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codeName="สมุดงานนี้" defaultThemeVersion="124226"/>
  <mc:AlternateContent xmlns:mc="http://schemas.openxmlformats.org/markup-compatibility/2006">
    <mc:Choice Requires="x15">
      <x15ac:absPath xmlns:x15ac="http://schemas.microsoft.com/office/spreadsheetml/2010/11/ac" url="C:\Users\innovations\Desktop\OMPS Project 2019\"/>
    </mc:Choice>
  </mc:AlternateContent>
  <xr:revisionPtr revIDLastSave="0" documentId="13_ncr:1_{47101B2F-7255-4255-A69A-49F43A9DB070}" xr6:coauthVersionLast="43" xr6:coauthVersionMax="43" xr10:uidLastSave="{00000000-0000-0000-0000-000000000000}"/>
  <bookViews>
    <workbookView xWindow="-120" yWindow="-120" windowWidth="29040" windowHeight="15840" tabRatio="909" firstSheet="17" activeTab="39" xr2:uid="{00000000-000D-0000-FFFF-FFFF00000000}"/>
  </bookViews>
  <sheets>
    <sheet name="รายงานความเข้ากันได้ (1)" sheetId="1962" state="hidden" r:id="rId1"/>
    <sheet name="21-3" sheetId="2312" state="hidden" r:id="rId2"/>
    <sheet name="22-3" sheetId="2313" state="hidden" r:id="rId3"/>
    <sheet name="23-3" sheetId="2314" state="hidden" r:id="rId4"/>
    <sheet name="24-3" sheetId="2315" state="hidden" r:id="rId5"/>
    <sheet name="25-3" sheetId="2316" state="hidden" r:id="rId6"/>
    <sheet name="26-3" sheetId="2344" state="hidden" r:id="rId7"/>
    <sheet name="27-3" sheetId="2317" state="hidden" r:id="rId8"/>
    <sheet name="28-3" sheetId="2320" state="hidden" r:id="rId9"/>
    <sheet name="29-3" sheetId="2321" state="hidden" r:id="rId10"/>
    <sheet name="30-3" sheetId="2322" state="hidden" r:id="rId11"/>
    <sheet name="31-3" sheetId="2323" state="hidden" r:id="rId12"/>
    <sheet name="31-3 แทรก" sheetId="2353" state="hidden" r:id="rId13"/>
    <sheet name="1-6" sheetId="3154" r:id="rId14"/>
    <sheet name="3-6" sheetId="3156" r:id="rId15"/>
    <sheet name="4-6" sheetId="3157" r:id="rId16"/>
    <sheet name="5-6" sheetId="3158" r:id="rId17"/>
    <sheet name="6-6" sheetId="3159" r:id="rId18"/>
    <sheet name="7-6" sheetId="3160" r:id="rId19"/>
    <sheet name="8-6" sheetId="3161" r:id="rId20"/>
    <sheet name="9-6" sheetId="3162" r:id="rId21"/>
    <sheet name="10-6" sheetId="3163" r:id="rId22"/>
    <sheet name="11-6" sheetId="3155" r:id="rId23"/>
    <sheet name="12-6" sheetId="3165" r:id="rId24"/>
    <sheet name="13-6" sheetId="3166" r:id="rId25"/>
    <sheet name="14-6" sheetId="3167" r:id="rId26"/>
    <sheet name="15-6" sheetId="3168" r:id="rId27"/>
    <sheet name="16-6" sheetId="3169" r:id="rId28"/>
    <sheet name="17-6" sheetId="3170" r:id="rId29"/>
    <sheet name="18-6" sheetId="3171" r:id="rId30"/>
    <sheet name="19-6" sheetId="3172" r:id="rId31"/>
    <sheet name="20-6" sheetId="3173" r:id="rId32"/>
    <sheet name="21-6" sheetId="3174" r:id="rId33"/>
    <sheet name="22-6 " sheetId="3175" r:id="rId34"/>
    <sheet name="23-6" sheetId="3180" r:id="rId35"/>
    <sheet name="24-6" sheetId="3176" r:id="rId36"/>
    <sheet name="25-6" sheetId="3177" r:id="rId37"/>
    <sheet name="26-6" sheetId="3178" r:id="rId38"/>
    <sheet name="27-6" sheetId="3179" r:id="rId39"/>
    <sheet name="28-6" sheetId="3181" r:id="rId40"/>
    <sheet name="29-6" sheetId="3182" r:id="rId41"/>
    <sheet name="30-6" sheetId="3183" r:id="rId42"/>
    <sheet name="1-7" sheetId="3184" r:id="rId43"/>
    <sheet name="2-7" sheetId="3185" r:id="rId44"/>
    <sheet name="3-7" sheetId="3186" r:id="rId45"/>
    <sheet name="4-7" sheetId="3187" r:id="rId46"/>
    <sheet name="5-7" sheetId="3188" r:id="rId47"/>
    <sheet name="6-7" sheetId="3189" r:id="rId48"/>
    <sheet name="รอเรียกไทยเทียน" sheetId="3164" r:id="rId49"/>
    <sheet name="รอเรียกมะพร้าว" sheetId="3152" r:id="rId50"/>
    <sheet name="รวมOrderทั้งหมด" sheetId="2436" r:id="rId51"/>
  </sheets>
  <definedNames>
    <definedName name="_xlnm._FilterDatabase" localSheetId="50" hidden="1">รวมOrderทั้งหมด!$A$28:$JD$64</definedName>
    <definedName name="_xlnm.Print_Area" localSheetId="23">'12-6'!$A$1:$AL$35</definedName>
    <definedName name="_xlnm.Print_Area" localSheetId="24">'13-6'!$A$1:$AL$50</definedName>
    <definedName name="_xlnm.Print_Area" localSheetId="13">'1-6'!$A$1:$AL$46</definedName>
    <definedName name="_xlnm.Print_Area" localSheetId="28">'17-6'!$A$1:$AL$49</definedName>
    <definedName name="_xlnm.Print_Area" localSheetId="31">'20-6'!$A$1:$AL$44</definedName>
    <definedName name="_xlnm.Print_Area" localSheetId="14">'3-6'!$A$1:$AL$35</definedName>
    <definedName name="_xlnm.Print_Area" localSheetId="18">'7-6'!$A$1:$AL$46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8" i="3181" l="1"/>
  <c r="S48" i="3181"/>
  <c r="AB8" i="3181"/>
  <c r="AB9" i="3181"/>
  <c r="AB10" i="3181"/>
  <c r="AB11" i="3181"/>
  <c r="AB12" i="3181"/>
  <c r="AB13" i="3181"/>
  <c r="AB14" i="3181"/>
  <c r="AB15" i="3181"/>
  <c r="AB16" i="3181"/>
  <c r="AB17" i="3181"/>
  <c r="AB18" i="3181"/>
  <c r="AB19" i="3181"/>
  <c r="AB20" i="3181"/>
  <c r="AB21" i="3181"/>
  <c r="AB22" i="3181"/>
  <c r="AB23" i="3181"/>
  <c r="AB24" i="3181"/>
  <c r="AB25" i="3181"/>
  <c r="AB26" i="3181"/>
  <c r="AB27" i="3181"/>
  <c r="AB28" i="3181"/>
  <c r="AB29" i="3181"/>
  <c r="AB30" i="3181"/>
  <c r="AB31" i="3181"/>
  <c r="AB32" i="3181"/>
  <c r="AB33" i="3181"/>
  <c r="AB34" i="3181"/>
  <c r="AB35" i="3181"/>
  <c r="AB36" i="3181"/>
  <c r="AB37" i="3181"/>
  <c r="AB38" i="3181"/>
  <c r="AB39" i="3181"/>
  <c r="AB40" i="3181"/>
  <c r="AB41" i="3181"/>
  <c r="AB42" i="3181"/>
  <c r="AB43" i="3181"/>
  <c r="AB44" i="3181"/>
  <c r="AB45" i="3181"/>
  <c r="C43" i="3181"/>
  <c r="C44" i="3181"/>
  <c r="C33" i="3181"/>
  <c r="AB8" i="3182"/>
  <c r="AB9" i="3182"/>
  <c r="AB10" i="3182"/>
  <c r="AB11" i="3182"/>
  <c r="AB15" i="3182"/>
  <c r="AB16" i="3182"/>
  <c r="AB17" i="3182"/>
  <c r="AB18" i="3182"/>
  <c r="AB19" i="3182"/>
  <c r="AB20" i="3182"/>
  <c r="AB14" i="3182"/>
  <c r="AB21" i="3182"/>
  <c r="AB22" i="3182"/>
  <c r="AB23" i="3182"/>
  <c r="AB24" i="3182"/>
  <c r="AB25" i="3182"/>
  <c r="AB26" i="3182"/>
  <c r="AB27" i="3182"/>
  <c r="AB28" i="3182"/>
  <c r="AB29" i="3182"/>
  <c r="AB30" i="3182"/>
  <c r="C10" i="3182"/>
  <c r="C9" i="3182"/>
  <c r="C8" i="3182"/>
  <c r="C11" i="3182"/>
  <c r="C27" i="3181"/>
  <c r="C8" i="3181"/>
  <c r="C9" i="3181"/>
  <c r="C14" i="3181"/>
  <c r="AB8" i="3184" l="1"/>
  <c r="AB9" i="3184"/>
  <c r="AB10" i="3184"/>
  <c r="AB11" i="3184"/>
  <c r="AB12" i="3184"/>
  <c r="AB13" i="3184"/>
  <c r="AB14" i="3184"/>
  <c r="AB15" i="3184"/>
  <c r="AB16" i="3184"/>
  <c r="AB17" i="3184"/>
  <c r="AB18" i="3184"/>
  <c r="AB19" i="3184"/>
  <c r="AB20" i="3184"/>
  <c r="C12" i="3184"/>
  <c r="C11" i="3184"/>
  <c r="C10" i="3184"/>
  <c r="C9" i="3184"/>
  <c r="C8" i="3184"/>
  <c r="C16" i="2436"/>
  <c r="AB16" i="2436"/>
  <c r="C18" i="2436"/>
  <c r="AB18" i="2436"/>
  <c r="AC18" i="2436" s="1"/>
  <c r="AD18" i="2436" s="1"/>
  <c r="AE18" i="2436" s="1"/>
  <c r="AF18" i="2436" s="1"/>
  <c r="C17" i="2436"/>
  <c r="AB17" i="2436"/>
  <c r="C26" i="3181"/>
  <c r="C25" i="3181"/>
  <c r="C24" i="3181"/>
  <c r="AB8" i="3185"/>
  <c r="AB9" i="3185"/>
  <c r="AB10" i="3185"/>
  <c r="AB11" i="3185"/>
  <c r="AB12" i="3185"/>
  <c r="AB13" i="3185"/>
  <c r="AB14" i="3185"/>
  <c r="AB15" i="3185"/>
  <c r="AB16" i="3185"/>
  <c r="AB17" i="3185"/>
  <c r="AB18" i="3185"/>
  <c r="AB19" i="3185"/>
  <c r="AB20" i="3185"/>
  <c r="AB21" i="3185"/>
  <c r="AB22" i="3185"/>
  <c r="AB23" i="3185"/>
  <c r="AB24" i="3185"/>
  <c r="AB25" i="3185"/>
  <c r="AB26" i="3185"/>
  <c r="AB27" i="3185"/>
  <c r="AB28" i="3185"/>
  <c r="AB29" i="3185"/>
  <c r="AB30" i="3185"/>
  <c r="AB31" i="3185"/>
  <c r="AB32" i="3185"/>
  <c r="C22" i="3185"/>
  <c r="C23" i="3185"/>
  <c r="C24" i="3185"/>
  <c r="C25" i="3185"/>
  <c r="C26" i="3185"/>
  <c r="C27" i="3185"/>
  <c r="C28" i="3185"/>
  <c r="C29" i="3185"/>
  <c r="C30" i="3185"/>
  <c r="C31" i="3185"/>
  <c r="C15" i="3181"/>
  <c r="C16" i="3181"/>
  <c r="C17" i="3181"/>
  <c r="C18" i="3181"/>
  <c r="C10" i="3181"/>
  <c r="C11" i="3181"/>
  <c r="C12" i="3181"/>
  <c r="C13" i="3181"/>
  <c r="C19" i="3181"/>
  <c r="C20" i="3181"/>
  <c r="C21" i="3181"/>
  <c r="C22" i="3181"/>
  <c r="C23" i="3181"/>
  <c r="AB11" i="3186"/>
  <c r="C11" i="3186"/>
  <c r="C21" i="3185"/>
  <c r="C34" i="3181"/>
  <c r="AC11" i="3186" l="1"/>
  <c r="AD11" i="3186" l="1"/>
  <c r="AE11" i="3186" s="1"/>
  <c r="AF11" i="3186" s="1"/>
  <c r="AC16" i="2436" l="1"/>
  <c r="AD16" i="2436" l="1"/>
  <c r="AE16" i="2436" s="1"/>
  <c r="AF16" i="2436" s="1"/>
  <c r="AC17" i="2436" l="1"/>
  <c r="AD17" i="2436" l="1"/>
  <c r="AE17" i="2436" s="1"/>
  <c r="AF17" i="2436" s="1"/>
  <c r="C8" i="3185" l="1"/>
  <c r="C23" i="3182"/>
  <c r="C22" i="3182"/>
  <c r="C21" i="3182"/>
  <c r="C14" i="3182"/>
  <c r="C20" i="3182"/>
  <c r="C19" i="3182"/>
  <c r="C18" i="3182"/>
  <c r="C17" i="3182"/>
  <c r="C16" i="3182"/>
  <c r="C15" i="3182"/>
  <c r="C28" i="3181"/>
  <c r="C32" i="3181"/>
  <c r="C30" i="3181"/>
  <c r="C31" i="3181"/>
  <c r="C29" i="3181"/>
  <c r="C41" i="2436"/>
  <c r="AB41" i="2436"/>
  <c r="C45" i="2436"/>
  <c r="AB45" i="2436"/>
  <c r="C58" i="2436"/>
  <c r="AB58" i="2436"/>
  <c r="AB8" i="3179" l="1"/>
  <c r="AB9" i="3179"/>
  <c r="AB10" i="3179"/>
  <c r="AB11" i="3179"/>
  <c r="AB12" i="3179"/>
  <c r="AB13" i="3179"/>
  <c r="AB14" i="3179"/>
  <c r="AB15" i="3179"/>
  <c r="AB16" i="3179"/>
  <c r="AB17" i="3179"/>
  <c r="AB18" i="3179"/>
  <c r="AB19" i="3179"/>
  <c r="AB20" i="3179"/>
  <c r="AB21" i="3179"/>
  <c r="AB22" i="3179"/>
  <c r="AB23" i="3179"/>
  <c r="AB24" i="3179"/>
  <c r="AB25" i="3179"/>
  <c r="AB26" i="3179"/>
  <c r="AB27" i="3179"/>
  <c r="AB28" i="3179"/>
  <c r="AB29" i="3179"/>
  <c r="AB30" i="3179"/>
  <c r="AB31" i="3179"/>
  <c r="AB32" i="3179"/>
  <c r="J35" i="3179"/>
  <c r="S35" i="3179"/>
  <c r="C42" i="3181"/>
  <c r="C41" i="3181"/>
  <c r="C36" i="3181"/>
  <c r="C40" i="3181"/>
  <c r="C39" i="3181"/>
  <c r="C38" i="3181"/>
  <c r="C37" i="3181"/>
  <c r="C35" i="3181"/>
  <c r="AB8" i="3178"/>
  <c r="AB9" i="3178"/>
  <c r="AB10" i="3178"/>
  <c r="AB11" i="3178"/>
  <c r="AB12" i="3178"/>
  <c r="AB13" i="3178"/>
  <c r="AB14" i="3178"/>
  <c r="AB15" i="3178"/>
  <c r="AB16" i="3178"/>
  <c r="AB17" i="3178"/>
  <c r="AB18" i="3178"/>
  <c r="AB19" i="3178"/>
  <c r="AB20" i="3178"/>
  <c r="AB21" i="3178"/>
  <c r="AB22" i="3178"/>
  <c r="AB23" i="3178"/>
  <c r="AB24" i="3178"/>
  <c r="AB25" i="3178"/>
  <c r="AB26" i="3178"/>
  <c r="AB27" i="3178"/>
  <c r="AB28" i="3178"/>
  <c r="AB29" i="3178"/>
  <c r="AB30" i="3178"/>
  <c r="AB31" i="3178"/>
  <c r="C24" i="3179"/>
  <c r="C23" i="3179"/>
  <c r="C22" i="3179"/>
  <c r="C21" i="3179"/>
  <c r="C20" i="3179"/>
  <c r="C13" i="3179"/>
  <c r="C12" i="3179"/>
  <c r="C11" i="3179"/>
  <c r="C10" i="3179"/>
  <c r="C9" i="3179"/>
  <c r="C8" i="3179"/>
  <c r="C22" i="3178"/>
  <c r="J20" i="3178"/>
  <c r="C15" i="3178"/>
  <c r="C14" i="3178"/>
  <c r="C25" i="3179" l="1"/>
  <c r="C20" i="3185" l="1"/>
  <c r="C14" i="3179"/>
  <c r="C31" i="3179"/>
  <c r="C29" i="3179"/>
  <c r="C52" i="2436"/>
  <c r="AB52" i="2436"/>
  <c r="C53" i="2436"/>
  <c r="AB53" i="2436"/>
  <c r="C54" i="2436"/>
  <c r="AB54" i="2436"/>
  <c r="C55" i="2436"/>
  <c r="AB55" i="2436"/>
  <c r="C85" i="2436"/>
  <c r="AB85" i="2436"/>
  <c r="C21" i="2436"/>
  <c r="AB21" i="2436"/>
  <c r="C50" i="2436"/>
  <c r="AB50" i="2436"/>
  <c r="C29" i="3182"/>
  <c r="C28" i="3182"/>
  <c r="C27" i="3182"/>
  <c r="C26" i="3182"/>
  <c r="C25" i="3182"/>
  <c r="C24" i="3182"/>
  <c r="C19" i="3179"/>
  <c r="C18" i="3179"/>
  <c r="C17" i="3179"/>
  <c r="C16" i="3179"/>
  <c r="C15" i="3179"/>
  <c r="C9" i="3178"/>
  <c r="C10" i="3178"/>
  <c r="C11" i="3178"/>
  <c r="C13" i="3178"/>
  <c r="C12" i="3178"/>
  <c r="C19" i="3178"/>
  <c r="C20" i="3178"/>
  <c r="C21" i="3178"/>
  <c r="C16" i="3178"/>
  <c r="C17" i="3178"/>
  <c r="C18" i="3178"/>
  <c r="C23" i="3178"/>
  <c r="C24" i="3178"/>
  <c r="C25" i="3178"/>
  <c r="C26" i="3178"/>
  <c r="C29" i="3178"/>
  <c r="C30" i="3178"/>
  <c r="C27" i="3178"/>
  <c r="C28" i="3178"/>
  <c r="J34" i="3178"/>
  <c r="S34" i="3178"/>
  <c r="C8" i="3178" l="1"/>
  <c r="C27" i="3179" l="1"/>
  <c r="C26" i="3179"/>
  <c r="AB8" i="3177"/>
  <c r="AB9" i="3177"/>
  <c r="AB10" i="3177"/>
  <c r="AB11" i="3177"/>
  <c r="AB12" i="3177"/>
  <c r="AB13" i="3177"/>
  <c r="AB14" i="3177"/>
  <c r="AB15" i="3177"/>
  <c r="AB16" i="3177"/>
  <c r="AB17" i="3177"/>
  <c r="AB18" i="3177"/>
  <c r="AB19" i="3177"/>
  <c r="AB20" i="3177"/>
  <c r="AB21" i="3177"/>
  <c r="AB22" i="3177"/>
  <c r="AB23" i="3177"/>
  <c r="AB24" i="3177"/>
  <c r="AB25" i="3177"/>
  <c r="AB26" i="3177"/>
  <c r="AB27" i="3177"/>
  <c r="AB28" i="3177"/>
  <c r="AB29" i="3177"/>
  <c r="AB30" i="3177"/>
  <c r="AB31" i="3177"/>
  <c r="AB32" i="3177"/>
  <c r="AB33" i="3177"/>
  <c r="AB34" i="3177"/>
  <c r="AB35" i="3177"/>
  <c r="AB36" i="3177"/>
  <c r="AB37" i="3177"/>
  <c r="AB38" i="3177"/>
  <c r="AB39" i="3177"/>
  <c r="AB40" i="3177"/>
  <c r="AB41" i="3177"/>
  <c r="AB42" i="3177"/>
  <c r="AB43" i="3177"/>
  <c r="AB44" i="3177"/>
  <c r="AB45" i="3177"/>
  <c r="AB46" i="3177"/>
  <c r="AB47" i="3177"/>
  <c r="AB48" i="3177"/>
  <c r="AB49" i="3177"/>
  <c r="AB8" i="2436" l="1"/>
  <c r="AB9" i="2436"/>
  <c r="AB10" i="2436"/>
  <c r="AB11" i="2436"/>
  <c r="AB12" i="2436"/>
  <c r="AB13" i="2436"/>
  <c r="AB14" i="2436"/>
  <c r="AB15" i="2436"/>
  <c r="AB19" i="2436"/>
  <c r="AB20" i="2436"/>
  <c r="AB22" i="2436"/>
  <c r="AB23" i="2436"/>
  <c r="AB24" i="2436"/>
  <c r="AB25" i="2436"/>
  <c r="AB26" i="2436"/>
  <c r="AB27" i="2436"/>
  <c r="AB28" i="2436"/>
  <c r="AB29" i="2436"/>
  <c r="AB30" i="2436"/>
  <c r="AB31" i="2436"/>
  <c r="AB32" i="2436"/>
  <c r="AB33" i="2436"/>
  <c r="AB34" i="2436"/>
  <c r="AB35" i="2436"/>
  <c r="AB36" i="2436"/>
  <c r="AB37" i="2436"/>
  <c r="AB38" i="2436"/>
  <c r="AB39" i="2436"/>
  <c r="AB40" i="2436"/>
  <c r="AB42" i="2436"/>
  <c r="AB43" i="2436"/>
  <c r="AB44" i="2436"/>
  <c r="AB46" i="2436"/>
  <c r="AB47" i="2436"/>
  <c r="AB48" i="2436"/>
  <c r="AB49" i="2436"/>
  <c r="AB51" i="2436"/>
  <c r="AB56" i="2436"/>
  <c r="AB57" i="2436"/>
  <c r="AB59" i="2436"/>
  <c r="AB60" i="2436"/>
  <c r="AB61" i="2436"/>
  <c r="AB62" i="2436"/>
  <c r="AB63" i="2436"/>
  <c r="AB64" i="2436"/>
  <c r="AB65" i="2436"/>
  <c r="AB66" i="2436"/>
  <c r="AB67" i="2436"/>
  <c r="AB68" i="2436"/>
  <c r="AB69" i="2436"/>
  <c r="AB70" i="2436"/>
  <c r="AB71" i="2436"/>
  <c r="AB72" i="2436"/>
  <c r="AB73" i="2436"/>
  <c r="AB74" i="2436"/>
  <c r="AB75" i="2436"/>
  <c r="AB76" i="2436"/>
  <c r="AB77" i="2436"/>
  <c r="AB78" i="2436"/>
  <c r="AB79" i="2436"/>
  <c r="AB80" i="2436"/>
  <c r="AB81" i="2436"/>
  <c r="AB82" i="2436"/>
  <c r="AB83" i="2436"/>
  <c r="AB84" i="2436"/>
  <c r="AB86" i="2436"/>
  <c r="AB87" i="2436"/>
  <c r="AB88" i="2436"/>
  <c r="AB89" i="2436"/>
  <c r="AB90" i="2436"/>
  <c r="AB91" i="2436"/>
  <c r="AB92" i="2436"/>
  <c r="AB93" i="2436"/>
  <c r="AB94" i="2436"/>
  <c r="AB95" i="2436"/>
  <c r="AB96" i="2436"/>
  <c r="AB97" i="2436"/>
  <c r="AB98" i="2436"/>
  <c r="AB99" i="2436"/>
  <c r="AB100" i="2436"/>
  <c r="AB101" i="2436"/>
  <c r="AB102" i="2436"/>
  <c r="AB103" i="2436"/>
  <c r="AB104" i="2436"/>
  <c r="AB105" i="2436"/>
  <c r="AB106" i="2436"/>
  <c r="AB107" i="2436"/>
  <c r="AB108" i="2436"/>
  <c r="C19" i="3187"/>
  <c r="AB19" i="3187"/>
  <c r="C19" i="3184"/>
  <c r="C18" i="3184"/>
  <c r="C30" i="3179"/>
  <c r="AB8" i="3187" l="1"/>
  <c r="AB9" i="3187"/>
  <c r="AB10" i="3187"/>
  <c r="AB11" i="3187"/>
  <c r="AB12" i="3187"/>
  <c r="AB13" i="3187"/>
  <c r="AB14" i="3187"/>
  <c r="AB15" i="3187"/>
  <c r="AB16" i="3187"/>
  <c r="AB17" i="3187"/>
  <c r="AB18" i="3187"/>
  <c r="AB20" i="3187"/>
  <c r="C18" i="3187"/>
  <c r="C17" i="3187"/>
  <c r="C16" i="3187"/>
  <c r="C15" i="3187"/>
  <c r="C14" i="3187"/>
  <c r="C13" i="3187"/>
  <c r="C12" i="3187"/>
  <c r="C11" i="3187"/>
  <c r="C10" i="3187"/>
  <c r="C9" i="3187"/>
  <c r="C8" i="3187"/>
  <c r="AB10" i="3186"/>
  <c r="C10" i="3186"/>
  <c r="AB9" i="3186"/>
  <c r="C9" i="3186"/>
  <c r="AB8" i="3186"/>
  <c r="C8" i="3186"/>
  <c r="S11" i="3189"/>
  <c r="J11" i="3189"/>
  <c r="AB8" i="3189"/>
  <c r="AC8" i="3189" s="1"/>
  <c r="AD8" i="3189" s="1"/>
  <c r="AE8" i="3189" s="1"/>
  <c r="AF8" i="3189" s="1"/>
  <c r="AB7" i="3189"/>
  <c r="AB6" i="3189"/>
  <c r="AC6" i="3189" s="1"/>
  <c r="S11" i="3188"/>
  <c r="J11" i="3188"/>
  <c r="AB8" i="3188"/>
  <c r="AC8" i="3188" s="1"/>
  <c r="AD8" i="3188" s="1"/>
  <c r="AE8" i="3188" s="1"/>
  <c r="AF8" i="3188" s="1"/>
  <c r="AB7" i="3188"/>
  <c r="AB6" i="3188"/>
  <c r="AC6" i="3188" s="1"/>
  <c r="C19" i="3185"/>
  <c r="C18" i="3185"/>
  <c r="C17" i="3185"/>
  <c r="C16" i="3185"/>
  <c r="C15" i="3185"/>
  <c r="C14" i="3185"/>
  <c r="C13" i="3185"/>
  <c r="C12" i="3185"/>
  <c r="C11" i="3185"/>
  <c r="C10" i="3185"/>
  <c r="C9" i="3185"/>
  <c r="C17" i="3184"/>
  <c r="C16" i="3184"/>
  <c r="C15" i="3184"/>
  <c r="C14" i="3184"/>
  <c r="C13" i="3184"/>
  <c r="S23" i="3187"/>
  <c r="J23" i="3187"/>
  <c r="AB7" i="3187"/>
  <c r="AB6" i="3187"/>
  <c r="AC6" i="3187" s="1"/>
  <c r="AD6" i="3187" s="1"/>
  <c r="AE6" i="3187" s="1"/>
  <c r="AF6" i="3187" s="1"/>
  <c r="S15" i="3186"/>
  <c r="J15" i="3186"/>
  <c r="AB12" i="3186"/>
  <c r="AC12" i="3186" s="1"/>
  <c r="AD12" i="3186" s="1"/>
  <c r="AE12" i="3186" s="1"/>
  <c r="AF12" i="3186" s="1"/>
  <c r="AB7" i="3186"/>
  <c r="AB6" i="3186"/>
  <c r="AC6" i="3186" s="1"/>
  <c r="S35" i="3185"/>
  <c r="J35" i="3185"/>
  <c r="AB7" i="3185"/>
  <c r="AB6" i="3185"/>
  <c r="AC6" i="3185" s="1"/>
  <c r="AB15" i="3186" l="1"/>
  <c r="AF15" i="3186" s="1"/>
  <c r="AB11" i="3188"/>
  <c r="AF11" i="3188" s="1"/>
  <c r="AB11" i="3189"/>
  <c r="AF11" i="3189" s="1"/>
  <c r="AB35" i="3185"/>
  <c r="AF35" i="3185" s="1"/>
  <c r="AC7" i="3187"/>
  <c r="AD7" i="3187" s="1"/>
  <c r="AE7" i="3187" s="1"/>
  <c r="AF7" i="3187" s="1"/>
  <c r="AC7" i="3189"/>
  <c r="AD7" i="3189" s="1"/>
  <c r="AE7" i="3189" s="1"/>
  <c r="AF7" i="3189" s="1"/>
  <c r="AD6" i="3189"/>
  <c r="AE6" i="3189" s="1"/>
  <c r="AF6" i="3189" s="1"/>
  <c r="AC7" i="3188"/>
  <c r="AD7" i="3188" s="1"/>
  <c r="AE7" i="3188" s="1"/>
  <c r="AF7" i="3188" s="1"/>
  <c r="AD6" i="3188"/>
  <c r="AE6" i="3188" s="1"/>
  <c r="AF6" i="3188" s="1"/>
  <c r="AB23" i="3187"/>
  <c r="AF23" i="3187" s="1"/>
  <c r="AC7" i="3186"/>
  <c r="AD7" i="3186" s="1"/>
  <c r="AE7" i="3186" s="1"/>
  <c r="AF7" i="3186" s="1"/>
  <c r="AD6" i="3186"/>
  <c r="AE6" i="3186" s="1"/>
  <c r="AF6" i="3186" s="1"/>
  <c r="AC7" i="3185"/>
  <c r="AD6" i="3185"/>
  <c r="AE6" i="3185" s="1"/>
  <c r="AF6" i="3185" s="1"/>
  <c r="AD7" i="3185" l="1"/>
  <c r="AE7" i="3185" s="1"/>
  <c r="AF7" i="3185" s="1"/>
  <c r="AC8" i="3185"/>
  <c r="AC8" i="3187"/>
  <c r="AC9" i="3185" l="1"/>
  <c r="AD8" i="3185"/>
  <c r="AE8" i="3185" s="1"/>
  <c r="AF8" i="3185" s="1"/>
  <c r="AC41" i="2436"/>
  <c r="AD41" i="2436" s="1"/>
  <c r="AE41" i="2436" s="1"/>
  <c r="AF41" i="2436" s="1"/>
  <c r="AD8" i="3187"/>
  <c r="AE8" i="3187" s="1"/>
  <c r="AF8" i="3187" s="1"/>
  <c r="AC9" i="3187"/>
  <c r="AD9" i="3185" l="1"/>
  <c r="AE9" i="3185" s="1"/>
  <c r="AF9" i="3185" s="1"/>
  <c r="AC10" i="3185"/>
  <c r="AD9" i="3187"/>
  <c r="AE9" i="3187" s="1"/>
  <c r="AF9" i="3187" s="1"/>
  <c r="AC10" i="3187"/>
  <c r="AD10" i="3185" l="1"/>
  <c r="AE10" i="3185" s="1"/>
  <c r="AF10" i="3185" s="1"/>
  <c r="AC11" i="3185"/>
  <c r="AC11" i="3187"/>
  <c r="AD10" i="3187"/>
  <c r="AE10" i="3187" s="1"/>
  <c r="AF10" i="3187" s="1"/>
  <c r="AD11" i="3185" l="1"/>
  <c r="AE11" i="3185" s="1"/>
  <c r="AF11" i="3185" s="1"/>
  <c r="AC12" i="3185"/>
  <c r="AC12" i="3187"/>
  <c r="AD11" i="3187"/>
  <c r="AE11" i="3187" s="1"/>
  <c r="AF11" i="3187" s="1"/>
  <c r="AD12" i="3185" l="1"/>
  <c r="AE12" i="3185" s="1"/>
  <c r="AF12" i="3185" s="1"/>
  <c r="AC13" i="3185"/>
  <c r="AD12" i="3187"/>
  <c r="AE12" i="3187" s="1"/>
  <c r="AF12" i="3187" s="1"/>
  <c r="AC13" i="3187"/>
  <c r="AD13" i="3185" l="1"/>
  <c r="AE13" i="3185" s="1"/>
  <c r="AF13" i="3185" s="1"/>
  <c r="AC14" i="3185"/>
  <c r="AC14" i="3187"/>
  <c r="AD13" i="3187"/>
  <c r="AE13" i="3187" s="1"/>
  <c r="AF13" i="3187" s="1"/>
  <c r="AD14" i="3185" l="1"/>
  <c r="AE14" i="3185" s="1"/>
  <c r="AF14" i="3185" s="1"/>
  <c r="AC15" i="3185"/>
  <c r="AC15" i="3187"/>
  <c r="AD14" i="3187"/>
  <c r="AE14" i="3187" s="1"/>
  <c r="AF14" i="3187" s="1"/>
  <c r="AD15" i="3185" l="1"/>
  <c r="AE15" i="3185" s="1"/>
  <c r="AF15" i="3185" s="1"/>
  <c r="AC16" i="3185"/>
  <c r="AC16" i="3187"/>
  <c r="AD15" i="3187"/>
  <c r="AE15" i="3187" s="1"/>
  <c r="AF15" i="3187" s="1"/>
  <c r="AD16" i="3185" l="1"/>
  <c r="AE16" i="3185" s="1"/>
  <c r="AF16" i="3185" s="1"/>
  <c r="AC17" i="3185"/>
  <c r="AC17" i="3187"/>
  <c r="AD16" i="3187"/>
  <c r="AE16" i="3187" s="1"/>
  <c r="AF16" i="3187" s="1"/>
  <c r="AD17" i="3185" l="1"/>
  <c r="AE17" i="3185" s="1"/>
  <c r="AF17" i="3185" s="1"/>
  <c r="AC18" i="3185"/>
  <c r="AD17" i="3187"/>
  <c r="AE17" i="3187" s="1"/>
  <c r="AF17" i="3187" s="1"/>
  <c r="AC18" i="3187"/>
  <c r="AD18" i="3185" l="1"/>
  <c r="AE18" i="3185" s="1"/>
  <c r="AF18" i="3185" s="1"/>
  <c r="AC19" i="3185"/>
  <c r="AC20" i="3187"/>
  <c r="AD20" i="3187" s="1"/>
  <c r="AE20" i="3187" s="1"/>
  <c r="AF20" i="3187" s="1"/>
  <c r="AD18" i="3187"/>
  <c r="AE18" i="3187" s="1"/>
  <c r="AF18" i="3187" s="1"/>
  <c r="AD19" i="3185" l="1"/>
  <c r="AE19" i="3185" s="1"/>
  <c r="AF19" i="3185" s="1"/>
  <c r="AC20" i="3185"/>
  <c r="C28" i="3179"/>
  <c r="J51" i="3177"/>
  <c r="S51" i="3177"/>
  <c r="C13" i="3177"/>
  <c r="C12" i="3177"/>
  <c r="C11" i="3177"/>
  <c r="C10" i="3177"/>
  <c r="C9" i="3177"/>
  <c r="C8" i="3177"/>
  <c r="AD20" i="3185" l="1"/>
  <c r="AE20" i="3185" s="1"/>
  <c r="AF20" i="3185" s="1"/>
  <c r="AC21" i="3185"/>
  <c r="C15" i="3177"/>
  <c r="C16" i="3177"/>
  <c r="C17" i="3177"/>
  <c r="C18" i="3177"/>
  <c r="C19" i="3177"/>
  <c r="C20" i="3177"/>
  <c r="C21" i="3177"/>
  <c r="C22" i="3177"/>
  <c r="C23" i="3177"/>
  <c r="C24" i="3177"/>
  <c r="C25" i="3177"/>
  <c r="C26" i="3177"/>
  <c r="C27" i="3177"/>
  <c r="C28" i="3177"/>
  <c r="C29" i="3177"/>
  <c r="C30" i="3177"/>
  <c r="C31" i="3177"/>
  <c r="C32" i="3177"/>
  <c r="C33" i="3177"/>
  <c r="C34" i="3177"/>
  <c r="C35" i="3177"/>
  <c r="C36" i="3177"/>
  <c r="C37" i="3177"/>
  <c r="C38" i="3177"/>
  <c r="C39" i="3177"/>
  <c r="C40" i="3177"/>
  <c r="C41" i="3177"/>
  <c r="C42" i="3177"/>
  <c r="C43" i="3177"/>
  <c r="C44" i="3177"/>
  <c r="C45" i="3177"/>
  <c r="C46" i="3177"/>
  <c r="C47" i="3177"/>
  <c r="C48" i="3177"/>
  <c r="AC22" i="3185" l="1"/>
  <c r="AD21" i="3185"/>
  <c r="AE21" i="3185" s="1"/>
  <c r="AF21" i="3185" s="1"/>
  <c r="J37" i="3176"/>
  <c r="S37" i="3176"/>
  <c r="AB8" i="3176"/>
  <c r="AB9" i="3176"/>
  <c r="AB10" i="3176"/>
  <c r="AB11" i="3176"/>
  <c r="AB12" i="3176"/>
  <c r="AB13" i="3176"/>
  <c r="AB14" i="3176"/>
  <c r="AB15" i="3176"/>
  <c r="AB16" i="3176"/>
  <c r="AB17" i="3176"/>
  <c r="AB18" i="3176"/>
  <c r="AB19" i="3176"/>
  <c r="AB20" i="3176"/>
  <c r="AB21" i="3176"/>
  <c r="AB22" i="3176"/>
  <c r="AB23" i="3176"/>
  <c r="AB24" i="3176"/>
  <c r="AB25" i="3176"/>
  <c r="AB26" i="3176"/>
  <c r="AB27" i="3176"/>
  <c r="AB28" i="3176"/>
  <c r="AB29" i="3176"/>
  <c r="AB30" i="3176"/>
  <c r="AB31" i="3176"/>
  <c r="AB32" i="3176"/>
  <c r="AB33" i="3176"/>
  <c r="AB34" i="3176"/>
  <c r="AB35" i="3176"/>
  <c r="C20" i="3176"/>
  <c r="C21" i="3176"/>
  <c r="AD22" i="3185" l="1"/>
  <c r="AE22" i="3185" s="1"/>
  <c r="AF22" i="3185" s="1"/>
  <c r="AC23" i="3185"/>
  <c r="C110" i="2436"/>
  <c r="C111" i="2436"/>
  <c r="C19" i="2436"/>
  <c r="AC24" i="3185" l="1"/>
  <c r="AD23" i="3185"/>
  <c r="AE23" i="3185" s="1"/>
  <c r="AF23" i="3185" s="1"/>
  <c r="AB16" i="3152"/>
  <c r="AB17" i="3152"/>
  <c r="AB18" i="3152"/>
  <c r="AB19" i="3152"/>
  <c r="AB20" i="3152"/>
  <c r="AB21" i="3152"/>
  <c r="AB22" i="3152"/>
  <c r="AB23" i="3152"/>
  <c r="C23" i="3152"/>
  <c r="C22" i="3152"/>
  <c r="C21" i="3152"/>
  <c r="C20" i="3152"/>
  <c r="C19" i="3152"/>
  <c r="C18" i="3152"/>
  <c r="C17" i="3152"/>
  <c r="C16" i="3152"/>
  <c r="AD24" i="3185" l="1"/>
  <c r="AE24" i="3185" s="1"/>
  <c r="AF24" i="3185" s="1"/>
  <c r="AC25" i="3185"/>
  <c r="C9" i="3176"/>
  <c r="C10" i="3176"/>
  <c r="C11" i="3176"/>
  <c r="C12" i="3176"/>
  <c r="C13" i="3176"/>
  <c r="C14" i="3176"/>
  <c r="C22" i="3176"/>
  <c r="C24" i="3176"/>
  <c r="C23" i="3176"/>
  <c r="C25" i="3176"/>
  <c r="C26" i="3176"/>
  <c r="C27" i="3176"/>
  <c r="C28" i="3176"/>
  <c r="C29" i="3176"/>
  <c r="C30" i="3176"/>
  <c r="C31" i="3176"/>
  <c r="C32" i="3176"/>
  <c r="C33" i="3176"/>
  <c r="C34" i="3176"/>
  <c r="C15" i="3176"/>
  <c r="C16" i="3176"/>
  <c r="C17" i="3176"/>
  <c r="C18" i="3176"/>
  <c r="C19" i="3176"/>
  <c r="C14" i="3177"/>
  <c r="AD25" i="3185" l="1"/>
  <c r="AE25" i="3185" s="1"/>
  <c r="AF25" i="3185" s="1"/>
  <c r="AC26" i="3185"/>
  <c r="S23" i="3184"/>
  <c r="J23" i="3184"/>
  <c r="AB7" i="3184"/>
  <c r="AB23" i="3184" s="1"/>
  <c r="AF23" i="3184" s="1"/>
  <c r="AB6" i="3184"/>
  <c r="AC6" i="3184" s="1"/>
  <c r="S11" i="3183"/>
  <c r="J11" i="3183"/>
  <c r="AB8" i="3183"/>
  <c r="AC8" i="3183" s="1"/>
  <c r="AD8" i="3183" s="1"/>
  <c r="AE8" i="3183" s="1"/>
  <c r="AF8" i="3183" s="1"/>
  <c r="AB7" i="3183"/>
  <c r="AB6" i="3183"/>
  <c r="AC6" i="3183" s="1"/>
  <c r="S33" i="3182"/>
  <c r="J33" i="3182"/>
  <c r="AB7" i="3182"/>
  <c r="AB6" i="3182"/>
  <c r="AC6" i="3182" s="1"/>
  <c r="AB7" i="3181"/>
  <c r="AB6" i="3181"/>
  <c r="AC6" i="3181" s="1"/>
  <c r="AD26" i="3185" l="1"/>
  <c r="AE26" i="3185" s="1"/>
  <c r="AF26" i="3185" s="1"/>
  <c r="AC27" i="3185"/>
  <c r="AB11" i="3183"/>
  <c r="AF11" i="3183" s="1"/>
  <c r="AB33" i="3182"/>
  <c r="AF33" i="3182" s="1"/>
  <c r="AC7" i="3184"/>
  <c r="AC8" i="3184" s="1"/>
  <c r="AD6" i="3184"/>
  <c r="AE6" i="3184" s="1"/>
  <c r="AF6" i="3184" s="1"/>
  <c r="AC7" i="3183"/>
  <c r="AD7" i="3183" s="1"/>
  <c r="AE7" i="3183" s="1"/>
  <c r="AF7" i="3183" s="1"/>
  <c r="AD6" i="3183"/>
  <c r="AE6" i="3183" s="1"/>
  <c r="AF6" i="3183" s="1"/>
  <c r="AC7" i="3182"/>
  <c r="AC8" i="3182" s="1"/>
  <c r="AD6" i="3182"/>
  <c r="AE6" i="3182" s="1"/>
  <c r="AF6" i="3182" s="1"/>
  <c r="AB48" i="3181"/>
  <c r="AF48" i="3181" s="1"/>
  <c r="AC7" i="3181"/>
  <c r="AC8" i="3181" s="1"/>
  <c r="AD6" i="3181"/>
  <c r="AE6" i="3181" s="1"/>
  <c r="AF6" i="3181" s="1"/>
  <c r="C8" i="3176"/>
  <c r="AC9" i="3181" l="1"/>
  <c r="AD8" i="3181"/>
  <c r="AE8" i="3181" s="1"/>
  <c r="AF8" i="3181" s="1"/>
  <c r="AD27" i="3185"/>
  <c r="AE27" i="3185" s="1"/>
  <c r="AF27" i="3185" s="1"/>
  <c r="AC28" i="3185"/>
  <c r="AD8" i="3184"/>
  <c r="AE8" i="3184" s="1"/>
  <c r="AF8" i="3184" s="1"/>
  <c r="AC9" i="3184"/>
  <c r="AD8" i="3182"/>
  <c r="AE8" i="3182" s="1"/>
  <c r="AF8" i="3182" s="1"/>
  <c r="AC9" i="3182"/>
  <c r="AD7" i="3182"/>
  <c r="AE7" i="3182" s="1"/>
  <c r="AF7" i="3182" s="1"/>
  <c r="AD7" i="3184"/>
  <c r="AE7" i="3184" s="1"/>
  <c r="AF7" i="3184" s="1"/>
  <c r="AD7" i="3181"/>
  <c r="AE7" i="3181" s="1"/>
  <c r="AF7" i="3181" s="1"/>
  <c r="AD9" i="3184" l="1"/>
  <c r="AE9" i="3184" s="1"/>
  <c r="AF9" i="3184" s="1"/>
  <c r="AC10" i="3184"/>
  <c r="AD28" i="3185"/>
  <c r="AE28" i="3185" s="1"/>
  <c r="AF28" i="3185" s="1"/>
  <c r="AC29" i="3185"/>
  <c r="AD9" i="3181"/>
  <c r="AE9" i="3181" s="1"/>
  <c r="AF9" i="3181" s="1"/>
  <c r="AC10" i="3181"/>
  <c r="AD9" i="3182"/>
  <c r="AE9" i="3182" s="1"/>
  <c r="AF9" i="3182" s="1"/>
  <c r="AC10" i="3182"/>
  <c r="AB8" i="3175"/>
  <c r="AB9" i="3175"/>
  <c r="AB10" i="3175"/>
  <c r="AB11" i="3175"/>
  <c r="AB12" i="3175"/>
  <c r="AB13" i="3175"/>
  <c r="AB14" i="3175"/>
  <c r="AB15" i="3175"/>
  <c r="AB16" i="3175"/>
  <c r="AB17" i="3175"/>
  <c r="AB18" i="3175"/>
  <c r="AB19" i="3175"/>
  <c r="AB20" i="3175"/>
  <c r="AB21" i="3175"/>
  <c r="AB22" i="3175"/>
  <c r="AB23" i="3175"/>
  <c r="AB24" i="3175"/>
  <c r="AB25" i="3175"/>
  <c r="AB26" i="3175"/>
  <c r="AB27" i="3175"/>
  <c r="AB28" i="3175"/>
  <c r="AB29" i="3175"/>
  <c r="AB30" i="3175"/>
  <c r="AB31" i="3175"/>
  <c r="AB32" i="3175"/>
  <c r="AB33" i="3175"/>
  <c r="AB34" i="3175"/>
  <c r="AB35" i="3175"/>
  <c r="AB36" i="3175"/>
  <c r="AB37" i="3175"/>
  <c r="AB38" i="3175"/>
  <c r="AB39" i="3175"/>
  <c r="AB40" i="3175"/>
  <c r="AB41" i="3175"/>
  <c r="AB42" i="3175"/>
  <c r="AB43" i="3175"/>
  <c r="AB44" i="3175"/>
  <c r="AB45" i="3175"/>
  <c r="AD10" i="3181" l="1"/>
  <c r="AE10" i="3181" s="1"/>
  <c r="AF10" i="3181" s="1"/>
  <c r="AC11" i="3181"/>
  <c r="AD29" i="3185"/>
  <c r="AE29" i="3185" s="1"/>
  <c r="AF29" i="3185" s="1"/>
  <c r="AC30" i="3185"/>
  <c r="AD10" i="3184"/>
  <c r="AE10" i="3184" s="1"/>
  <c r="AF10" i="3184" s="1"/>
  <c r="AC11" i="3184"/>
  <c r="AC11" i="3182"/>
  <c r="AD10" i="3182"/>
  <c r="AE10" i="3182" s="1"/>
  <c r="AF10" i="3182" s="1"/>
  <c r="C38" i="3175"/>
  <c r="C39" i="3175"/>
  <c r="C40" i="3175"/>
  <c r="C41" i="3175"/>
  <c r="C42" i="3175"/>
  <c r="C37" i="3175"/>
  <c r="C36" i="3175"/>
  <c r="C28" i="3175"/>
  <c r="C29" i="3175"/>
  <c r="AD30" i="3185" l="1"/>
  <c r="AE30" i="3185" s="1"/>
  <c r="AF30" i="3185" s="1"/>
  <c r="AC31" i="3185"/>
  <c r="AD11" i="3181"/>
  <c r="AE11" i="3181" s="1"/>
  <c r="AF11" i="3181" s="1"/>
  <c r="AC12" i="3181"/>
  <c r="AD11" i="3184"/>
  <c r="AE11" i="3184" s="1"/>
  <c r="AF11" i="3184" s="1"/>
  <c r="AC12" i="3184"/>
  <c r="AD11" i="3182"/>
  <c r="AE11" i="3182" s="1"/>
  <c r="AF11" i="3182" s="1"/>
  <c r="AB8" i="3180"/>
  <c r="C65" i="2436"/>
  <c r="C29" i="2436"/>
  <c r="C64" i="2436"/>
  <c r="C22" i="2436"/>
  <c r="AD12" i="3184" l="1"/>
  <c r="AE12" i="3184" s="1"/>
  <c r="AF12" i="3184" s="1"/>
  <c r="AC13" i="3184"/>
  <c r="AD12" i="3181"/>
  <c r="AE12" i="3181" s="1"/>
  <c r="AF12" i="3181" s="1"/>
  <c r="AC13" i="3181"/>
  <c r="AD31" i="3185"/>
  <c r="AE31" i="3185" s="1"/>
  <c r="AF31" i="3185" s="1"/>
  <c r="AC32" i="3185"/>
  <c r="AD32" i="3185" s="1"/>
  <c r="AE32" i="3185" s="1"/>
  <c r="AF32" i="3185" s="1"/>
  <c r="S11" i="3180"/>
  <c r="J11" i="3180"/>
  <c r="AB7" i="3180"/>
  <c r="AB6" i="3180"/>
  <c r="AC6" i="3180" s="1"/>
  <c r="C40" i="2436"/>
  <c r="C23" i="2436"/>
  <c r="AD13" i="3181" l="1"/>
  <c r="AE13" i="3181" s="1"/>
  <c r="AF13" i="3181" s="1"/>
  <c r="AC14" i="3181"/>
  <c r="AD13" i="3184"/>
  <c r="AE13" i="3184" s="1"/>
  <c r="AF13" i="3184" s="1"/>
  <c r="AC14" i="3184"/>
  <c r="AB11" i="3180"/>
  <c r="AF11" i="3180" s="1"/>
  <c r="AC7" i="3180"/>
  <c r="AD6" i="3180"/>
  <c r="AE6" i="3180" s="1"/>
  <c r="AF6" i="3180" s="1"/>
  <c r="AD14" i="3181" l="1"/>
  <c r="AE14" i="3181" s="1"/>
  <c r="AF14" i="3181" s="1"/>
  <c r="AC15" i="3181"/>
  <c r="AD14" i="3184"/>
  <c r="AE14" i="3184" s="1"/>
  <c r="AF14" i="3184" s="1"/>
  <c r="AC15" i="3184"/>
  <c r="AD7" i="3180"/>
  <c r="AE7" i="3180" s="1"/>
  <c r="AF7" i="3180" s="1"/>
  <c r="AD15" i="3181" l="1"/>
  <c r="AE15" i="3181" s="1"/>
  <c r="AF15" i="3181" s="1"/>
  <c r="AC16" i="3181"/>
  <c r="AD15" i="3184"/>
  <c r="AE15" i="3184" s="1"/>
  <c r="AF15" i="3184" s="1"/>
  <c r="AC16" i="3184"/>
  <c r="C9" i="3175"/>
  <c r="C10" i="3175"/>
  <c r="C11" i="3175"/>
  <c r="C12" i="3175"/>
  <c r="C13" i="3175"/>
  <c r="C14" i="3175"/>
  <c r="C15" i="3175"/>
  <c r="C16" i="3175"/>
  <c r="C17" i="3175"/>
  <c r="C18" i="3175"/>
  <c r="C19" i="3175"/>
  <c r="C20" i="3175"/>
  <c r="C22" i="3175"/>
  <c r="C23" i="3175"/>
  <c r="C24" i="3175"/>
  <c r="C25" i="3175"/>
  <c r="C26" i="3175"/>
  <c r="C27" i="3175"/>
  <c r="C30" i="3175"/>
  <c r="C31" i="3175"/>
  <c r="C32" i="3175"/>
  <c r="C33" i="3175"/>
  <c r="C34" i="3175"/>
  <c r="C35" i="3175"/>
  <c r="C21" i="3175"/>
  <c r="C43" i="3175"/>
  <c r="C44" i="3175"/>
  <c r="C9" i="3174"/>
  <c r="C10" i="3174"/>
  <c r="C11" i="3174"/>
  <c r="C12" i="3174"/>
  <c r="C13" i="3174"/>
  <c r="C14" i="3174"/>
  <c r="C15" i="3174"/>
  <c r="C16" i="3174"/>
  <c r="C17" i="3174"/>
  <c r="C18" i="3174"/>
  <c r="C19" i="3174"/>
  <c r="C20" i="3174"/>
  <c r="C21" i="3174"/>
  <c r="C22" i="3174"/>
  <c r="C23" i="3174"/>
  <c r="C24" i="3174"/>
  <c r="C25" i="3174"/>
  <c r="C26" i="3174"/>
  <c r="C27" i="3174"/>
  <c r="C28" i="3174"/>
  <c r="C29" i="3174"/>
  <c r="C30" i="3174"/>
  <c r="C31" i="3174"/>
  <c r="C32" i="3174"/>
  <c r="C33" i="3174"/>
  <c r="C34" i="3174"/>
  <c r="C35" i="3174"/>
  <c r="C36" i="3174"/>
  <c r="AB8" i="3174"/>
  <c r="AB9" i="3174"/>
  <c r="AB10" i="3174"/>
  <c r="AB11" i="3174"/>
  <c r="AB12" i="3174"/>
  <c r="AB13" i="3174"/>
  <c r="AB14" i="3174"/>
  <c r="AB15" i="3174"/>
  <c r="AB16" i="3174"/>
  <c r="AB17" i="3174"/>
  <c r="AB18" i="3174"/>
  <c r="AB19" i="3174"/>
  <c r="AB20" i="3174"/>
  <c r="AB21" i="3174"/>
  <c r="AB22" i="3174"/>
  <c r="AB23" i="3174"/>
  <c r="AB24" i="3174"/>
  <c r="AB25" i="3174"/>
  <c r="AB26" i="3174"/>
  <c r="AB27" i="3174"/>
  <c r="AB28" i="3174"/>
  <c r="AB29" i="3174"/>
  <c r="AB30" i="3174"/>
  <c r="AB31" i="3174"/>
  <c r="AB32" i="3174"/>
  <c r="AB33" i="3174"/>
  <c r="AB34" i="3174"/>
  <c r="AB35" i="3174"/>
  <c r="AB36" i="3174"/>
  <c r="AB37" i="3174"/>
  <c r="J48" i="3175"/>
  <c r="S48" i="3175"/>
  <c r="J40" i="3174"/>
  <c r="S40" i="3174"/>
  <c r="C8" i="3175"/>
  <c r="C77" i="2436"/>
  <c r="C78" i="2436"/>
  <c r="C79" i="2436"/>
  <c r="C80" i="2436"/>
  <c r="C81" i="2436"/>
  <c r="C82" i="2436"/>
  <c r="C83" i="2436"/>
  <c r="C84" i="2436"/>
  <c r="C86" i="2436"/>
  <c r="C24" i="2436"/>
  <c r="C25" i="2436"/>
  <c r="AD16" i="3184" l="1"/>
  <c r="AE16" i="3184" s="1"/>
  <c r="AF16" i="3184" s="1"/>
  <c r="AC17" i="3184"/>
  <c r="AD16" i="3181"/>
  <c r="AE16" i="3181" s="1"/>
  <c r="AF16" i="3181" s="1"/>
  <c r="AC17" i="3181"/>
  <c r="C8" i="3174"/>
  <c r="AD17" i="3181" l="1"/>
  <c r="AE17" i="3181" s="1"/>
  <c r="AF17" i="3181" s="1"/>
  <c r="AC18" i="3181"/>
  <c r="AD17" i="3184"/>
  <c r="AE17" i="3184" s="1"/>
  <c r="AF17" i="3184" s="1"/>
  <c r="AC18" i="3184"/>
  <c r="AB7" i="3179"/>
  <c r="AB6" i="3179"/>
  <c r="AC6" i="3179" s="1"/>
  <c r="AD6" i="3179" s="1"/>
  <c r="AE6" i="3179" s="1"/>
  <c r="AF6" i="3179" s="1"/>
  <c r="AB7" i="3178"/>
  <c r="AB6" i="3178"/>
  <c r="AC6" i="3178" s="1"/>
  <c r="AD6" i="3178" s="1"/>
  <c r="AE6" i="3178" s="1"/>
  <c r="AF6" i="3178" s="1"/>
  <c r="AD18" i="3184" l="1"/>
  <c r="AE18" i="3184" s="1"/>
  <c r="AF18" i="3184" s="1"/>
  <c r="AC19" i="3184"/>
  <c r="AC19" i="3181"/>
  <c r="AD18" i="3181"/>
  <c r="AE18" i="3181" s="1"/>
  <c r="AF18" i="3181" s="1"/>
  <c r="AC7" i="3179"/>
  <c r="AC8" i="3179" s="1"/>
  <c r="AC7" i="3178"/>
  <c r="AC8" i="3178" s="1"/>
  <c r="AB35" i="3179"/>
  <c r="AF35" i="3179" s="1"/>
  <c r="AB34" i="3178"/>
  <c r="AF34" i="3178" s="1"/>
  <c r="AD8" i="3179" l="1"/>
  <c r="AE8" i="3179" s="1"/>
  <c r="AF8" i="3179" s="1"/>
  <c r="AC9" i="3179"/>
  <c r="AD8" i="3178"/>
  <c r="AE8" i="3178" s="1"/>
  <c r="AF8" i="3178" s="1"/>
  <c r="AC9" i="3178"/>
  <c r="AD19" i="3181"/>
  <c r="AE19" i="3181" s="1"/>
  <c r="AF19" i="3181" s="1"/>
  <c r="AC20" i="3181"/>
  <c r="AD19" i="3184"/>
  <c r="AE19" i="3184" s="1"/>
  <c r="AF19" i="3184" s="1"/>
  <c r="AC20" i="3184"/>
  <c r="AD20" i="3184" s="1"/>
  <c r="AE20" i="3184" s="1"/>
  <c r="AF20" i="3184" s="1"/>
  <c r="AD7" i="3178"/>
  <c r="AE7" i="3178" s="1"/>
  <c r="AF7" i="3178" s="1"/>
  <c r="AD7" i="3179"/>
  <c r="AE7" i="3179" s="1"/>
  <c r="AF7" i="3179" s="1"/>
  <c r="AB7" i="3177"/>
  <c r="AB6" i="3177"/>
  <c r="AC6" i="3177" s="1"/>
  <c r="AC21" i="3181" l="1"/>
  <c r="AD20" i="3181"/>
  <c r="AE20" i="3181" s="1"/>
  <c r="AF20" i="3181" s="1"/>
  <c r="AD9" i="3178"/>
  <c r="AE9" i="3178" s="1"/>
  <c r="AF9" i="3178" s="1"/>
  <c r="AC10" i="3178"/>
  <c r="AD9" i="3179"/>
  <c r="AE9" i="3179" s="1"/>
  <c r="AF9" i="3179" s="1"/>
  <c r="AC10" i="3179"/>
  <c r="AB51" i="3177"/>
  <c r="AF51" i="3177" s="1"/>
  <c r="AC7" i="3177"/>
  <c r="AC8" i="3177" s="1"/>
  <c r="AD6" i="3177"/>
  <c r="AE6" i="3177" s="1"/>
  <c r="AF6" i="3177" s="1"/>
  <c r="C9" i="3173"/>
  <c r="C10" i="3173"/>
  <c r="C11" i="3173"/>
  <c r="C12" i="3173"/>
  <c r="C13" i="3173"/>
  <c r="C14" i="3173"/>
  <c r="C15" i="3173"/>
  <c r="C16" i="3173"/>
  <c r="C17" i="3173"/>
  <c r="C18" i="3173"/>
  <c r="C19" i="3173"/>
  <c r="C20" i="3173"/>
  <c r="C21" i="3173"/>
  <c r="C22" i="3173"/>
  <c r="C23" i="3173"/>
  <c r="C24" i="3173"/>
  <c r="C25" i="3173"/>
  <c r="C26" i="3173"/>
  <c r="C27" i="3173"/>
  <c r="C28" i="3173"/>
  <c r="C29" i="3173"/>
  <c r="C30" i="3173"/>
  <c r="C31" i="3173"/>
  <c r="C32" i="3173"/>
  <c r="C33" i="3173"/>
  <c r="C34" i="3173"/>
  <c r="C35" i="3173"/>
  <c r="AB8" i="3173"/>
  <c r="AB9" i="3173"/>
  <c r="AB10" i="3173"/>
  <c r="AB11" i="3173"/>
  <c r="AB12" i="3173"/>
  <c r="AB13" i="3173"/>
  <c r="AB14" i="3173"/>
  <c r="AB15" i="3173"/>
  <c r="AB16" i="3173"/>
  <c r="AB17" i="3173"/>
  <c r="AB18" i="3173"/>
  <c r="AB19" i="3173"/>
  <c r="AB20" i="3173"/>
  <c r="AB21" i="3173"/>
  <c r="AB22" i="3173"/>
  <c r="AB23" i="3173"/>
  <c r="AB24" i="3173"/>
  <c r="AB25" i="3173"/>
  <c r="AB26" i="3173"/>
  <c r="AB27" i="3173"/>
  <c r="AB28" i="3173"/>
  <c r="AB29" i="3173"/>
  <c r="AB30" i="3173"/>
  <c r="AB31" i="3173"/>
  <c r="AB32" i="3173"/>
  <c r="AB33" i="3173"/>
  <c r="AB34" i="3173"/>
  <c r="AB35" i="3173"/>
  <c r="AB36" i="3173"/>
  <c r="J39" i="3173"/>
  <c r="S39" i="3173"/>
  <c r="AD10" i="3179" l="1"/>
  <c r="AE10" i="3179" s="1"/>
  <c r="AF10" i="3179" s="1"/>
  <c r="AC11" i="3179"/>
  <c r="AD10" i="3178"/>
  <c r="AE10" i="3178" s="1"/>
  <c r="AF10" i="3178" s="1"/>
  <c r="AC11" i="3178"/>
  <c r="AD8" i="3177"/>
  <c r="AE8" i="3177" s="1"/>
  <c r="AF8" i="3177" s="1"/>
  <c r="AC9" i="3177"/>
  <c r="AD21" i="3181"/>
  <c r="AE21" i="3181" s="1"/>
  <c r="AF21" i="3181" s="1"/>
  <c r="AC22" i="3181"/>
  <c r="AD7" i="3177"/>
  <c r="AE7" i="3177" s="1"/>
  <c r="AF7" i="3177" s="1"/>
  <c r="AD9" i="3177" l="1"/>
  <c r="AE9" i="3177" s="1"/>
  <c r="AF9" i="3177" s="1"/>
  <c r="AC10" i="3177"/>
  <c r="AD11" i="3178"/>
  <c r="AE11" i="3178" s="1"/>
  <c r="AF11" i="3178" s="1"/>
  <c r="AC12" i="3178"/>
  <c r="AD22" i="3181"/>
  <c r="AE22" i="3181" s="1"/>
  <c r="AF22" i="3181" s="1"/>
  <c r="AC23" i="3181"/>
  <c r="AD11" i="3179"/>
  <c r="AE11" i="3179" s="1"/>
  <c r="AF11" i="3179" s="1"/>
  <c r="AC12" i="3179"/>
  <c r="C26" i="2436"/>
  <c r="C51" i="2436"/>
  <c r="AD23" i="3181" l="1"/>
  <c r="AE23" i="3181" s="1"/>
  <c r="AF23" i="3181" s="1"/>
  <c r="AC24" i="3181"/>
  <c r="AC13" i="3178"/>
  <c r="AD12" i="3178"/>
  <c r="AE12" i="3178" s="1"/>
  <c r="AF12" i="3178" s="1"/>
  <c r="AD12" i="3179"/>
  <c r="AE12" i="3179" s="1"/>
  <c r="AF12" i="3179" s="1"/>
  <c r="AC13" i="3179"/>
  <c r="AD10" i="3177"/>
  <c r="AE10" i="3177" s="1"/>
  <c r="AF10" i="3177" s="1"/>
  <c r="AC11" i="3177"/>
  <c r="C8" i="3173"/>
  <c r="AD11" i="3177" l="1"/>
  <c r="AE11" i="3177" s="1"/>
  <c r="AF11" i="3177" s="1"/>
  <c r="AC12" i="3177"/>
  <c r="AD13" i="3179"/>
  <c r="AE13" i="3179" s="1"/>
  <c r="AF13" i="3179" s="1"/>
  <c r="AC14" i="3179"/>
  <c r="AD13" i="3178"/>
  <c r="AE13" i="3178" s="1"/>
  <c r="AF13" i="3178" s="1"/>
  <c r="AC14" i="3178"/>
  <c r="AD24" i="3181"/>
  <c r="AE24" i="3181" s="1"/>
  <c r="AF24" i="3181" s="1"/>
  <c r="AC25" i="3181"/>
  <c r="C48" i="2436"/>
  <c r="C49" i="2436"/>
  <c r="C66" i="2436"/>
  <c r="C67" i="2436"/>
  <c r="C68" i="2436"/>
  <c r="C69" i="2436"/>
  <c r="C70" i="2436"/>
  <c r="C14" i="2436"/>
  <c r="C15" i="2436"/>
  <c r="C59" i="2436"/>
  <c r="C60" i="2436"/>
  <c r="C61" i="2436"/>
  <c r="C30" i="2436"/>
  <c r="C31" i="2436"/>
  <c r="C44" i="2436"/>
  <c r="AD25" i="3181" l="1"/>
  <c r="AE25" i="3181" s="1"/>
  <c r="AF25" i="3181" s="1"/>
  <c r="AC26" i="3181"/>
  <c r="AD14" i="3178"/>
  <c r="AE14" i="3178" s="1"/>
  <c r="AF14" i="3178" s="1"/>
  <c r="AC15" i="3178"/>
  <c r="AD14" i="3179"/>
  <c r="AE14" i="3179" s="1"/>
  <c r="AF14" i="3179" s="1"/>
  <c r="AC15" i="3179"/>
  <c r="AD12" i="3177"/>
  <c r="AE12" i="3177" s="1"/>
  <c r="AF12" i="3177" s="1"/>
  <c r="AC13" i="3177"/>
  <c r="AB8" i="3172"/>
  <c r="AB9" i="3172"/>
  <c r="AB10" i="3172"/>
  <c r="AB11" i="3172"/>
  <c r="AB12" i="3172"/>
  <c r="AB13" i="3172"/>
  <c r="AB14" i="3172"/>
  <c r="AB15" i="3172"/>
  <c r="AB16" i="3172"/>
  <c r="AB17" i="3172"/>
  <c r="AB18" i="3172"/>
  <c r="AB19" i="3172"/>
  <c r="AB20" i="3172"/>
  <c r="AB21" i="3172"/>
  <c r="AB22" i="3172"/>
  <c r="AB23" i="3172"/>
  <c r="AB24" i="3172"/>
  <c r="AB25" i="3172"/>
  <c r="AB26" i="3172"/>
  <c r="AB27" i="3172"/>
  <c r="AB28" i="3172"/>
  <c r="AB29" i="3172"/>
  <c r="AB30" i="3172"/>
  <c r="AB31" i="3172"/>
  <c r="AB32" i="3172"/>
  <c r="AB78" i="3152"/>
  <c r="AB79" i="3152"/>
  <c r="AB80" i="3152"/>
  <c r="AB81" i="3152"/>
  <c r="AB82" i="3152"/>
  <c r="C20" i="2436"/>
  <c r="C9" i="3172"/>
  <c r="C8" i="3172"/>
  <c r="C10" i="3172"/>
  <c r="AD13" i="3177" l="1"/>
  <c r="AE13" i="3177" s="1"/>
  <c r="AF13" i="3177" s="1"/>
  <c r="AC14" i="3177"/>
  <c r="AD15" i="3179"/>
  <c r="AE15" i="3179" s="1"/>
  <c r="AF15" i="3179" s="1"/>
  <c r="AC16" i="3179"/>
  <c r="AC16" i="3178"/>
  <c r="AD15" i="3178"/>
  <c r="AE15" i="3178" s="1"/>
  <c r="AF15" i="3178" s="1"/>
  <c r="AC27" i="3181"/>
  <c r="AD26" i="3181"/>
  <c r="AE26" i="3181" s="1"/>
  <c r="AF26" i="3181" s="1"/>
  <c r="AC78" i="3152"/>
  <c r="AD78" i="3152" s="1"/>
  <c r="AE78" i="3152" s="1"/>
  <c r="AF78" i="3152" s="1"/>
  <c r="AC28" i="3181" l="1"/>
  <c r="AD27" i="3181"/>
  <c r="AE27" i="3181" s="1"/>
  <c r="AF27" i="3181" s="1"/>
  <c r="AC17" i="3178"/>
  <c r="AD16" i="3178"/>
  <c r="AE16" i="3178" s="1"/>
  <c r="AF16" i="3178" s="1"/>
  <c r="AD16" i="3179"/>
  <c r="AE16" i="3179" s="1"/>
  <c r="AF16" i="3179" s="1"/>
  <c r="AC17" i="3179"/>
  <c r="AD14" i="3177"/>
  <c r="AE14" i="3177" s="1"/>
  <c r="AF14" i="3177" s="1"/>
  <c r="AC15" i="3177"/>
  <c r="AC79" i="3152"/>
  <c r="AD15" i="3177" l="1"/>
  <c r="AE15" i="3177" s="1"/>
  <c r="AF15" i="3177" s="1"/>
  <c r="AC16" i="3177"/>
  <c r="AD17" i="3179"/>
  <c r="AE17" i="3179" s="1"/>
  <c r="AF17" i="3179" s="1"/>
  <c r="AC18" i="3179"/>
  <c r="AD17" i="3178"/>
  <c r="AE17" i="3178" s="1"/>
  <c r="AF17" i="3178" s="1"/>
  <c r="AC18" i="3178"/>
  <c r="AD28" i="3181"/>
  <c r="AE28" i="3181" s="1"/>
  <c r="AF28" i="3181" s="1"/>
  <c r="AC29" i="3181"/>
  <c r="AD79" i="3152"/>
  <c r="AE79" i="3152" s="1"/>
  <c r="AF79" i="3152" s="1"/>
  <c r="AC80" i="3152"/>
  <c r="AD29" i="3181" l="1"/>
  <c r="AE29" i="3181" s="1"/>
  <c r="AF29" i="3181" s="1"/>
  <c r="AC30" i="3181"/>
  <c r="AD18" i="3178"/>
  <c r="AE18" i="3178" s="1"/>
  <c r="AF18" i="3178" s="1"/>
  <c r="AC19" i="3178"/>
  <c r="AD18" i="3179"/>
  <c r="AE18" i="3179" s="1"/>
  <c r="AF18" i="3179" s="1"/>
  <c r="AC19" i="3179"/>
  <c r="AD16" i="3177"/>
  <c r="AE16" i="3177" s="1"/>
  <c r="AF16" i="3177" s="1"/>
  <c r="AC17" i="3177"/>
  <c r="AD80" i="3152"/>
  <c r="AE80" i="3152" s="1"/>
  <c r="AF80" i="3152" s="1"/>
  <c r="AC81" i="3152"/>
  <c r="AD19" i="3179" l="1"/>
  <c r="AE19" i="3179" s="1"/>
  <c r="AF19" i="3179" s="1"/>
  <c r="AC20" i="3179"/>
  <c r="AD19" i="3178"/>
  <c r="AE19" i="3178" s="1"/>
  <c r="AF19" i="3178" s="1"/>
  <c r="AC20" i="3178"/>
  <c r="AD17" i="3177"/>
  <c r="AE17" i="3177" s="1"/>
  <c r="AF17" i="3177" s="1"/>
  <c r="AC18" i="3177"/>
  <c r="AD30" i="3181"/>
  <c r="AE30" i="3181" s="1"/>
  <c r="AF30" i="3181" s="1"/>
  <c r="AC31" i="3181"/>
  <c r="AD81" i="3152"/>
  <c r="AE81" i="3152" s="1"/>
  <c r="AF81" i="3152" s="1"/>
  <c r="AC82" i="3152"/>
  <c r="AD82" i="3152" s="1"/>
  <c r="AE82" i="3152" s="1"/>
  <c r="AF82" i="3152" s="1"/>
  <c r="AD31" i="3181" l="1"/>
  <c r="AE31" i="3181" s="1"/>
  <c r="AF31" i="3181" s="1"/>
  <c r="AC32" i="3181"/>
  <c r="AD18" i="3177"/>
  <c r="AE18" i="3177" s="1"/>
  <c r="AF18" i="3177" s="1"/>
  <c r="AC19" i="3177"/>
  <c r="AD20" i="3178"/>
  <c r="AE20" i="3178" s="1"/>
  <c r="AF20" i="3178" s="1"/>
  <c r="AC21" i="3178"/>
  <c r="AC21" i="3179"/>
  <c r="AD20" i="3179"/>
  <c r="AE20" i="3179" s="1"/>
  <c r="AF20" i="3179" s="1"/>
  <c r="C30" i="3172"/>
  <c r="C31" i="3172"/>
  <c r="C78" i="3152"/>
  <c r="C79" i="3152"/>
  <c r="C80" i="3152"/>
  <c r="C81" i="3152"/>
  <c r="C82" i="3152"/>
  <c r="AD21" i="3179" l="1"/>
  <c r="AE21" i="3179" s="1"/>
  <c r="AF21" i="3179" s="1"/>
  <c r="AC22" i="3179"/>
  <c r="AC22" i="3178"/>
  <c r="AD21" i="3178"/>
  <c r="AE21" i="3178" s="1"/>
  <c r="AF21" i="3178" s="1"/>
  <c r="AD19" i="3177"/>
  <c r="AE19" i="3177" s="1"/>
  <c r="AF19" i="3177" s="1"/>
  <c r="AC20" i="3177"/>
  <c r="AD32" i="3181"/>
  <c r="AE32" i="3181" s="1"/>
  <c r="AF32" i="3181" s="1"/>
  <c r="AC33" i="3181"/>
  <c r="AB8" i="3171"/>
  <c r="AB9" i="3171"/>
  <c r="AB10" i="3171"/>
  <c r="AB11" i="3171"/>
  <c r="AB12" i="3171"/>
  <c r="AB13" i="3171"/>
  <c r="AB14" i="3171"/>
  <c r="AB15" i="3171"/>
  <c r="AB16" i="3171"/>
  <c r="AB17" i="3171"/>
  <c r="AB18" i="3171"/>
  <c r="AB19" i="3171"/>
  <c r="AB20" i="3171"/>
  <c r="AB21" i="3171"/>
  <c r="AB22" i="3171"/>
  <c r="AB23" i="3171"/>
  <c r="AB24" i="3171"/>
  <c r="AB25" i="3171"/>
  <c r="AB26" i="3171"/>
  <c r="AB27" i="3171"/>
  <c r="AB28" i="3171"/>
  <c r="AB29" i="3171"/>
  <c r="AB30" i="3171"/>
  <c r="AB31" i="3171"/>
  <c r="AB32" i="3171"/>
  <c r="AB33" i="3171"/>
  <c r="AB34" i="3171"/>
  <c r="AB35" i="3171"/>
  <c r="AB36" i="3171"/>
  <c r="AB37" i="3171"/>
  <c r="AB38" i="3171"/>
  <c r="AB39" i="3171"/>
  <c r="AB40" i="3171"/>
  <c r="AB41" i="3171"/>
  <c r="AB42" i="3171"/>
  <c r="C36" i="3171"/>
  <c r="AB8" i="3164"/>
  <c r="AB9" i="3164"/>
  <c r="AB10" i="3164"/>
  <c r="C21" i="3171"/>
  <c r="C21" i="3172"/>
  <c r="C20" i="3172"/>
  <c r="C19" i="3172"/>
  <c r="C18" i="3172"/>
  <c r="C17" i="3172"/>
  <c r="J35" i="3172"/>
  <c r="S35" i="3172"/>
  <c r="J44" i="3171"/>
  <c r="S44" i="3171"/>
  <c r="C27" i="3172"/>
  <c r="AB7" i="3176"/>
  <c r="AB6" i="3176"/>
  <c r="AC6" i="3176" s="1"/>
  <c r="AB7" i="3175"/>
  <c r="AB48" i="3175" s="1"/>
  <c r="AF48" i="3175" s="1"/>
  <c r="AB6" i="3175"/>
  <c r="AC6" i="3175" s="1"/>
  <c r="AB7" i="3174"/>
  <c r="AB6" i="3174"/>
  <c r="AC6" i="3174" s="1"/>
  <c r="AD33" i="3181" l="1"/>
  <c r="AE33" i="3181" s="1"/>
  <c r="AF33" i="3181" s="1"/>
  <c r="AC34" i="3181"/>
  <c r="AD20" i="3177"/>
  <c r="AE20" i="3177" s="1"/>
  <c r="AF20" i="3177" s="1"/>
  <c r="AC21" i="3177"/>
  <c r="AD22" i="3178"/>
  <c r="AE22" i="3178" s="1"/>
  <c r="AF22" i="3178" s="1"/>
  <c r="AC23" i="3178"/>
  <c r="AD22" i="3179"/>
  <c r="AE22" i="3179" s="1"/>
  <c r="AF22" i="3179" s="1"/>
  <c r="AC23" i="3179"/>
  <c r="AC24" i="3182"/>
  <c r="AB37" i="3176"/>
  <c r="AF37" i="3176" s="1"/>
  <c r="AB40" i="3174"/>
  <c r="AF40" i="3174" s="1"/>
  <c r="AC7" i="3176"/>
  <c r="AC8" i="3176" s="1"/>
  <c r="AD6" i="3176"/>
  <c r="AE6" i="3176" s="1"/>
  <c r="AF6" i="3176" s="1"/>
  <c r="AC7" i="3175"/>
  <c r="AC8" i="3175" s="1"/>
  <c r="AD6" i="3175"/>
  <c r="AE6" i="3175" s="1"/>
  <c r="AF6" i="3175" s="1"/>
  <c r="AC7" i="3174"/>
  <c r="AC8" i="3174" s="1"/>
  <c r="AD6" i="3174"/>
  <c r="AE6" i="3174" s="1"/>
  <c r="AF6" i="3174" s="1"/>
  <c r="AD23" i="3179" l="1"/>
  <c r="AE23" i="3179" s="1"/>
  <c r="AF23" i="3179" s="1"/>
  <c r="AC24" i="3179"/>
  <c r="AD23" i="3178"/>
  <c r="AE23" i="3178" s="1"/>
  <c r="AF23" i="3178" s="1"/>
  <c r="AC24" i="3178"/>
  <c r="AD21" i="3177"/>
  <c r="AE21" i="3177" s="1"/>
  <c r="AF21" i="3177" s="1"/>
  <c r="AC22" i="3177"/>
  <c r="AD34" i="3181"/>
  <c r="AE34" i="3181" s="1"/>
  <c r="AF34" i="3181" s="1"/>
  <c r="AC35" i="3181"/>
  <c r="AC25" i="3182"/>
  <c r="AD24" i="3182"/>
  <c r="AE24" i="3182" s="1"/>
  <c r="AF24" i="3182" s="1"/>
  <c r="AC9" i="3175"/>
  <c r="AD8" i="3175"/>
  <c r="AE8" i="3175" s="1"/>
  <c r="AF8" i="3175" s="1"/>
  <c r="AD8" i="3174"/>
  <c r="AE8" i="3174" s="1"/>
  <c r="AF8" i="3174" s="1"/>
  <c r="AC9" i="3174"/>
  <c r="AD8" i="3176"/>
  <c r="AE8" i="3176" s="1"/>
  <c r="AF8" i="3176" s="1"/>
  <c r="AC9" i="3176"/>
  <c r="AD7" i="3176"/>
  <c r="AE7" i="3176" s="1"/>
  <c r="AF7" i="3176" s="1"/>
  <c r="AD7" i="3175"/>
  <c r="AE7" i="3175" s="1"/>
  <c r="AF7" i="3175" s="1"/>
  <c r="AD7" i="3174"/>
  <c r="AE7" i="3174" s="1"/>
  <c r="AF7" i="3174" s="1"/>
  <c r="AB8" i="3170"/>
  <c r="AB9" i="3170"/>
  <c r="AB10" i="3170"/>
  <c r="AB11" i="3170"/>
  <c r="AB12" i="3170"/>
  <c r="AB13" i="3170"/>
  <c r="AB14" i="3170"/>
  <c r="AB15" i="3170"/>
  <c r="AB16" i="3170"/>
  <c r="AB17" i="3170"/>
  <c r="AB18" i="3170"/>
  <c r="AB19" i="3170"/>
  <c r="AB20" i="3170"/>
  <c r="AB21" i="3170"/>
  <c r="AB22" i="3170"/>
  <c r="AB23" i="3170"/>
  <c r="AB24" i="3170"/>
  <c r="AB25" i="3170"/>
  <c r="AB26" i="3170"/>
  <c r="AB27" i="3170"/>
  <c r="AB28" i="3170"/>
  <c r="AB29" i="3170"/>
  <c r="AB30" i="3170"/>
  <c r="AB31" i="3170"/>
  <c r="AB32" i="3170"/>
  <c r="AB33" i="3170"/>
  <c r="AB34" i="3170"/>
  <c r="AB35" i="3170"/>
  <c r="AB36" i="3170"/>
  <c r="AB37" i="3170"/>
  <c r="AB38" i="3170"/>
  <c r="AB39" i="3170"/>
  <c r="AB40" i="3170"/>
  <c r="AB41" i="3170"/>
  <c r="AB42" i="3170"/>
  <c r="C16" i="3172"/>
  <c r="C15" i="3172"/>
  <c r="C14" i="3172"/>
  <c r="C13" i="3172"/>
  <c r="C12" i="3172"/>
  <c r="C26" i="3172"/>
  <c r="C25" i="3172"/>
  <c r="C24" i="3172"/>
  <c r="C23" i="3172"/>
  <c r="C22" i="3172"/>
  <c r="C11" i="3172"/>
  <c r="C87" i="2436"/>
  <c r="S44" i="3170"/>
  <c r="J44" i="3170"/>
  <c r="C71" i="3152"/>
  <c r="AB71" i="3152"/>
  <c r="C72" i="3152"/>
  <c r="AB72" i="3152"/>
  <c r="C73" i="3152"/>
  <c r="AB73" i="3152"/>
  <c r="C74" i="3152"/>
  <c r="AB74" i="3152"/>
  <c r="C75" i="3152"/>
  <c r="AB75" i="3152"/>
  <c r="C22" i="3171"/>
  <c r="C23" i="3171"/>
  <c r="C28" i="3172"/>
  <c r="C29" i="3172"/>
  <c r="AC36" i="3181" l="1"/>
  <c r="AD35" i="3181"/>
  <c r="AE35" i="3181" s="1"/>
  <c r="AF35" i="3181" s="1"/>
  <c r="AD22" i="3177"/>
  <c r="AE22" i="3177" s="1"/>
  <c r="AF22" i="3177" s="1"/>
  <c r="AC23" i="3177"/>
  <c r="AD24" i="3178"/>
  <c r="AE24" i="3178" s="1"/>
  <c r="AF24" i="3178" s="1"/>
  <c r="AC25" i="3178"/>
  <c r="AD24" i="3179"/>
  <c r="AE24" i="3179" s="1"/>
  <c r="AF24" i="3179" s="1"/>
  <c r="AC25" i="3179"/>
  <c r="AD25" i="3182"/>
  <c r="AE25" i="3182" s="1"/>
  <c r="AF25" i="3182" s="1"/>
  <c r="AC26" i="3182"/>
  <c r="AC8" i="3186"/>
  <c r="AD8" i="3186" s="1"/>
  <c r="AE8" i="3186" s="1"/>
  <c r="AF8" i="3186" s="1"/>
  <c r="AC10" i="3174"/>
  <c r="AD9" i="3174"/>
  <c r="AE9" i="3174" s="1"/>
  <c r="AF9" i="3174" s="1"/>
  <c r="AD9" i="3176"/>
  <c r="AE9" i="3176" s="1"/>
  <c r="AF9" i="3176" s="1"/>
  <c r="AC10" i="3176"/>
  <c r="AD9" i="3175"/>
  <c r="AE9" i="3175" s="1"/>
  <c r="AF9" i="3175" s="1"/>
  <c r="AC10" i="3175"/>
  <c r="AD25" i="3179" l="1"/>
  <c r="AE25" i="3179" s="1"/>
  <c r="AF25" i="3179" s="1"/>
  <c r="AC26" i="3179"/>
  <c r="AD25" i="3178"/>
  <c r="AE25" i="3178" s="1"/>
  <c r="AF25" i="3178" s="1"/>
  <c r="AC26" i="3178"/>
  <c r="AD23" i="3177"/>
  <c r="AE23" i="3177" s="1"/>
  <c r="AF23" i="3177" s="1"/>
  <c r="AC24" i="3177"/>
  <c r="AD36" i="3181"/>
  <c r="AE36" i="3181" s="1"/>
  <c r="AF36" i="3181" s="1"/>
  <c r="AC37" i="3181"/>
  <c r="AC27" i="3182"/>
  <c r="AD26" i="3182"/>
  <c r="AE26" i="3182" s="1"/>
  <c r="AF26" i="3182" s="1"/>
  <c r="AD10" i="3176"/>
  <c r="AE10" i="3176" s="1"/>
  <c r="AF10" i="3176" s="1"/>
  <c r="AC11" i="3176"/>
  <c r="AD10" i="3175"/>
  <c r="AE10" i="3175" s="1"/>
  <c r="AF10" i="3175" s="1"/>
  <c r="AC11" i="3175"/>
  <c r="AD10" i="3174"/>
  <c r="AE10" i="3174" s="1"/>
  <c r="AF10" i="3174" s="1"/>
  <c r="AC11" i="3174"/>
  <c r="AC25" i="3177" l="1"/>
  <c r="AD24" i="3177"/>
  <c r="AE24" i="3177" s="1"/>
  <c r="AF24" i="3177" s="1"/>
  <c r="AD37" i="3181"/>
  <c r="AE37" i="3181" s="1"/>
  <c r="AF37" i="3181" s="1"/>
  <c r="AC38" i="3181"/>
  <c r="AD26" i="3178"/>
  <c r="AE26" i="3178" s="1"/>
  <c r="AF26" i="3178" s="1"/>
  <c r="AC27" i="3178"/>
  <c r="AC27" i="3179"/>
  <c r="AD26" i="3179"/>
  <c r="AE26" i="3179" s="1"/>
  <c r="AF26" i="3179" s="1"/>
  <c r="AD27" i="3182"/>
  <c r="AE27" i="3182" s="1"/>
  <c r="AF27" i="3182" s="1"/>
  <c r="AC28" i="3182"/>
  <c r="AC12" i="3174"/>
  <c r="AD11" i="3174"/>
  <c r="AE11" i="3174" s="1"/>
  <c r="AF11" i="3174" s="1"/>
  <c r="AD11" i="3176"/>
  <c r="AE11" i="3176" s="1"/>
  <c r="AF11" i="3176" s="1"/>
  <c r="AC12" i="3176"/>
  <c r="AD11" i="3175"/>
  <c r="AE11" i="3175" s="1"/>
  <c r="AF11" i="3175" s="1"/>
  <c r="AC12" i="3175"/>
  <c r="AC28" i="3179" l="1"/>
  <c r="AD27" i="3179"/>
  <c r="AE27" i="3179" s="1"/>
  <c r="AF27" i="3179" s="1"/>
  <c r="AD27" i="3178"/>
  <c r="AE27" i="3178" s="1"/>
  <c r="AF27" i="3178" s="1"/>
  <c r="AC28" i="3178"/>
  <c r="AD38" i="3181"/>
  <c r="AE38" i="3181" s="1"/>
  <c r="AF38" i="3181" s="1"/>
  <c r="AC39" i="3181"/>
  <c r="AC26" i="3177"/>
  <c r="AD25" i="3177"/>
  <c r="AE25" i="3177" s="1"/>
  <c r="AF25" i="3177" s="1"/>
  <c r="AD28" i="3182"/>
  <c r="AE28" i="3182" s="1"/>
  <c r="AF28" i="3182" s="1"/>
  <c r="AC29" i="3182"/>
  <c r="AD12" i="3176"/>
  <c r="AE12" i="3176" s="1"/>
  <c r="AF12" i="3176" s="1"/>
  <c r="AC13" i="3176"/>
  <c r="AC13" i="3175"/>
  <c r="AD12" i="3175"/>
  <c r="AE12" i="3175" s="1"/>
  <c r="AF12" i="3175" s="1"/>
  <c r="AC13" i="3174"/>
  <c r="AD12" i="3174"/>
  <c r="AE12" i="3174" s="1"/>
  <c r="AF12" i="3174" s="1"/>
  <c r="AD26" i="3177" l="1"/>
  <c r="AE26" i="3177" s="1"/>
  <c r="AF26" i="3177" s="1"/>
  <c r="AC27" i="3177"/>
  <c r="AD39" i="3181"/>
  <c r="AE39" i="3181" s="1"/>
  <c r="AF39" i="3181" s="1"/>
  <c r="AC40" i="3181"/>
  <c r="AD28" i="3178"/>
  <c r="AE28" i="3178" s="1"/>
  <c r="AF28" i="3178" s="1"/>
  <c r="AC29" i="3178"/>
  <c r="AC29" i="3179"/>
  <c r="AD28" i="3179"/>
  <c r="AE28" i="3179" s="1"/>
  <c r="AF28" i="3179" s="1"/>
  <c r="AD29" i="3182"/>
  <c r="AE29" i="3182" s="1"/>
  <c r="AF29" i="3182" s="1"/>
  <c r="AC30" i="3182"/>
  <c r="AD30" i="3182" s="1"/>
  <c r="AE30" i="3182" s="1"/>
  <c r="AF30" i="3182" s="1"/>
  <c r="AD13" i="3175"/>
  <c r="AE13" i="3175" s="1"/>
  <c r="AF13" i="3175" s="1"/>
  <c r="AC14" i="3175"/>
  <c r="AD13" i="3176"/>
  <c r="AE13" i="3176" s="1"/>
  <c r="AF13" i="3176" s="1"/>
  <c r="AC14" i="3176"/>
  <c r="AD13" i="3174"/>
  <c r="AE13" i="3174" s="1"/>
  <c r="AF13" i="3174" s="1"/>
  <c r="AC14" i="3174"/>
  <c r="AC30" i="3179" l="1"/>
  <c r="AD29" i="3179"/>
  <c r="AE29" i="3179" s="1"/>
  <c r="AF29" i="3179" s="1"/>
  <c r="AC30" i="3178"/>
  <c r="AD29" i="3178"/>
  <c r="AE29" i="3178" s="1"/>
  <c r="AF29" i="3178" s="1"/>
  <c r="AD40" i="3181"/>
  <c r="AE40" i="3181" s="1"/>
  <c r="AF40" i="3181" s="1"/>
  <c r="AC41" i="3181"/>
  <c r="AC28" i="3177"/>
  <c r="AD27" i="3177"/>
  <c r="AE27" i="3177" s="1"/>
  <c r="AF27" i="3177" s="1"/>
  <c r="AC15" i="3174"/>
  <c r="AD14" i="3174"/>
  <c r="AE14" i="3174" s="1"/>
  <c r="AF14" i="3174" s="1"/>
  <c r="AD14" i="3176"/>
  <c r="AE14" i="3176" s="1"/>
  <c r="AF14" i="3176" s="1"/>
  <c r="AC15" i="3176"/>
  <c r="AD14" i="3175"/>
  <c r="AE14" i="3175" s="1"/>
  <c r="AF14" i="3175" s="1"/>
  <c r="AC15" i="3175"/>
  <c r="AC29" i="3177" l="1"/>
  <c r="AD28" i="3177"/>
  <c r="AE28" i="3177" s="1"/>
  <c r="AF28" i="3177" s="1"/>
  <c r="AD41" i="3181"/>
  <c r="AE41" i="3181" s="1"/>
  <c r="AF41" i="3181" s="1"/>
  <c r="AC42" i="3181"/>
  <c r="AD30" i="3178"/>
  <c r="AE30" i="3178" s="1"/>
  <c r="AF30" i="3178" s="1"/>
  <c r="AC31" i="3178"/>
  <c r="AD31" i="3178" s="1"/>
  <c r="AE31" i="3178" s="1"/>
  <c r="AF31" i="3178" s="1"/>
  <c r="AD30" i="3179"/>
  <c r="AE30" i="3179" s="1"/>
  <c r="AF30" i="3179" s="1"/>
  <c r="AC31" i="3179"/>
  <c r="AD15" i="3176"/>
  <c r="AE15" i="3176" s="1"/>
  <c r="AF15" i="3176" s="1"/>
  <c r="AC16" i="3176"/>
  <c r="AC16" i="3175"/>
  <c r="AD15" i="3175"/>
  <c r="AE15" i="3175" s="1"/>
  <c r="AF15" i="3175" s="1"/>
  <c r="AC16" i="3174"/>
  <c r="AD15" i="3174"/>
  <c r="AE15" i="3174" s="1"/>
  <c r="AF15" i="3174" s="1"/>
  <c r="AD31" i="3179" l="1"/>
  <c r="AE31" i="3179" s="1"/>
  <c r="AF31" i="3179" s="1"/>
  <c r="AC32" i="3179"/>
  <c r="AD32" i="3179" s="1"/>
  <c r="AE32" i="3179" s="1"/>
  <c r="AF32" i="3179" s="1"/>
  <c r="AD42" i="3181"/>
  <c r="AE42" i="3181" s="1"/>
  <c r="AF42" i="3181" s="1"/>
  <c r="AC43" i="3181"/>
  <c r="AD29" i="3177"/>
  <c r="AE29" i="3177" s="1"/>
  <c r="AF29" i="3177" s="1"/>
  <c r="AC30" i="3177"/>
  <c r="AD16" i="3176"/>
  <c r="AE16" i="3176" s="1"/>
  <c r="AF16" i="3176" s="1"/>
  <c r="AC17" i="3176"/>
  <c r="AD16" i="3175"/>
  <c r="AE16" i="3175" s="1"/>
  <c r="AF16" i="3175" s="1"/>
  <c r="AC17" i="3175"/>
  <c r="AC17" i="3174"/>
  <c r="AD16" i="3174"/>
  <c r="AE16" i="3174" s="1"/>
  <c r="AF16" i="3174" s="1"/>
  <c r="AD30" i="3177" l="1"/>
  <c r="AE30" i="3177" s="1"/>
  <c r="AF30" i="3177" s="1"/>
  <c r="AC31" i="3177"/>
  <c r="AD43" i="3181"/>
  <c r="AE43" i="3181" s="1"/>
  <c r="AF43" i="3181" s="1"/>
  <c r="AC44" i="3181"/>
  <c r="AC15" i="3182"/>
  <c r="AD15" i="3182" s="1"/>
  <c r="AE15" i="3182" s="1"/>
  <c r="AF15" i="3182" s="1"/>
  <c r="AC19" i="3187"/>
  <c r="AD19" i="3187" s="1"/>
  <c r="AE19" i="3187" s="1"/>
  <c r="AF19" i="3187" s="1"/>
  <c r="AC18" i="3174"/>
  <c r="AD17" i="3174"/>
  <c r="AE17" i="3174" s="1"/>
  <c r="AF17" i="3174" s="1"/>
  <c r="AC18" i="3176"/>
  <c r="AD17" i="3176"/>
  <c r="AE17" i="3176" s="1"/>
  <c r="AF17" i="3176" s="1"/>
  <c r="AD17" i="3175"/>
  <c r="AE17" i="3175" s="1"/>
  <c r="AF17" i="3175" s="1"/>
  <c r="AC18" i="3175"/>
  <c r="AD31" i="3177" l="1"/>
  <c r="AE31" i="3177" s="1"/>
  <c r="AF31" i="3177" s="1"/>
  <c r="AC32" i="3177"/>
  <c r="AD44" i="3181"/>
  <c r="AE44" i="3181" s="1"/>
  <c r="AF44" i="3181" s="1"/>
  <c r="AC45" i="3181"/>
  <c r="AD45" i="3181" s="1"/>
  <c r="AE45" i="3181" s="1"/>
  <c r="AF45" i="3181" s="1"/>
  <c r="AC16" i="3182"/>
  <c r="AD18" i="3175"/>
  <c r="AE18" i="3175" s="1"/>
  <c r="AF18" i="3175" s="1"/>
  <c r="AC19" i="3175"/>
  <c r="AC19" i="3176"/>
  <c r="AD18" i="3176"/>
  <c r="AE18" i="3176" s="1"/>
  <c r="AF18" i="3176" s="1"/>
  <c r="AC19" i="3174"/>
  <c r="AD18" i="3174"/>
  <c r="AE18" i="3174" s="1"/>
  <c r="AF18" i="3174" s="1"/>
  <c r="AD16" i="3182" l="1"/>
  <c r="AE16" i="3182" s="1"/>
  <c r="AF16" i="3182" s="1"/>
  <c r="AC17" i="3182"/>
  <c r="AD32" i="3177"/>
  <c r="AE32" i="3177" s="1"/>
  <c r="AF32" i="3177" s="1"/>
  <c r="AC33" i="3177"/>
  <c r="AC20" i="3175"/>
  <c r="AD19" i="3175"/>
  <c r="AE19" i="3175" s="1"/>
  <c r="AF19" i="3175" s="1"/>
  <c r="AC20" i="3176"/>
  <c r="AD19" i="3176"/>
  <c r="AE19" i="3176" s="1"/>
  <c r="AF19" i="3176" s="1"/>
  <c r="AC20" i="3174"/>
  <c r="AD19" i="3174"/>
  <c r="AE19" i="3174" s="1"/>
  <c r="AF19" i="3174" s="1"/>
  <c r="AD17" i="3182" l="1"/>
  <c r="AE17" i="3182" s="1"/>
  <c r="AF17" i="3182" s="1"/>
  <c r="AC18" i="3182"/>
  <c r="AD33" i="3177"/>
  <c r="AE33" i="3177" s="1"/>
  <c r="AF33" i="3177" s="1"/>
  <c r="AC34" i="3177"/>
  <c r="AC21" i="3174"/>
  <c r="AD20" i="3174"/>
  <c r="AE20" i="3174" s="1"/>
  <c r="AF20" i="3174" s="1"/>
  <c r="AC21" i="3176"/>
  <c r="AD20" i="3176"/>
  <c r="AE20" i="3176" s="1"/>
  <c r="AF20" i="3176" s="1"/>
  <c r="AC21" i="3175"/>
  <c r="AD20" i="3175"/>
  <c r="AE20" i="3175" s="1"/>
  <c r="AF20" i="3175" s="1"/>
  <c r="AD34" i="3177" l="1"/>
  <c r="AE34" i="3177" s="1"/>
  <c r="AF34" i="3177" s="1"/>
  <c r="AC35" i="3177"/>
  <c r="AD18" i="3182"/>
  <c r="AE18" i="3182" s="1"/>
  <c r="AF18" i="3182" s="1"/>
  <c r="AC19" i="3182"/>
  <c r="AC22" i="3176"/>
  <c r="AD21" i="3176"/>
  <c r="AE21" i="3176" s="1"/>
  <c r="AF21" i="3176" s="1"/>
  <c r="AD21" i="3175"/>
  <c r="AE21" i="3175" s="1"/>
  <c r="AF21" i="3175" s="1"/>
  <c r="AC22" i="3175"/>
  <c r="AC22" i="3174"/>
  <c r="AD21" i="3174"/>
  <c r="AE21" i="3174" s="1"/>
  <c r="AF21" i="3174" s="1"/>
  <c r="AC20" i="3182" l="1"/>
  <c r="AD19" i="3182"/>
  <c r="AE19" i="3182" s="1"/>
  <c r="AF19" i="3182" s="1"/>
  <c r="AC36" i="3177"/>
  <c r="AD35" i="3177"/>
  <c r="AE35" i="3177" s="1"/>
  <c r="AF35" i="3177" s="1"/>
  <c r="AC23" i="3175"/>
  <c r="AD22" i="3175"/>
  <c r="AE22" i="3175" s="1"/>
  <c r="AF22" i="3175" s="1"/>
  <c r="AC23" i="3174"/>
  <c r="AD22" i="3174"/>
  <c r="AE22" i="3174" s="1"/>
  <c r="AF22" i="3174" s="1"/>
  <c r="AC23" i="3176"/>
  <c r="AD22" i="3176"/>
  <c r="AE22" i="3176" s="1"/>
  <c r="AF22" i="3176" s="1"/>
  <c r="AD36" i="3177" l="1"/>
  <c r="AE36" i="3177" s="1"/>
  <c r="AF36" i="3177" s="1"/>
  <c r="AC37" i="3177"/>
  <c r="AD20" i="3182"/>
  <c r="AE20" i="3182" s="1"/>
  <c r="AF20" i="3182" s="1"/>
  <c r="AC14" i="3182"/>
  <c r="AC24" i="3174"/>
  <c r="AD23" i="3174"/>
  <c r="AE23" i="3174" s="1"/>
  <c r="AF23" i="3174" s="1"/>
  <c r="AC24" i="3176"/>
  <c r="AD23" i="3176"/>
  <c r="AE23" i="3176" s="1"/>
  <c r="AF23" i="3176" s="1"/>
  <c r="AD23" i="3175"/>
  <c r="AE23" i="3175" s="1"/>
  <c r="AF23" i="3175" s="1"/>
  <c r="AC24" i="3175"/>
  <c r="AC21" i="3182" l="1"/>
  <c r="AD14" i="3182"/>
  <c r="AE14" i="3182" s="1"/>
  <c r="AF14" i="3182" s="1"/>
  <c r="AD37" i="3177"/>
  <c r="AE37" i="3177" s="1"/>
  <c r="AF37" i="3177" s="1"/>
  <c r="AC38" i="3177"/>
  <c r="AC25" i="3175"/>
  <c r="AD24" i="3175"/>
  <c r="AE24" i="3175" s="1"/>
  <c r="AF24" i="3175" s="1"/>
  <c r="AC25" i="3176"/>
  <c r="AD24" i="3176"/>
  <c r="AE24" i="3176" s="1"/>
  <c r="AF24" i="3176" s="1"/>
  <c r="AC25" i="3174"/>
  <c r="AD24" i="3174"/>
  <c r="AE24" i="3174" s="1"/>
  <c r="AF24" i="3174" s="1"/>
  <c r="AD38" i="3177" l="1"/>
  <c r="AE38" i="3177" s="1"/>
  <c r="AF38" i="3177" s="1"/>
  <c r="AC39" i="3177"/>
  <c r="AD21" i="3182"/>
  <c r="AE21" i="3182" s="1"/>
  <c r="AF21" i="3182" s="1"/>
  <c r="AC22" i="3182"/>
  <c r="AC26" i="3176"/>
  <c r="AD25" i="3176"/>
  <c r="AE25" i="3176" s="1"/>
  <c r="AF25" i="3176" s="1"/>
  <c r="AD25" i="3174"/>
  <c r="AE25" i="3174" s="1"/>
  <c r="AF25" i="3174" s="1"/>
  <c r="AC26" i="3174"/>
  <c r="AC26" i="3175"/>
  <c r="AD25" i="3175"/>
  <c r="AE25" i="3175" s="1"/>
  <c r="AF25" i="3175" s="1"/>
  <c r="AC23" i="3182" l="1"/>
  <c r="AD23" i="3182" s="1"/>
  <c r="AE23" i="3182" s="1"/>
  <c r="AF23" i="3182" s="1"/>
  <c r="AD22" i="3182"/>
  <c r="AE22" i="3182" s="1"/>
  <c r="AF22" i="3182" s="1"/>
  <c r="AD39" i="3177"/>
  <c r="AE39" i="3177" s="1"/>
  <c r="AF39" i="3177" s="1"/>
  <c r="AC40" i="3177"/>
  <c r="AC27" i="3174"/>
  <c r="AD26" i="3174"/>
  <c r="AE26" i="3174" s="1"/>
  <c r="AF26" i="3174" s="1"/>
  <c r="AC27" i="3175"/>
  <c r="AD26" i="3175"/>
  <c r="AE26" i="3175" s="1"/>
  <c r="AF26" i="3175" s="1"/>
  <c r="AC27" i="3176"/>
  <c r="AD26" i="3176"/>
  <c r="AE26" i="3176" s="1"/>
  <c r="AF26" i="3176" s="1"/>
  <c r="AC41" i="3177" l="1"/>
  <c r="AD40" i="3177"/>
  <c r="AE40" i="3177" s="1"/>
  <c r="AF40" i="3177" s="1"/>
  <c r="AD27" i="3175"/>
  <c r="AE27" i="3175" s="1"/>
  <c r="AF27" i="3175" s="1"/>
  <c r="AC28" i="3175"/>
  <c r="AC28" i="3176"/>
  <c r="AD27" i="3176"/>
  <c r="AE27" i="3176" s="1"/>
  <c r="AF27" i="3176" s="1"/>
  <c r="AC28" i="3174"/>
  <c r="AD27" i="3174"/>
  <c r="AE27" i="3174" s="1"/>
  <c r="AF27" i="3174" s="1"/>
  <c r="AC42" i="3177" l="1"/>
  <c r="AD41" i="3177"/>
  <c r="AE41" i="3177" s="1"/>
  <c r="AF41" i="3177" s="1"/>
  <c r="AC29" i="3175"/>
  <c r="AD28" i="3175"/>
  <c r="AE28" i="3175" s="1"/>
  <c r="AF28" i="3175" s="1"/>
  <c r="AC29" i="3176"/>
  <c r="AD28" i="3176"/>
  <c r="AE28" i="3176" s="1"/>
  <c r="AF28" i="3176" s="1"/>
  <c r="AD28" i="3174"/>
  <c r="AE28" i="3174" s="1"/>
  <c r="AF28" i="3174" s="1"/>
  <c r="AC29" i="3174"/>
  <c r="AD42" i="3177" l="1"/>
  <c r="AE42" i="3177" s="1"/>
  <c r="AF42" i="3177" s="1"/>
  <c r="AC43" i="3177"/>
  <c r="AD29" i="3174"/>
  <c r="AE29" i="3174" s="1"/>
  <c r="AF29" i="3174" s="1"/>
  <c r="AC30" i="3174"/>
  <c r="AC30" i="3176"/>
  <c r="AD29" i="3176"/>
  <c r="AE29" i="3176" s="1"/>
  <c r="AF29" i="3176" s="1"/>
  <c r="AC30" i="3175"/>
  <c r="AD29" i="3175"/>
  <c r="AE29" i="3175" s="1"/>
  <c r="AF29" i="3175" s="1"/>
  <c r="AC44" i="3177" l="1"/>
  <c r="AD43" i="3177"/>
  <c r="AE43" i="3177" s="1"/>
  <c r="AF43" i="3177" s="1"/>
  <c r="AC31" i="3176"/>
  <c r="AD30" i="3176"/>
  <c r="AE30" i="3176" s="1"/>
  <c r="AF30" i="3176" s="1"/>
  <c r="AC31" i="3174"/>
  <c r="AD30" i="3174"/>
  <c r="AE30" i="3174" s="1"/>
  <c r="AF30" i="3174" s="1"/>
  <c r="AC31" i="3175"/>
  <c r="AD30" i="3175"/>
  <c r="AE30" i="3175" s="1"/>
  <c r="AF30" i="3175" s="1"/>
  <c r="AC45" i="3177" l="1"/>
  <c r="AD44" i="3177"/>
  <c r="AE44" i="3177" s="1"/>
  <c r="AF44" i="3177" s="1"/>
  <c r="AC32" i="3174"/>
  <c r="AD31" i="3174"/>
  <c r="AE31" i="3174" s="1"/>
  <c r="AF31" i="3174" s="1"/>
  <c r="AD31" i="3175"/>
  <c r="AE31" i="3175" s="1"/>
  <c r="AF31" i="3175" s="1"/>
  <c r="AC32" i="3175"/>
  <c r="AC32" i="3176"/>
  <c r="AD31" i="3176"/>
  <c r="AE31" i="3176" s="1"/>
  <c r="AF31" i="3176" s="1"/>
  <c r="AD45" i="3177" l="1"/>
  <c r="AE45" i="3177" s="1"/>
  <c r="AF45" i="3177" s="1"/>
  <c r="AC46" i="3177"/>
  <c r="AC33" i="3175"/>
  <c r="AD32" i="3175"/>
  <c r="AE32" i="3175" s="1"/>
  <c r="AF32" i="3175" s="1"/>
  <c r="AC33" i="3176"/>
  <c r="AD32" i="3176"/>
  <c r="AE32" i="3176" s="1"/>
  <c r="AF32" i="3176" s="1"/>
  <c r="AC33" i="3174"/>
  <c r="AD32" i="3174"/>
  <c r="AE32" i="3174" s="1"/>
  <c r="AF32" i="3174" s="1"/>
  <c r="AD46" i="3177" l="1"/>
  <c r="AE46" i="3177" s="1"/>
  <c r="AF46" i="3177" s="1"/>
  <c r="AC47" i="3177"/>
  <c r="AC34" i="3176"/>
  <c r="AD33" i="3176"/>
  <c r="AE33" i="3176" s="1"/>
  <c r="AF33" i="3176" s="1"/>
  <c r="AC34" i="3174"/>
  <c r="AD33" i="3174"/>
  <c r="AE33" i="3174" s="1"/>
  <c r="AF33" i="3174" s="1"/>
  <c r="AD33" i="3175"/>
  <c r="AE33" i="3175" s="1"/>
  <c r="AF33" i="3175" s="1"/>
  <c r="AC34" i="3175"/>
  <c r="AD47" i="3177" l="1"/>
  <c r="AE47" i="3177" s="1"/>
  <c r="AF47" i="3177" s="1"/>
  <c r="AC48" i="3177"/>
  <c r="AC35" i="3174"/>
  <c r="AD34" i="3174"/>
  <c r="AE34" i="3174" s="1"/>
  <c r="AF34" i="3174" s="1"/>
  <c r="AC35" i="3175"/>
  <c r="AD34" i="3175"/>
  <c r="AE34" i="3175" s="1"/>
  <c r="AF34" i="3175" s="1"/>
  <c r="AD34" i="3176"/>
  <c r="AE34" i="3176" s="1"/>
  <c r="AF34" i="3176" s="1"/>
  <c r="AC35" i="3176"/>
  <c r="AD35" i="3176" s="1"/>
  <c r="AE35" i="3176" s="1"/>
  <c r="AF35" i="3176" s="1"/>
  <c r="AC16" i="3152"/>
  <c r="AD48" i="3177" l="1"/>
  <c r="AE48" i="3177" s="1"/>
  <c r="AF48" i="3177" s="1"/>
  <c r="AC49" i="3177"/>
  <c r="AD49" i="3177" s="1"/>
  <c r="AE49" i="3177" s="1"/>
  <c r="AF49" i="3177" s="1"/>
  <c r="AD35" i="3175"/>
  <c r="AE35" i="3175" s="1"/>
  <c r="AF35" i="3175" s="1"/>
  <c r="AC36" i="3175"/>
  <c r="AC36" i="3174"/>
  <c r="AD35" i="3174"/>
  <c r="AE35" i="3174" s="1"/>
  <c r="AF35" i="3174" s="1"/>
  <c r="AC17" i="3152"/>
  <c r="AD16" i="3152"/>
  <c r="AE16" i="3152" s="1"/>
  <c r="AF16" i="3152" s="1"/>
  <c r="AC37" i="3174" l="1"/>
  <c r="AD37" i="3174" s="1"/>
  <c r="AE37" i="3174" s="1"/>
  <c r="AF37" i="3174" s="1"/>
  <c r="AD36" i="3174"/>
  <c r="AE36" i="3174" s="1"/>
  <c r="AF36" i="3174" s="1"/>
  <c r="AC37" i="3175"/>
  <c r="AD36" i="3175"/>
  <c r="AE36" i="3175" s="1"/>
  <c r="AF36" i="3175" s="1"/>
  <c r="AC18" i="3152"/>
  <c r="AD17" i="3152"/>
  <c r="AE17" i="3152" s="1"/>
  <c r="AF17" i="3152" s="1"/>
  <c r="AD37" i="3175" l="1"/>
  <c r="AE37" i="3175" s="1"/>
  <c r="AF37" i="3175" s="1"/>
  <c r="AC38" i="3175"/>
  <c r="AC19" i="3152"/>
  <c r="AD18" i="3152"/>
  <c r="AE18" i="3152" s="1"/>
  <c r="AF18" i="3152" s="1"/>
  <c r="AC39" i="3175" l="1"/>
  <c r="AD38" i="3175"/>
  <c r="AE38" i="3175" s="1"/>
  <c r="AF38" i="3175" s="1"/>
  <c r="AC20" i="3152"/>
  <c r="AD19" i="3152"/>
  <c r="AE19" i="3152" s="1"/>
  <c r="AF19" i="3152" s="1"/>
  <c r="AC40" i="3175" l="1"/>
  <c r="AD39" i="3175"/>
  <c r="AE39" i="3175" s="1"/>
  <c r="AF39" i="3175" s="1"/>
  <c r="AC21" i="3152"/>
  <c r="AD20" i="3152"/>
  <c r="AE20" i="3152" s="1"/>
  <c r="AF20" i="3152" s="1"/>
  <c r="AC41" i="3175" l="1"/>
  <c r="AD40" i="3175"/>
  <c r="AE40" i="3175" s="1"/>
  <c r="AF40" i="3175" s="1"/>
  <c r="AC22" i="3152"/>
  <c r="AD21" i="3152"/>
  <c r="AE21" i="3152" s="1"/>
  <c r="AF21" i="3152" s="1"/>
  <c r="AD41" i="3175" l="1"/>
  <c r="AE41" i="3175" s="1"/>
  <c r="AF41" i="3175" s="1"/>
  <c r="AC42" i="3175"/>
  <c r="AC23" i="3152"/>
  <c r="AD23" i="3152" s="1"/>
  <c r="AE23" i="3152" s="1"/>
  <c r="AF23" i="3152" s="1"/>
  <c r="AD22" i="3152"/>
  <c r="AE22" i="3152" s="1"/>
  <c r="AF22" i="3152" s="1"/>
  <c r="AC43" i="3175" l="1"/>
  <c r="AD42" i="3175"/>
  <c r="AE42" i="3175" s="1"/>
  <c r="AF42" i="3175" s="1"/>
  <c r="AC8" i="3180"/>
  <c r="AD8" i="3180" s="1"/>
  <c r="AE8" i="3180" s="1"/>
  <c r="AF8" i="3180" s="1"/>
  <c r="AC44" i="3175" l="1"/>
  <c r="AD43" i="3175"/>
  <c r="AE43" i="3175" s="1"/>
  <c r="AF43" i="3175" s="1"/>
  <c r="C12" i="3171"/>
  <c r="C11" i="3171"/>
  <c r="C9" i="3171"/>
  <c r="C10" i="3171"/>
  <c r="C8" i="3171"/>
  <c r="C14" i="3170"/>
  <c r="C13" i="3170"/>
  <c r="C12" i="3170"/>
  <c r="C11" i="3170"/>
  <c r="C10" i="3170"/>
  <c r="C9" i="3170"/>
  <c r="C8" i="3170"/>
  <c r="AC45" i="3175" l="1"/>
  <c r="AD45" i="3175" s="1"/>
  <c r="AE45" i="3175" s="1"/>
  <c r="AF45" i="3175" s="1"/>
  <c r="AD44" i="3175"/>
  <c r="AE44" i="3175" s="1"/>
  <c r="AF44" i="3175" s="1"/>
  <c r="C31" i="3170"/>
  <c r="C32" i="3170"/>
  <c r="C33" i="3170"/>
  <c r="C34" i="3170"/>
  <c r="C35" i="3170"/>
  <c r="C36" i="3170"/>
  <c r="C37" i="3170"/>
  <c r="C38" i="3170"/>
  <c r="C40" i="3170"/>
  <c r="C41" i="3170"/>
  <c r="C39" i="3170"/>
  <c r="C15" i="3170"/>
  <c r="C16" i="3170"/>
  <c r="C17" i="3170"/>
  <c r="C18" i="3170"/>
  <c r="C19" i="3170"/>
  <c r="C20" i="3170"/>
  <c r="C21" i="3170"/>
  <c r="C22" i="3170"/>
  <c r="C23" i="3170"/>
  <c r="C24" i="3170"/>
  <c r="C25" i="3170"/>
  <c r="C26" i="3170"/>
  <c r="C27" i="3170"/>
  <c r="C28" i="3170"/>
  <c r="C29" i="3170"/>
  <c r="S16" i="3169" l="1"/>
  <c r="AB8" i="3169"/>
  <c r="AB9" i="3169"/>
  <c r="AB10" i="3169"/>
  <c r="AB11" i="3169"/>
  <c r="AB12" i="3169"/>
  <c r="AB13" i="3169"/>
  <c r="J16" i="3169"/>
  <c r="C14" i="3171"/>
  <c r="C25" i="3171"/>
  <c r="C30" i="3170"/>
  <c r="AB8" i="3168"/>
  <c r="AB9" i="3168"/>
  <c r="AB10" i="3168"/>
  <c r="AB11" i="3168"/>
  <c r="AB12" i="3168"/>
  <c r="AB13" i="3168"/>
  <c r="AB14" i="3168"/>
  <c r="AB15" i="3168"/>
  <c r="AB16" i="3168"/>
  <c r="AB17" i="3168"/>
  <c r="AB18" i="3168"/>
  <c r="AB19" i="3168"/>
  <c r="AB20" i="3168"/>
  <c r="AB21" i="3168"/>
  <c r="AB22" i="3168"/>
  <c r="AB23" i="3168"/>
  <c r="AB24" i="3168"/>
  <c r="AB25" i="3168"/>
  <c r="AB26" i="3168"/>
  <c r="AB27" i="3168"/>
  <c r="AB28" i="3168"/>
  <c r="AB29" i="3168"/>
  <c r="AB30" i="3168"/>
  <c r="AB31" i="3168"/>
  <c r="AB32" i="3168"/>
  <c r="AB33" i="3168"/>
  <c r="AB34" i="3168"/>
  <c r="AB35" i="3168"/>
  <c r="AB36" i="3168"/>
  <c r="AB37" i="3168"/>
  <c r="S40" i="3168"/>
  <c r="J40" i="3168"/>
  <c r="C17" i="3168" l="1"/>
  <c r="C16" i="3168"/>
  <c r="C15" i="3168"/>
  <c r="C14" i="3168"/>
  <c r="C13" i="3168"/>
  <c r="C12" i="3168"/>
  <c r="C11" i="3168"/>
  <c r="C10" i="3168"/>
  <c r="C9" i="3168"/>
  <c r="C8" i="3168"/>
  <c r="C8" i="3169" l="1"/>
  <c r="C12" i="3169"/>
  <c r="C11" i="3169"/>
  <c r="C10" i="3169"/>
  <c r="C9" i="3169"/>
  <c r="C35" i="3171"/>
  <c r="C34" i="3171"/>
  <c r="C33" i="3171"/>
  <c r="C32" i="3171"/>
  <c r="C31" i="3171"/>
  <c r="C30" i="3171"/>
  <c r="C29" i="3171"/>
  <c r="C28" i="3171"/>
  <c r="C27" i="3171"/>
  <c r="C26" i="3171"/>
  <c r="C20" i="3171"/>
  <c r="C19" i="3171"/>
  <c r="C18" i="3171"/>
  <c r="C17" i="3171"/>
  <c r="C16" i="3171"/>
  <c r="C15" i="3171"/>
  <c r="C24" i="3171"/>
  <c r="C34" i="3168"/>
  <c r="C35" i="3168"/>
  <c r="C36" i="3168"/>
  <c r="AB8" i="3167"/>
  <c r="AB9" i="3167"/>
  <c r="AB10" i="3167"/>
  <c r="AB11" i="3167"/>
  <c r="AB12" i="3167"/>
  <c r="AB13" i="3167"/>
  <c r="AB14" i="3167"/>
  <c r="AB15" i="3167"/>
  <c r="AB16" i="3167"/>
  <c r="AB17" i="3167"/>
  <c r="AB18" i="3167"/>
  <c r="AB19" i="3167"/>
  <c r="AB20" i="3167"/>
  <c r="AB21" i="3167"/>
  <c r="AB22" i="3167"/>
  <c r="AB23" i="3167"/>
  <c r="AB24" i="3167"/>
  <c r="AB25" i="3167"/>
  <c r="AB26" i="3167"/>
  <c r="AB27" i="3167"/>
  <c r="AB28" i="3167"/>
  <c r="AB29" i="3167"/>
  <c r="AB30" i="3167"/>
  <c r="AB31" i="3167"/>
  <c r="AB32" i="3167"/>
  <c r="AB33" i="3167"/>
  <c r="AB34" i="3167"/>
  <c r="AB35" i="3167"/>
  <c r="AB36" i="3167"/>
  <c r="AB37" i="3167"/>
  <c r="AB38" i="3167"/>
  <c r="AB39" i="3167"/>
  <c r="AB40" i="3167"/>
  <c r="AB41" i="3167"/>
  <c r="AB42" i="3167"/>
  <c r="AB43" i="3167"/>
  <c r="AB44" i="3167"/>
  <c r="AB45" i="3167"/>
  <c r="S47" i="3167"/>
  <c r="J47" i="3167"/>
  <c r="C21" i="3168"/>
  <c r="C20" i="3168"/>
  <c r="C19" i="3168"/>
  <c r="C31" i="3168"/>
  <c r="C37" i="3171"/>
  <c r="C27" i="2436"/>
  <c r="C39" i="3171" l="1"/>
  <c r="C40" i="3171"/>
  <c r="C41" i="3171"/>
  <c r="C13" i="3171"/>
  <c r="C38" i="3171"/>
  <c r="C30" i="3168"/>
  <c r="C71" i="2436"/>
  <c r="C72" i="2436"/>
  <c r="C73" i="2436"/>
  <c r="C42" i="2436"/>
  <c r="C33" i="3168" l="1"/>
  <c r="C32" i="3168"/>
  <c r="C11" i="3167"/>
  <c r="C27" i="3167"/>
  <c r="C26" i="3167"/>
  <c r="C25" i="3167"/>
  <c r="C24" i="3167"/>
  <c r="C23" i="3167"/>
  <c r="C22" i="3167"/>
  <c r="C21" i="3167"/>
  <c r="C9" i="3167"/>
  <c r="C8" i="3167"/>
  <c r="C10" i="3167"/>
  <c r="C74" i="2436"/>
  <c r="C24" i="3168" l="1"/>
  <c r="C23" i="3168"/>
  <c r="C22" i="3168"/>
  <c r="AB8" i="3166"/>
  <c r="AB9" i="3166"/>
  <c r="AB10" i="3166"/>
  <c r="AB11" i="3166"/>
  <c r="AB12" i="3166"/>
  <c r="AB13" i="3166"/>
  <c r="AB14" i="3166"/>
  <c r="AB15" i="3166"/>
  <c r="AB16" i="3166"/>
  <c r="AB17" i="3166"/>
  <c r="AB18" i="3166"/>
  <c r="AB19" i="3166"/>
  <c r="AB20" i="3166"/>
  <c r="AB21" i="3166"/>
  <c r="AB22" i="3166"/>
  <c r="AB23" i="3166"/>
  <c r="AB24" i="3166"/>
  <c r="AB25" i="3166"/>
  <c r="AB26" i="3166"/>
  <c r="AB27" i="3166"/>
  <c r="AB28" i="3166"/>
  <c r="AB29" i="3166"/>
  <c r="AB30" i="3166"/>
  <c r="AB31" i="3166"/>
  <c r="AB32" i="3166"/>
  <c r="AB33" i="3166"/>
  <c r="AB34" i="3166"/>
  <c r="AB35" i="3166"/>
  <c r="AB36" i="3166"/>
  <c r="AB37" i="3166"/>
  <c r="AB38" i="3166"/>
  <c r="AB39" i="3166"/>
  <c r="AB40" i="3166"/>
  <c r="AB41" i="3166"/>
  <c r="AB42" i="3166"/>
  <c r="C15" i="3167"/>
  <c r="C14" i="3167"/>
  <c r="C13" i="3167"/>
  <c r="C12" i="3167"/>
  <c r="C33" i="3166"/>
  <c r="C32" i="3166"/>
  <c r="C26" i="3168"/>
  <c r="C25" i="3168"/>
  <c r="C32" i="2436"/>
  <c r="C33" i="2436"/>
  <c r="C51" i="3152"/>
  <c r="AB51" i="3152"/>
  <c r="C52" i="3152"/>
  <c r="AB52" i="3152"/>
  <c r="C53" i="3152"/>
  <c r="AB53" i="3152"/>
  <c r="C54" i="3152"/>
  <c r="AB54" i="3152"/>
  <c r="C55" i="3152"/>
  <c r="AB55" i="3152"/>
  <c r="C56" i="3152"/>
  <c r="AB56" i="3152"/>
  <c r="C57" i="3152"/>
  <c r="AB57" i="3152"/>
  <c r="C58" i="3152"/>
  <c r="AB58" i="3152"/>
  <c r="C60" i="3152"/>
  <c r="AB60" i="3152"/>
  <c r="C61" i="3152"/>
  <c r="AB61" i="3152"/>
  <c r="C62" i="3152"/>
  <c r="AB62" i="3152"/>
  <c r="C63" i="3152"/>
  <c r="AB63" i="3152"/>
  <c r="C64" i="3152"/>
  <c r="AB64" i="3152"/>
  <c r="C65" i="3152"/>
  <c r="AB65" i="3152"/>
  <c r="C66" i="3152"/>
  <c r="AB66" i="3152"/>
  <c r="C67" i="3152"/>
  <c r="AB67" i="3152"/>
  <c r="C68" i="3152"/>
  <c r="AB68" i="3152"/>
  <c r="C69" i="3152"/>
  <c r="AB69" i="3152"/>
  <c r="C29" i="3168" l="1"/>
  <c r="C28" i="3168"/>
  <c r="C27" i="3168"/>
  <c r="C20" i="3167"/>
  <c r="C19" i="3167"/>
  <c r="C18" i="3167"/>
  <c r="C17" i="3167"/>
  <c r="C16" i="3167"/>
  <c r="AB12" i="3164" l="1"/>
  <c r="AB14" i="3164"/>
  <c r="AB15" i="3164"/>
  <c r="AB17" i="3164"/>
  <c r="AB18" i="3164"/>
  <c r="AB20" i="3164"/>
  <c r="AB21" i="3164"/>
  <c r="AB23" i="3164"/>
  <c r="AB25" i="3164"/>
  <c r="AB26" i="3164"/>
  <c r="AB8" i="3152"/>
  <c r="AB9" i="3152"/>
  <c r="AB10" i="3152"/>
  <c r="AB11" i="3152"/>
  <c r="AB12" i="3152"/>
  <c r="AB13" i="3152"/>
  <c r="AB14" i="3152"/>
  <c r="AB29" i="3152"/>
  <c r="AB30" i="3152"/>
  <c r="AB31" i="3152"/>
  <c r="AB32" i="3152"/>
  <c r="AB33" i="3152"/>
  <c r="AB34" i="3152"/>
  <c r="AB35" i="3152"/>
  <c r="AB36" i="3152"/>
  <c r="AB37" i="3152"/>
  <c r="AB38" i="3152"/>
  <c r="AB40" i="3152"/>
  <c r="AB41" i="3152"/>
  <c r="AB42" i="3152"/>
  <c r="AB43" i="3152"/>
  <c r="AB44" i="3152"/>
  <c r="AB45" i="3152"/>
  <c r="AB46" i="3152"/>
  <c r="AB47" i="3152"/>
  <c r="AB48" i="3152"/>
  <c r="AB49" i="3152"/>
  <c r="C35" i="3166"/>
  <c r="C34" i="3166"/>
  <c r="AC8" i="3152" l="1"/>
  <c r="AD8" i="3152" l="1"/>
  <c r="AE8" i="3152" s="1"/>
  <c r="AF8" i="3152" s="1"/>
  <c r="AC9" i="3152"/>
  <c r="AD9" i="3152" l="1"/>
  <c r="AE9" i="3152" s="1"/>
  <c r="AF9" i="3152" s="1"/>
  <c r="AC10" i="3152"/>
  <c r="AD10" i="3152" l="1"/>
  <c r="AE10" i="3152" s="1"/>
  <c r="AF10" i="3152" s="1"/>
  <c r="AC11" i="3152"/>
  <c r="AD11" i="3152" l="1"/>
  <c r="AE11" i="3152" s="1"/>
  <c r="AF11" i="3152" s="1"/>
  <c r="AC12" i="3152"/>
  <c r="AD12" i="3152" l="1"/>
  <c r="AE12" i="3152" s="1"/>
  <c r="AF12" i="3152" s="1"/>
  <c r="AC13" i="3152"/>
  <c r="AD13" i="3152" l="1"/>
  <c r="AE13" i="3152" s="1"/>
  <c r="AF13" i="3152" s="1"/>
  <c r="AC14" i="3152"/>
  <c r="AD14" i="3152" l="1"/>
  <c r="AE14" i="3152" s="1"/>
  <c r="AF14" i="3152" s="1"/>
  <c r="AC29" i="3152" l="1"/>
  <c r="AC30" i="3152" l="1"/>
  <c r="AD29" i="3152"/>
  <c r="AE29" i="3152" s="1"/>
  <c r="AF29" i="3152" s="1"/>
  <c r="AD30" i="3152" l="1"/>
  <c r="AE30" i="3152" s="1"/>
  <c r="AF30" i="3152" s="1"/>
  <c r="AC31" i="3152"/>
  <c r="AC32" i="3152" l="1"/>
  <c r="AD31" i="3152"/>
  <c r="AE31" i="3152" s="1"/>
  <c r="AF31" i="3152" s="1"/>
  <c r="AD32" i="3152" l="1"/>
  <c r="AE32" i="3152" s="1"/>
  <c r="AF32" i="3152" s="1"/>
  <c r="AC33" i="3152"/>
  <c r="AC25" i="3164" l="1"/>
  <c r="AC34" i="3152"/>
  <c r="AD33" i="3152"/>
  <c r="AE33" i="3152" s="1"/>
  <c r="AF33" i="3152" s="1"/>
  <c r="AD25" i="3164" l="1"/>
  <c r="AE25" i="3164" s="1"/>
  <c r="AF25" i="3164" s="1"/>
  <c r="AC26" i="3164"/>
  <c r="AD26" i="3164" s="1"/>
  <c r="AE26" i="3164" s="1"/>
  <c r="AF26" i="3164" s="1"/>
  <c r="AD34" i="3152"/>
  <c r="AE34" i="3152" s="1"/>
  <c r="AF34" i="3152" s="1"/>
  <c r="AC35" i="3152"/>
  <c r="AC36" i="3152" l="1"/>
  <c r="AD35" i="3152"/>
  <c r="AE35" i="3152" s="1"/>
  <c r="AF35" i="3152" s="1"/>
  <c r="AD36" i="3152" l="1"/>
  <c r="AE36" i="3152" s="1"/>
  <c r="AF36" i="3152" s="1"/>
  <c r="AC37" i="3152"/>
  <c r="AC38" i="3152" l="1"/>
  <c r="AD37" i="3152"/>
  <c r="AE37" i="3152" s="1"/>
  <c r="AF37" i="3152" s="1"/>
  <c r="AD38" i="3152" l="1"/>
  <c r="AE38" i="3152" s="1"/>
  <c r="AF38" i="3152" s="1"/>
  <c r="AC40" i="3152" l="1"/>
  <c r="AD40" i="3152" l="1"/>
  <c r="AE40" i="3152" s="1"/>
  <c r="AF40" i="3152" s="1"/>
  <c r="AC41" i="3152"/>
  <c r="AC42" i="3152" l="1"/>
  <c r="AD41" i="3152"/>
  <c r="AE41" i="3152" s="1"/>
  <c r="AF41" i="3152" s="1"/>
  <c r="AD42" i="3152" l="1"/>
  <c r="AE42" i="3152" s="1"/>
  <c r="AF42" i="3152" s="1"/>
  <c r="AC43" i="3152"/>
  <c r="AC44" i="3152" l="1"/>
  <c r="AD43" i="3152"/>
  <c r="AE43" i="3152" s="1"/>
  <c r="AF43" i="3152" s="1"/>
  <c r="AD44" i="3152" l="1"/>
  <c r="AE44" i="3152" s="1"/>
  <c r="AF44" i="3152" s="1"/>
  <c r="AC45" i="3152"/>
  <c r="AC46" i="3152" l="1"/>
  <c r="AD45" i="3152"/>
  <c r="AE45" i="3152" s="1"/>
  <c r="AF45" i="3152" s="1"/>
  <c r="AD46" i="3152" l="1"/>
  <c r="AE46" i="3152" s="1"/>
  <c r="AF46" i="3152" s="1"/>
  <c r="AC47" i="3152"/>
  <c r="AC48" i="3152" l="1"/>
  <c r="AD47" i="3152"/>
  <c r="AE47" i="3152" s="1"/>
  <c r="AF47" i="3152" s="1"/>
  <c r="AD48" i="3152" l="1"/>
  <c r="AE48" i="3152" s="1"/>
  <c r="AF48" i="3152" s="1"/>
  <c r="AC49" i="3152"/>
  <c r="AD49" i="3152" l="1"/>
  <c r="AE49" i="3152" s="1"/>
  <c r="AF49" i="3152" s="1"/>
  <c r="AB7" i="3173" l="1"/>
  <c r="AB39" i="3173" s="1"/>
  <c r="AF39" i="3173" s="1"/>
  <c r="AB6" i="3173"/>
  <c r="AC6" i="3173" s="1"/>
  <c r="AB7" i="3172"/>
  <c r="AB6" i="3172"/>
  <c r="AC6" i="3172" s="1"/>
  <c r="AD6" i="3172" s="1"/>
  <c r="AE6" i="3172" s="1"/>
  <c r="AF6" i="3172" s="1"/>
  <c r="AB7" i="3171"/>
  <c r="AB6" i="3171"/>
  <c r="AC6" i="3171" s="1"/>
  <c r="AC7" i="3172" l="1"/>
  <c r="AC8" i="3172" s="1"/>
  <c r="AC7" i="3173"/>
  <c r="AC8" i="3173" s="1"/>
  <c r="AD6" i="3173"/>
  <c r="AE6" i="3173" s="1"/>
  <c r="AF6" i="3173" s="1"/>
  <c r="AB35" i="3172"/>
  <c r="AF35" i="3172" s="1"/>
  <c r="AB44" i="3171"/>
  <c r="AF44" i="3171" s="1"/>
  <c r="AC7" i="3171"/>
  <c r="AC8" i="3171" s="1"/>
  <c r="AD6" i="3171"/>
  <c r="AE6" i="3171" s="1"/>
  <c r="AF6" i="3171" s="1"/>
  <c r="AC9" i="3171" l="1"/>
  <c r="AD8" i="3171"/>
  <c r="AE8" i="3171" s="1"/>
  <c r="AF8" i="3171" s="1"/>
  <c r="AD8" i="3173"/>
  <c r="AE8" i="3173" s="1"/>
  <c r="AF8" i="3173" s="1"/>
  <c r="AC9" i="3173"/>
  <c r="AD8" i="3172"/>
  <c r="AE8" i="3172" s="1"/>
  <c r="AF8" i="3172" s="1"/>
  <c r="AC9" i="3172"/>
  <c r="AD7" i="3172"/>
  <c r="AE7" i="3172" s="1"/>
  <c r="AF7" i="3172" s="1"/>
  <c r="AD7" i="3173"/>
  <c r="AE7" i="3173" s="1"/>
  <c r="AF7" i="3173" s="1"/>
  <c r="AD7" i="3171"/>
  <c r="AE7" i="3171" s="1"/>
  <c r="AF7" i="3171" s="1"/>
  <c r="C9" i="3166"/>
  <c r="C10" i="3166"/>
  <c r="C11" i="3166"/>
  <c r="C12" i="3166"/>
  <c r="C13" i="3166"/>
  <c r="C14" i="3166"/>
  <c r="C15" i="3166"/>
  <c r="C16" i="3166"/>
  <c r="C17" i="3166"/>
  <c r="C18" i="3166"/>
  <c r="C19" i="3166"/>
  <c r="C20" i="3166"/>
  <c r="C21" i="3166"/>
  <c r="C22" i="3166"/>
  <c r="C23" i="3166"/>
  <c r="C24" i="3166"/>
  <c r="C25" i="3166"/>
  <c r="C26" i="3166"/>
  <c r="C27" i="3166"/>
  <c r="C28" i="3166"/>
  <c r="C29" i="3166"/>
  <c r="C30" i="3166"/>
  <c r="C31" i="3166"/>
  <c r="C38" i="3166"/>
  <c r="C39" i="3166"/>
  <c r="C40" i="3166"/>
  <c r="C36" i="3166"/>
  <c r="C37" i="3166"/>
  <c r="C41" i="3166"/>
  <c r="C35" i="3167"/>
  <c r="C34" i="3167"/>
  <c r="C33" i="3167"/>
  <c r="C32" i="3167"/>
  <c r="C31" i="3167"/>
  <c r="C30" i="3167"/>
  <c r="C29" i="3167"/>
  <c r="C28" i="3167"/>
  <c r="C42" i="3167"/>
  <c r="C44" i="3167"/>
  <c r="C43" i="3167"/>
  <c r="C39" i="3167"/>
  <c r="C38" i="3167"/>
  <c r="C37" i="3167"/>
  <c r="C41" i="3167"/>
  <c r="C36" i="3167"/>
  <c r="AB8" i="3165"/>
  <c r="AB9" i="3165"/>
  <c r="AB10" i="3165"/>
  <c r="AB11" i="3165"/>
  <c r="AB12" i="3165"/>
  <c r="AB13" i="3165"/>
  <c r="AB14" i="3165"/>
  <c r="AB15" i="3165"/>
  <c r="AB16" i="3165"/>
  <c r="AB17" i="3165"/>
  <c r="AB18" i="3165"/>
  <c r="AB19" i="3165"/>
  <c r="AB20" i="3165"/>
  <c r="AB21" i="3165"/>
  <c r="AB22" i="3165"/>
  <c r="AB23" i="3165"/>
  <c r="AB24" i="3165"/>
  <c r="AB25" i="3165"/>
  <c r="AB26" i="3165"/>
  <c r="AB27" i="3165"/>
  <c r="AB28" i="3165"/>
  <c r="J30" i="3165"/>
  <c r="S30" i="3165"/>
  <c r="C27" i="3165"/>
  <c r="AD9" i="3172" l="1"/>
  <c r="AE9" i="3172" s="1"/>
  <c r="AF9" i="3172" s="1"/>
  <c r="AC10" i="3172"/>
  <c r="AD9" i="3171"/>
  <c r="AE9" i="3171" s="1"/>
  <c r="AF9" i="3171" s="1"/>
  <c r="AC10" i="3171"/>
  <c r="AD9" i="3173"/>
  <c r="AE9" i="3173" s="1"/>
  <c r="AF9" i="3173" s="1"/>
  <c r="AC10" i="3173"/>
  <c r="C25" i="3165"/>
  <c r="C26" i="3165"/>
  <c r="AD10" i="3173" l="1"/>
  <c r="AE10" i="3173" s="1"/>
  <c r="AF10" i="3173" s="1"/>
  <c r="AC11" i="3173"/>
  <c r="AD10" i="3172"/>
  <c r="AE10" i="3172" s="1"/>
  <c r="AF10" i="3172" s="1"/>
  <c r="AC11" i="3172"/>
  <c r="AC11" i="3171"/>
  <c r="AD10" i="3171"/>
  <c r="AE10" i="3171" s="1"/>
  <c r="AF10" i="3171" s="1"/>
  <c r="C120" i="2436"/>
  <c r="AB120" i="2436"/>
  <c r="C121" i="2436"/>
  <c r="AB121" i="2436"/>
  <c r="C88" i="2436"/>
  <c r="C89" i="2436"/>
  <c r="C90" i="2436"/>
  <c r="C91" i="2436"/>
  <c r="C92" i="2436"/>
  <c r="C93" i="2436"/>
  <c r="C94" i="2436"/>
  <c r="C95" i="2436"/>
  <c r="C96" i="2436"/>
  <c r="C97" i="2436"/>
  <c r="C98" i="2436"/>
  <c r="C99" i="2436"/>
  <c r="C100" i="2436"/>
  <c r="C101" i="2436"/>
  <c r="AD11" i="3173" l="1"/>
  <c r="AE11" i="3173" s="1"/>
  <c r="AF11" i="3173" s="1"/>
  <c r="AC12" i="3173"/>
  <c r="AD11" i="3171"/>
  <c r="AE11" i="3171" s="1"/>
  <c r="AF11" i="3171" s="1"/>
  <c r="AC12" i="3171"/>
  <c r="AD11" i="3172"/>
  <c r="AE11" i="3172" s="1"/>
  <c r="AF11" i="3172" s="1"/>
  <c r="AC12" i="3172"/>
  <c r="C18" i="3165"/>
  <c r="C40" i="3167"/>
  <c r="C10" i="3165"/>
  <c r="C39" i="3155"/>
  <c r="AB39" i="3155"/>
  <c r="C34" i="3155"/>
  <c r="AB34" i="3155"/>
  <c r="C35" i="3155"/>
  <c r="AB35" i="3155"/>
  <c r="C36" i="3155"/>
  <c r="AB36" i="3155"/>
  <c r="C37" i="3155"/>
  <c r="AB37" i="3155"/>
  <c r="C38" i="3155"/>
  <c r="AB38" i="3155"/>
  <c r="AD12" i="3172" l="1"/>
  <c r="AE12" i="3172" s="1"/>
  <c r="AF12" i="3172" s="1"/>
  <c r="AC13" i="3172"/>
  <c r="AD12" i="3173"/>
  <c r="AE12" i="3173" s="1"/>
  <c r="AF12" i="3173" s="1"/>
  <c r="AC13" i="3173"/>
  <c r="AD12" i="3171"/>
  <c r="AE12" i="3171" s="1"/>
  <c r="AF12" i="3171" s="1"/>
  <c r="AC13" i="3171"/>
  <c r="C16" i="3165"/>
  <c r="C17" i="3165"/>
  <c r="C9" i="3165"/>
  <c r="C8" i="3165"/>
  <c r="C12" i="3165"/>
  <c r="C11" i="3165"/>
  <c r="C13" i="3165"/>
  <c r="C14" i="3165"/>
  <c r="C15" i="3165"/>
  <c r="C19" i="3165"/>
  <c r="C20" i="3165"/>
  <c r="C21" i="3165"/>
  <c r="C22" i="3165"/>
  <c r="C23" i="3165"/>
  <c r="C24" i="3165"/>
  <c r="AD13" i="3171" l="1"/>
  <c r="AE13" i="3171" s="1"/>
  <c r="AF13" i="3171" s="1"/>
  <c r="AC14" i="3171"/>
  <c r="AD13" i="3172"/>
  <c r="AE13" i="3172" s="1"/>
  <c r="AF13" i="3172" s="1"/>
  <c r="AC14" i="3172"/>
  <c r="AD13" i="3173"/>
  <c r="AE13" i="3173" s="1"/>
  <c r="AF13" i="3173" s="1"/>
  <c r="AC14" i="3173"/>
  <c r="C8" i="3166"/>
  <c r="AB8" i="3155"/>
  <c r="AB9" i="3155"/>
  <c r="AB10" i="3155"/>
  <c r="AB11" i="3155"/>
  <c r="AB12" i="3155"/>
  <c r="AB13" i="3155"/>
  <c r="AB14" i="3155"/>
  <c r="AB15" i="3155"/>
  <c r="AB16" i="3155"/>
  <c r="AB17" i="3155"/>
  <c r="AB18" i="3155"/>
  <c r="AB19" i="3155"/>
  <c r="AB20" i="3155"/>
  <c r="AB21" i="3155"/>
  <c r="AB22" i="3155"/>
  <c r="AB23" i="3155"/>
  <c r="AB24" i="3155"/>
  <c r="AB25" i="3155"/>
  <c r="AB26" i="3155"/>
  <c r="AB27" i="3155"/>
  <c r="AB28" i="3155"/>
  <c r="AB29" i="3155"/>
  <c r="AB30" i="3155"/>
  <c r="AB31" i="3155"/>
  <c r="AB32" i="3155"/>
  <c r="AB33" i="3155"/>
  <c r="AB40" i="3155"/>
  <c r="AD14" i="3173" l="1"/>
  <c r="AE14" i="3173" s="1"/>
  <c r="AF14" i="3173" s="1"/>
  <c r="AC15" i="3173"/>
  <c r="AD14" i="3171"/>
  <c r="AE14" i="3171" s="1"/>
  <c r="AF14" i="3171" s="1"/>
  <c r="AC15" i="3171"/>
  <c r="AD14" i="3172"/>
  <c r="AE14" i="3172" s="1"/>
  <c r="AF14" i="3172" s="1"/>
  <c r="AC15" i="3172"/>
  <c r="C56" i="2436"/>
  <c r="J43" i="3155"/>
  <c r="S43" i="3155"/>
  <c r="AB33" i="3163"/>
  <c r="C33" i="3163"/>
  <c r="AB32" i="3163"/>
  <c r="C32" i="3163"/>
  <c r="AB31" i="3163"/>
  <c r="C31" i="3163"/>
  <c r="AB30" i="3163"/>
  <c r="C30" i="3163"/>
  <c r="AB29" i="3163"/>
  <c r="C29" i="3163"/>
  <c r="AB28" i="3163"/>
  <c r="C28" i="3163"/>
  <c r="AB27" i="3163"/>
  <c r="C27" i="3163"/>
  <c r="AB26" i="3163"/>
  <c r="C26" i="3163"/>
  <c r="AB25" i="3163"/>
  <c r="C25" i="3163"/>
  <c r="AD15" i="3172" l="1"/>
  <c r="AE15" i="3172" s="1"/>
  <c r="AF15" i="3172" s="1"/>
  <c r="AC16" i="3172"/>
  <c r="AD15" i="3173"/>
  <c r="AE15" i="3173" s="1"/>
  <c r="AF15" i="3173" s="1"/>
  <c r="AC16" i="3173"/>
  <c r="AD15" i="3171"/>
  <c r="AE15" i="3171" s="1"/>
  <c r="AF15" i="3171" s="1"/>
  <c r="AC16" i="3171"/>
  <c r="C24" i="3155"/>
  <c r="C23" i="3155"/>
  <c r="C22" i="3155"/>
  <c r="C21" i="3155"/>
  <c r="C20" i="3155"/>
  <c r="C19" i="3155"/>
  <c r="C18" i="3155"/>
  <c r="C17" i="3155"/>
  <c r="C16" i="3155"/>
  <c r="C15" i="3155"/>
  <c r="C14" i="3155"/>
  <c r="C13" i="3155"/>
  <c r="C12" i="3155"/>
  <c r="C11" i="3155"/>
  <c r="C10" i="3155"/>
  <c r="C9" i="3155"/>
  <c r="C8" i="3155"/>
  <c r="C34" i="2436"/>
  <c r="C38" i="2436"/>
  <c r="C75" i="2436"/>
  <c r="AB8" i="3163"/>
  <c r="AB9" i="3163"/>
  <c r="AB10" i="3163"/>
  <c r="AB11" i="3163"/>
  <c r="AB12" i="3163"/>
  <c r="AB13" i="3163"/>
  <c r="AB14" i="3163"/>
  <c r="AB15" i="3163"/>
  <c r="AB16" i="3163"/>
  <c r="AB17" i="3163"/>
  <c r="AB18" i="3163"/>
  <c r="AB19" i="3163"/>
  <c r="AB20" i="3163"/>
  <c r="AB21" i="3163"/>
  <c r="AB22" i="3163"/>
  <c r="AB23" i="3163"/>
  <c r="AB24" i="3163"/>
  <c r="AB34" i="3163"/>
  <c r="C14" i="3162"/>
  <c r="AB14" i="3162"/>
  <c r="AD16" i="3171" l="1"/>
  <c r="AE16" i="3171" s="1"/>
  <c r="AF16" i="3171" s="1"/>
  <c r="AC17" i="3171"/>
  <c r="AD16" i="3172"/>
  <c r="AE16" i="3172" s="1"/>
  <c r="AF16" i="3172" s="1"/>
  <c r="AC17" i="3172"/>
  <c r="AD16" i="3173"/>
  <c r="AE16" i="3173" s="1"/>
  <c r="AF16" i="3173" s="1"/>
  <c r="AC17" i="3173"/>
  <c r="AB8" i="3162"/>
  <c r="AB9" i="3162"/>
  <c r="AB10" i="3162"/>
  <c r="AB11" i="3162"/>
  <c r="AB12" i="3162"/>
  <c r="AB13" i="3162"/>
  <c r="AB15" i="3162"/>
  <c r="AB16" i="3162"/>
  <c r="AB17" i="3162"/>
  <c r="C16" i="3162"/>
  <c r="C15" i="3162"/>
  <c r="C13" i="3162"/>
  <c r="C12" i="3162"/>
  <c r="C11" i="3162"/>
  <c r="C10" i="3162"/>
  <c r="C9" i="3162"/>
  <c r="AD17" i="3173" l="1"/>
  <c r="AE17" i="3173" s="1"/>
  <c r="AF17" i="3173" s="1"/>
  <c r="AC18" i="3173"/>
  <c r="AC18" i="3171"/>
  <c r="AD17" i="3171"/>
  <c r="AE17" i="3171" s="1"/>
  <c r="AF17" i="3171" s="1"/>
  <c r="AD17" i="3172"/>
  <c r="AE17" i="3172" s="1"/>
  <c r="AF17" i="3172" s="1"/>
  <c r="AC18" i="3172"/>
  <c r="J37" i="3163"/>
  <c r="S37" i="3163"/>
  <c r="C29" i="3155"/>
  <c r="C28" i="3155"/>
  <c r="C22" i="3163"/>
  <c r="C21" i="3163"/>
  <c r="C20" i="3163"/>
  <c r="C26" i="3155"/>
  <c r="C30" i="3155"/>
  <c r="C10" i="3163"/>
  <c r="AD18" i="3172" l="1"/>
  <c r="AE18" i="3172" s="1"/>
  <c r="AF18" i="3172" s="1"/>
  <c r="AC19" i="3172"/>
  <c r="AC19" i="3173"/>
  <c r="AD18" i="3173"/>
  <c r="AE18" i="3173" s="1"/>
  <c r="AF18" i="3173" s="1"/>
  <c r="AD18" i="3171"/>
  <c r="AE18" i="3171" s="1"/>
  <c r="AF18" i="3171" s="1"/>
  <c r="AC19" i="3171"/>
  <c r="C62" i="2436"/>
  <c r="C63" i="2436"/>
  <c r="C39" i="2436"/>
  <c r="C9" i="3164"/>
  <c r="C10" i="3164"/>
  <c r="C35" i="2436"/>
  <c r="AD19" i="3171" l="1"/>
  <c r="AE19" i="3171" s="1"/>
  <c r="AF19" i="3171" s="1"/>
  <c r="AC20" i="3171"/>
  <c r="AC20" i="3172"/>
  <c r="AD19" i="3172"/>
  <c r="AE19" i="3172" s="1"/>
  <c r="AF19" i="3172" s="1"/>
  <c r="AD19" i="3173"/>
  <c r="AE19" i="3173" s="1"/>
  <c r="AF19" i="3173" s="1"/>
  <c r="AC20" i="3173"/>
  <c r="C9" i="3161"/>
  <c r="C10" i="3161"/>
  <c r="C11" i="3161"/>
  <c r="C12" i="3161"/>
  <c r="C13" i="3161"/>
  <c r="C14" i="3161"/>
  <c r="C15" i="3161"/>
  <c r="C16" i="3161"/>
  <c r="C17" i="3161"/>
  <c r="C18" i="3161"/>
  <c r="C19" i="3161"/>
  <c r="C20" i="3161"/>
  <c r="C21" i="3161"/>
  <c r="C22" i="3161"/>
  <c r="C23" i="3161"/>
  <c r="C24" i="3161"/>
  <c r="C25" i="3161"/>
  <c r="C26" i="3161"/>
  <c r="C27" i="3161"/>
  <c r="C28" i="3161"/>
  <c r="C29" i="3161"/>
  <c r="S20" i="3162"/>
  <c r="J20" i="3162"/>
  <c r="C9" i="3163"/>
  <c r="C11" i="3163"/>
  <c r="C27" i="3155"/>
  <c r="J33" i="3161"/>
  <c r="S33" i="3161"/>
  <c r="AB8" i="3161"/>
  <c r="AB9" i="3161"/>
  <c r="AB10" i="3161"/>
  <c r="AB11" i="3161"/>
  <c r="AB12" i="3161"/>
  <c r="AB13" i="3161"/>
  <c r="AB14" i="3161"/>
  <c r="AB15" i="3161"/>
  <c r="AB16" i="3161"/>
  <c r="AB17" i="3161"/>
  <c r="AB18" i="3161"/>
  <c r="AB19" i="3161"/>
  <c r="AB20" i="3161"/>
  <c r="AB21" i="3161"/>
  <c r="AB22" i="3161"/>
  <c r="AB23" i="3161"/>
  <c r="AB24" i="3161"/>
  <c r="AB25" i="3161"/>
  <c r="AB26" i="3161"/>
  <c r="AB27" i="3161"/>
  <c r="AB28" i="3161"/>
  <c r="AB29" i="3161"/>
  <c r="AB30" i="3161"/>
  <c r="C8" i="3162"/>
  <c r="C8" i="3161"/>
  <c r="C25" i="3155"/>
  <c r="C31" i="3155"/>
  <c r="C33" i="3155"/>
  <c r="C32" i="3155"/>
  <c r="C19" i="3163"/>
  <c r="C18" i="3163"/>
  <c r="C17" i="3163"/>
  <c r="C16" i="3163"/>
  <c r="C15" i="3163"/>
  <c r="C14" i="3163"/>
  <c r="C13" i="3163"/>
  <c r="C12" i="3163"/>
  <c r="AD20" i="3173" l="1"/>
  <c r="AE20" i="3173" s="1"/>
  <c r="AF20" i="3173" s="1"/>
  <c r="AC21" i="3173"/>
  <c r="AC21" i="3171"/>
  <c r="AD20" i="3171"/>
  <c r="AE20" i="3171" s="1"/>
  <c r="AF20" i="3171" s="1"/>
  <c r="AD20" i="3172"/>
  <c r="AE20" i="3172" s="1"/>
  <c r="AF20" i="3172" s="1"/>
  <c r="AC21" i="3172"/>
  <c r="AB7" i="3170"/>
  <c r="AB6" i="3170"/>
  <c r="AC6" i="3170" s="1"/>
  <c r="AB7" i="3169"/>
  <c r="AB6" i="3169"/>
  <c r="AC6" i="3169" s="1"/>
  <c r="AB7" i="3168"/>
  <c r="AB40" i="3168" s="1"/>
  <c r="AF40" i="3168" s="1"/>
  <c r="AB6" i="3168"/>
  <c r="AC6" i="3168" s="1"/>
  <c r="AB7" i="3167"/>
  <c r="AB6" i="3167"/>
  <c r="AC6" i="3167" s="1"/>
  <c r="S45" i="3166"/>
  <c r="J45" i="3166"/>
  <c r="AB7" i="3166"/>
  <c r="AB6" i="3166"/>
  <c r="AC6" i="3166" s="1"/>
  <c r="AB7" i="3165"/>
  <c r="AB6" i="3165"/>
  <c r="AC6" i="3165" s="1"/>
  <c r="AC22" i="3172" l="1"/>
  <c r="AD21" i="3172"/>
  <c r="AE21" i="3172" s="1"/>
  <c r="AF21" i="3172" s="1"/>
  <c r="AD21" i="3173"/>
  <c r="AE21" i="3173" s="1"/>
  <c r="AF21" i="3173" s="1"/>
  <c r="AC22" i="3173"/>
  <c r="AD21" i="3171"/>
  <c r="AE21" i="3171" s="1"/>
  <c r="AF21" i="3171" s="1"/>
  <c r="AC22" i="3171"/>
  <c r="AB16" i="3169"/>
  <c r="AF16" i="3169" s="1"/>
  <c r="AB47" i="3167"/>
  <c r="AF47" i="3167" s="1"/>
  <c r="AB44" i="3170"/>
  <c r="AF44" i="3170" s="1"/>
  <c r="AB45" i="3166"/>
  <c r="AF45" i="3166" s="1"/>
  <c r="AD6" i="3170"/>
  <c r="AE6" i="3170" s="1"/>
  <c r="AF6" i="3170" s="1"/>
  <c r="AC7" i="3170"/>
  <c r="AC8" i="3170" s="1"/>
  <c r="AC7" i="3169"/>
  <c r="AC8" i="3169" s="1"/>
  <c r="AD6" i="3169"/>
  <c r="AE6" i="3169" s="1"/>
  <c r="AF6" i="3169" s="1"/>
  <c r="AC7" i="3168"/>
  <c r="AC8" i="3168" s="1"/>
  <c r="AD6" i="3168"/>
  <c r="AE6" i="3168" s="1"/>
  <c r="AF6" i="3168" s="1"/>
  <c r="AC7" i="3167"/>
  <c r="AC8" i="3167" s="1"/>
  <c r="AD6" i="3167"/>
  <c r="AE6" i="3167" s="1"/>
  <c r="AF6" i="3167" s="1"/>
  <c r="AC7" i="3166"/>
  <c r="AC8" i="3166" s="1"/>
  <c r="AD6" i="3166"/>
  <c r="AE6" i="3166" s="1"/>
  <c r="AF6" i="3166" s="1"/>
  <c r="AB30" i="3165"/>
  <c r="AF30" i="3165" s="1"/>
  <c r="AC7" i="3165"/>
  <c r="AC8" i="3165" s="1"/>
  <c r="AD6" i="3165"/>
  <c r="AE6" i="3165" s="1"/>
  <c r="AF6" i="3165" s="1"/>
  <c r="AD22" i="3173" l="1"/>
  <c r="AE22" i="3173" s="1"/>
  <c r="AF22" i="3173" s="1"/>
  <c r="AC23" i="3173"/>
  <c r="AD8" i="3170"/>
  <c r="AE8" i="3170" s="1"/>
  <c r="AF8" i="3170" s="1"/>
  <c r="AC9" i="3170"/>
  <c r="AD22" i="3171"/>
  <c r="AE22" i="3171" s="1"/>
  <c r="AF22" i="3171" s="1"/>
  <c r="AC23" i="3171"/>
  <c r="AC23" i="3172"/>
  <c r="AD22" i="3172"/>
  <c r="AE22" i="3172" s="1"/>
  <c r="AF22" i="3172" s="1"/>
  <c r="AC9" i="3167"/>
  <c r="AD8" i="3167"/>
  <c r="AE8" i="3167" s="1"/>
  <c r="AF8" i="3167" s="1"/>
  <c r="AC9" i="3165"/>
  <c r="AD8" i="3165"/>
  <c r="AE8" i="3165" s="1"/>
  <c r="AF8" i="3165" s="1"/>
  <c r="AD8" i="3169"/>
  <c r="AE8" i="3169" s="1"/>
  <c r="AF8" i="3169" s="1"/>
  <c r="AC9" i="3169"/>
  <c r="AD8" i="3166"/>
  <c r="AE8" i="3166" s="1"/>
  <c r="AF8" i="3166" s="1"/>
  <c r="AC9" i="3166"/>
  <c r="AD8" i="3168"/>
  <c r="AE8" i="3168" s="1"/>
  <c r="AF8" i="3168" s="1"/>
  <c r="AC9" i="3168"/>
  <c r="AD7" i="3169"/>
  <c r="AE7" i="3169" s="1"/>
  <c r="AF7" i="3169" s="1"/>
  <c r="AD7" i="3170"/>
  <c r="AE7" i="3170" s="1"/>
  <c r="AF7" i="3170" s="1"/>
  <c r="AD7" i="3168"/>
  <c r="AE7" i="3168" s="1"/>
  <c r="AF7" i="3168" s="1"/>
  <c r="AD7" i="3167"/>
  <c r="AE7" i="3167" s="1"/>
  <c r="AF7" i="3167" s="1"/>
  <c r="AC34" i="3155"/>
  <c r="AD34" i="3155" s="1"/>
  <c r="AE34" i="3155" s="1"/>
  <c r="AF34" i="3155" s="1"/>
  <c r="AD7" i="3166"/>
  <c r="AE7" i="3166" s="1"/>
  <c r="AF7" i="3166" s="1"/>
  <c r="AD7" i="3165"/>
  <c r="AE7" i="3165" s="1"/>
  <c r="AF7" i="3165" s="1"/>
  <c r="AD9" i="3170" l="1"/>
  <c r="AE9" i="3170" s="1"/>
  <c r="AF9" i="3170" s="1"/>
  <c r="AC10" i="3170"/>
  <c r="AC24" i="3172"/>
  <c r="AD23" i="3172"/>
  <c r="AE23" i="3172" s="1"/>
  <c r="AF23" i="3172" s="1"/>
  <c r="AD23" i="3171"/>
  <c r="AE23" i="3171" s="1"/>
  <c r="AF23" i="3171" s="1"/>
  <c r="AC24" i="3171"/>
  <c r="AD23" i="3173"/>
  <c r="AE23" i="3173" s="1"/>
  <c r="AF23" i="3173" s="1"/>
  <c r="AC24" i="3173"/>
  <c r="AD9" i="3166"/>
  <c r="AE9" i="3166" s="1"/>
  <c r="AF9" i="3166" s="1"/>
  <c r="AC10" i="3166"/>
  <c r="AD9" i="3165"/>
  <c r="AE9" i="3165" s="1"/>
  <c r="AF9" i="3165" s="1"/>
  <c r="AC10" i="3165"/>
  <c r="AD9" i="3168"/>
  <c r="AE9" i="3168" s="1"/>
  <c r="AF9" i="3168" s="1"/>
  <c r="AC10" i="3168"/>
  <c r="AD9" i="3169"/>
  <c r="AE9" i="3169" s="1"/>
  <c r="AF9" i="3169" s="1"/>
  <c r="AC10" i="3169"/>
  <c r="AD9" i="3167"/>
  <c r="AE9" i="3167" s="1"/>
  <c r="AF9" i="3167" s="1"/>
  <c r="AC10" i="3167"/>
  <c r="AC35" i="3155"/>
  <c r="AC36" i="3155" s="1"/>
  <c r="AB8" i="3160"/>
  <c r="AB9" i="3160"/>
  <c r="AB10" i="3160"/>
  <c r="AB11" i="3160"/>
  <c r="AB12" i="3160"/>
  <c r="AB13" i="3160"/>
  <c r="AB14" i="3160"/>
  <c r="AB15" i="3160"/>
  <c r="AB16" i="3160"/>
  <c r="AB17" i="3160"/>
  <c r="AB18" i="3160"/>
  <c r="AB19" i="3160"/>
  <c r="AB20" i="3160"/>
  <c r="AB21" i="3160"/>
  <c r="AB22" i="3160"/>
  <c r="AB23" i="3160"/>
  <c r="AB24" i="3160"/>
  <c r="AB25" i="3160"/>
  <c r="AB26" i="3160"/>
  <c r="AB27" i="3160"/>
  <c r="AB28" i="3160"/>
  <c r="AB29" i="3160"/>
  <c r="AB30" i="3160"/>
  <c r="AB31" i="3160"/>
  <c r="AB32" i="3160"/>
  <c r="AB33" i="3160"/>
  <c r="AB34" i="3160"/>
  <c r="AB35" i="3160"/>
  <c r="AB36" i="3160"/>
  <c r="AB37" i="3160"/>
  <c r="AB38" i="3160"/>
  <c r="AB39" i="3160"/>
  <c r="C38" i="3160"/>
  <c r="AD24" i="3173" l="1"/>
  <c r="AE24" i="3173" s="1"/>
  <c r="AF24" i="3173" s="1"/>
  <c r="AC25" i="3173"/>
  <c r="AD24" i="3172"/>
  <c r="AE24" i="3172" s="1"/>
  <c r="AF24" i="3172" s="1"/>
  <c r="AC25" i="3172"/>
  <c r="AD24" i="3171"/>
  <c r="AE24" i="3171" s="1"/>
  <c r="AF24" i="3171" s="1"/>
  <c r="AC25" i="3171"/>
  <c r="AD10" i="3170"/>
  <c r="AE10" i="3170" s="1"/>
  <c r="AF10" i="3170" s="1"/>
  <c r="AC11" i="3170"/>
  <c r="AD10" i="3166"/>
  <c r="AE10" i="3166" s="1"/>
  <c r="AF10" i="3166" s="1"/>
  <c r="AC11" i="3166"/>
  <c r="AD10" i="3169"/>
  <c r="AE10" i="3169" s="1"/>
  <c r="AF10" i="3169" s="1"/>
  <c r="AC11" i="3169"/>
  <c r="AD10" i="3165"/>
  <c r="AE10" i="3165" s="1"/>
  <c r="AF10" i="3165" s="1"/>
  <c r="AC11" i="3165"/>
  <c r="AC11" i="3167"/>
  <c r="AD10" i="3167"/>
  <c r="AE10" i="3167" s="1"/>
  <c r="AF10" i="3167" s="1"/>
  <c r="AD10" i="3168"/>
  <c r="AE10" i="3168" s="1"/>
  <c r="AF10" i="3168" s="1"/>
  <c r="AC11" i="3168"/>
  <c r="AD35" i="3155"/>
  <c r="AE35" i="3155" s="1"/>
  <c r="AF35" i="3155" s="1"/>
  <c r="AC37" i="3155"/>
  <c r="AD36" i="3155"/>
  <c r="AE36" i="3155" s="1"/>
  <c r="AF36" i="3155" s="1"/>
  <c r="AD11" i="3170" l="1"/>
  <c r="AE11" i="3170" s="1"/>
  <c r="AF11" i="3170" s="1"/>
  <c r="AC12" i="3170"/>
  <c r="AC26" i="3172"/>
  <c r="AD25" i="3172"/>
  <c r="AE25" i="3172" s="1"/>
  <c r="AF25" i="3172" s="1"/>
  <c r="AD25" i="3171"/>
  <c r="AE25" i="3171" s="1"/>
  <c r="AF25" i="3171" s="1"/>
  <c r="AC26" i="3171"/>
  <c r="AD25" i="3173"/>
  <c r="AE25" i="3173" s="1"/>
  <c r="AF25" i="3173" s="1"/>
  <c r="AC26" i="3173"/>
  <c r="AD11" i="3167"/>
  <c r="AE11" i="3167" s="1"/>
  <c r="AF11" i="3167" s="1"/>
  <c r="AC12" i="3167"/>
  <c r="AD11" i="3169"/>
  <c r="AE11" i="3169" s="1"/>
  <c r="AF11" i="3169" s="1"/>
  <c r="AC12" i="3169"/>
  <c r="AD11" i="3168"/>
  <c r="AE11" i="3168" s="1"/>
  <c r="AF11" i="3168" s="1"/>
  <c r="AC12" i="3168"/>
  <c r="AD11" i="3165"/>
  <c r="AE11" i="3165" s="1"/>
  <c r="AF11" i="3165" s="1"/>
  <c r="AC12" i="3165"/>
  <c r="AD11" i="3166"/>
  <c r="AE11" i="3166" s="1"/>
  <c r="AF11" i="3166" s="1"/>
  <c r="AC12" i="3166"/>
  <c r="AC38" i="3155"/>
  <c r="AD38" i="3155" s="1"/>
  <c r="AE38" i="3155" s="1"/>
  <c r="AF38" i="3155" s="1"/>
  <c r="AD37" i="3155"/>
  <c r="AE37" i="3155" s="1"/>
  <c r="AF37" i="3155" s="1"/>
  <c r="AC27" i="3172" l="1"/>
  <c r="AD26" i="3172"/>
  <c r="AE26" i="3172" s="1"/>
  <c r="AF26" i="3172" s="1"/>
  <c r="AC71" i="3152"/>
  <c r="AD26" i="3171"/>
  <c r="AE26" i="3171" s="1"/>
  <c r="AF26" i="3171" s="1"/>
  <c r="AC27" i="3171"/>
  <c r="AD12" i="3170"/>
  <c r="AE12" i="3170" s="1"/>
  <c r="AF12" i="3170" s="1"/>
  <c r="AC13" i="3170"/>
  <c r="AD26" i="3173"/>
  <c r="AE26" i="3173" s="1"/>
  <c r="AF26" i="3173" s="1"/>
  <c r="AC27" i="3173"/>
  <c r="AC13" i="3165"/>
  <c r="AD12" i="3165"/>
  <c r="AE12" i="3165" s="1"/>
  <c r="AF12" i="3165" s="1"/>
  <c r="AD12" i="3169"/>
  <c r="AE12" i="3169" s="1"/>
  <c r="AF12" i="3169" s="1"/>
  <c r="AC13" i="3169"/>
  <c r="AD13" i="3169" s="1"/>
  <c r="AE13" i="3169" s="1"/>
  <c r="AF13" i="3169" s="1"/>
  <c r="AC13" i="3166"/>
  <c r="AD12" i="3166"/>
  <c r="AE12" i="3166" s="1"/>
  <c r="AF12" i="3166" s="1"/>
  <c r="AD12" i="3168"/>
  <c r="AE12" i="3168" s="1"/>
  <c r="AF12" i="3168" s="1"/>
  <c r="AC13" i="3168"/>
  <c r="AC13" i="3167"/>
  <c r="AD12" i="3167"/>
  <c r="AE12" i="3167" s="1"/>
  <c r="AF12" i="3167" s="1"/>
  <c r="C25" i="3160"/>
  <c r="C29" i="3160"/>
  <c r="C27" i="3160"/>
  <c r="C28" i="3160"/>
  <c r="C26" i="3160"/>
  <c r="C30" i="3160"/>
  <c r="C31" i="3160"/>
  <c r="C32" i="3160"/>
  <c r="C33" i="3160"/>
  <c r="C34" i="3160"/>
  <c r="C35" i="3160"/>
  <c r="C36" i="3160"/>
  <c r="C37" i="3160"/>
  <c r="C16" i="3160"/>
  <c r="C17" i="3160"/>
  <c r="C18" i="3160"/>
  <c r="C19" i="3160"/>
  <c r="C20" i="3160"/>
  <c r="C21" i="3160"/>
  <c r="C22" i="3160"/>
  <c r="C9" i="3160"/>
  <c r="C10" i="3160"/>
  <c r="C11" i="3160"/>
  <c r="C12" i="3160"/>
  <c r="C13" i="3160"/>
  <c r="C46" i="2436"/>
  <c r="C47" i="2436"/>
  <c r="AD13" i="3170" l="1"/>
  <c r="AE13" i="3170" s="1"/>
  <c r="AF13" i="3170" s="1"/>
  <c r="AC14" i="3170"/>
  <c r="AD27" i="3173"/>
  <c r="AE27" i="3173" s="1"/>
  <c r="AF27" i="3173" s="1"/>
  <c r="AC28" i="3173"/>
  <c r="AC72" i="3152"/>
  <c r="AD71" i="3152"/>
  <c r="AE71" i="3152" s="1"/>
  <c r="AF71" i="3152" s="1"/>
  <c r="AD27" i="3171"/>
  <c r="AE27" i="3171" s="1"/>
  <c r="AF27" i="3171" s="1"/>
  <c r="AC28" i="3171"/>
  <c r="AC28" i="3172"/>
  <c r="AD27" i="3172"/>
  <c r="AE27" i="3172" s="1"/>
  <c r="AF27" i="3172" s="1"/>
  <c r="AD13" i="3168"/>
  <c r="AE13" i="3168" s="1"/>
  <c r="AF13" i="3168" s="1"/>
  <c r="AC14" i="3168"/>
  <c r="AD13" i="3167"/>
  <c r="AE13" i="3167" s="1"/>
  <c r="AF13" i="3167" s="1"/>
  <c r="AC14" i="3167"/>
  <c r="AC14" i="3166"/>
  <c r="AD13" i="3166"/>
  <c r="AE13" i="3166" s="1"/>
  <c r="AF13" i="3166" s="1"/>
  <c r="AD13" i="3165"/>
  <c r="AE13" i="3165" s="1"/>
  <c r="AF13" i="3165" s="1"/>
  <c r="AC14" i="3165"/>
  <c r="AD28" i="3171" l="1"/>
  <c r="AE28" i="3171" s="1"/>
  <c r="AF28" i="3171" s="1"/>
  <c r="AC29" i="3171"/>
  <c r="AC15" i="3170"/>
  <c r="AD14" i="3170"/>
  <c r="AE14" i="3170" s="1"/>
  <c r="AF14" i="3170" s="1"/>
  <c r="AD28" i="3173"/>
  <c r="AE28" i="3173" s="1"/>
  <c r="AF28" i="3173" s="1"/>
  <c r="AC29" i="3173"/>
  <c r="AC9" i="3186" s="1"/>
  <c r="AD9" i="3186" s="1"/>
  <c r="AE9" i="3186" s="1"/>
  <c r="AF9" i="3186" s="1"/>
  <c r="AD28" i="3172"/>
  <c r="AE28" i="3172" s="1"/>
  <c r="AF28" i="3172" s="1"/>
  <c r="AC29" i="3172"/>
  <c r="AC73" i="3152"/>
  <c r="AD72" i="3152"/>
  <c r="AE72" i="3152" s="1"/>
  <c r="AF72" i="3152" s="1"/>
  <c r="AC15" i="3167"/>
  <c r="AD14" i="3167"/>
  <c r="AE14" i="3167" s="1"/>
  <c r="AF14" i="3167" s="1"/>
  <c r="AD14" i="3168"/>
  <c r="AE14" i="3168" s="1"/>
  <c r="AF14" i="3168" s="1"/>
  <c r="AC15" i="3168"/>
  <c r="AD14" i="3165"/>
  <c r="AE14" i="3165" s="1"/>
  <c r="AF14" i="3165" s="1"/>
  <c r="AC15" i="3165"/>
  <c r="AD14" i="3166"/>
  <c r="AE14" i="3166" s="1"/>
  <c r="AF14" i="3166" s="1"/>
  <c r="AC15" i="3166"/>
  <c r="AC30" i="3172" l="1"/>
  <c r="AD29" i="3172"/>
  <c r="AE29" i="3172" s="1"/>
  <c r="AF29" i="3172" s="1"/>
  <c r="AD15" i="3170"/>
  <c r="AE15" i="3170" s="1"/>
  <c r="AF15" i="3170" s="1"/>
  <c r="AC16" i="3170"/>
  <c r="AD29" i="3173"/>
  <c r="AE29" i="3173" s="1"/>
  <c r="AF29" i="3173" s="1"/>
  <c r="AC30" i="3173"/>
  <c r="AD29" i="3171"/>
  <c r="AE29" i="3171" s="1"/>
  <c r="AF29" i="3171" s="1"/>
  <c r="AC30" i="3171"/>
  <c r="AD73" i="3152"/>
  <c r="AE73" i="3152" s="1"/>
  <c r="AF73" i="3152" s="1"/>
  <c r="AC74" i="3152"/>
  <c r="AC16" i="3165"/>
  <c r="AD15" i="3165"/>
  <c r="AE15" i="3165" s="1"/>
  <c r="AF15" i="3165" s="1"/>
  <c r="AD15" i="3166"/>
  <c r="AE15" i="3166" s="1"/>
  <c r="AF15" i="3166" s="1"/>
  <c r="AC16" i="3166"/>
  <c r="AC16" i="3168"/>
  <c r="AD15" i="3168"/>
  <c r="AE15" i="3168" s="1"/>
  <c r="AF15" i="3168" s="1"/>
  <c r="AD15" i="3167"/>
  <c r="AE15" i="3167" s="1"/>
  <c r="AF15" i="3167" s="1"/>
  <c r="AC16" i="3167"/>
  <c r="AC39" i="3155"/>
  <c r="AD39" i="3155" s="1"/>
  <c r="AE39" i="3155" s="1"/>
  <c r="AF39" i="3155" s="1"/>
  <c r="AD30" i="3171" l="1"/>
  <c r="AE30" i="3171" s="1"/>
  <c r="AF30" i="3171" s="1"/>
  <c r="AC31" i="3171"/>
  <c r="AD16" i="3170"/>
  <c r="AE16" i="3170" s="1"/>
  <c r="AF16" i="3170" s="1"/>
  <c r="AC17" i="3170"/>
  <c r="AC75" i="3152"/>
  <c r="AD75" i="3152" s="1"/>
  <c r="AE75" i="3152" s="1"/>
  <c r="AF75" i="3152" s="1"/>
  <c r="AD74" i="3152"/>
  <c r="AE74" i="3152" s="1"/>
  <c r="AF74" i="3152" s="1"/>
  <c r="AD30" i="3173"/>
  <c r="AE30" i="3173" s="1"/>
  <c r="AF30" i="3173" s="1"/>
  <c r="AC31" i="3173"/>
  <c r="AD30" i="3172"/>
  <c r="AE30" i="3172" s="1"/>
  <c r="AF30" i="3172" s="1"/>
  <c r="AC31" i="3172"/>
  <c r="AD16" i="3167"/>
  <c r="AE16" i="3167" s="1"/>
  <c r="AF16" i="3167" s="1"/>
  <c r="AC17" i="3167"/>
  <c r="AC17" i="3166"/>
  <c r="AD16" i="3166"/>
  <c r="AE16" i="3166" s="1"/>
  <c r="AF16" i="3166" s="1"/>
  <c r="AD16" i="3168"/>
  <c r="AE16" i="3168" s="1"/>
  <c r="AF16" i="3168" s="1"/>
  <c r="AC17" i="3168"/>
  <c r="AC17" i="3165"/>
  <c r="AD16" i="3165"/>
  <c r="AE16" i="3165" s="1"/>
  <c r="AF16" i="3165" s="1"/>
  <c r="AD31" i="3173" l="1"/>
  <c r="AE31" i="3173" s="1"/>
  <c r="AF31" i="3173" s="1"/>
  <c r="AC32" i="3173"/>
  <c r="AD17" i="3170"/>
  <c r="AE17" i="3170" s="1"/>
  <c r="AF17" i="3170" s="1"/>
  <c r="AC18" i="3170"/>
  <c r="AC32" i="3172"/>
  <c r="AD32" i="3172" s="1"/>
  <c r="AE32" i="3172" s="1"/>
  <c r="AF32" i="3172" s="1"/>
  <c r="AD31" i="3172"/>
  <c r="AE31" i="3172" s="1"/>
  <c r="AF31" i="3172" s="1"/>
  <c r="AD31" i="3171"/>
  <c r="AE31" i="3171" s="1"/>
  <c r="AF31" i="3171" s="1"/>
  <c r="AC32" i="3171"/>
  <c r="AD17" i="3165"/>
  <c r="AE17" i="3165" s="1"/>
  <c r="AF17" i="3165" s="1"/>
  <c r="AC18" i="3165"/>
  <c r="AD17" i="3166"/>
  <c r="AE17" i="3166" s="1"/>
  <c r="AF17" i="3166" s="1"/>
  <c r="AC18" i="3166"/>
  <c r="AC18" i="3168"/>
  <c r="AD17" i="3168"/>
  <c r="AE17" i="3168" s="1"/>
  <c r="AF17" i="3168" s="1"/>
  <c r="AD17" i="3167"/>
  <c r="AE17" i="3167" s="1"/>
  <c r="AF17" i="3167" s="1"/>
  <c r="AC18" i="3167"/>
  <c r="AD32" i="3171" l="1"/>
  <c r="AE32" i="3171" s="1"/>
  <c r="AF32" i="3171" s="1"/>
  <c r="AC33" i="3171"/>
  <c r="AD18" i="3170"/>
  <c r="AE18" i="3170" s="1"/>
  <c r="AF18" i="3170" s="1"/>
  <c r="AC19" i="3170"/>
  <c r="AD32" i="3173"/>
  <c r="AE32" i="3173" s="1"/>
  <c r="AF32" i="3173" s="1"/>
  <c r="AC33" i="3173"/>
  <c r="AD18" i="3166"/>
  <c r="AE18" i="3166" s="1"/>
  <c r="AF18" i="3166" s="1"/>
  <c r="AC19" i="3166"/>
  <c r="AD18" i="3165"/>
  <c r="AE18" i="3165" s="1"/>
  <c r="AF18" i="3165" s="1"/>
  <c r="AC19" i="3165"/>
  <c r="AC19" i="3167"/>
  <c r="AD18" i="3167"/>
  <c r="AE18" i="3167" s="1"/>
  <c r="AF18" i="3167" s="1"/>
  <c r="AD18" i="3168"/>
  <c r="AE18" i="3168" s="1"/>
  <c r="AF18" i="3168" s="1"/>
  <c r="AC19" i="3168"/>
  <c r="AD19" i="3170" l="1"/>
  <c r="AE19" i="3170" s="1"/>
  <c r="AF19" i="3170" s="1"/>
  <c r="AC20" i="3170"/>
  <c r="AD33" i="3173"/>
  <c r="AE33" i="3173" s="1"/>
  <c r="AF33" i="3173" s="1"/>
  <c r="AC34" i="3173"/>
  <c r="AD33" i="3171"/>
  <c r="AE33" i="3171" s="1"/>
  <c r="AF33" i="3171" s="1"/>
  <c r="AC34" i="3171"/>
  <c r="AD19" i="3165"/>
  <c r="AE19" i="3165" s="1"/>
  <c r="AF19" i="3165" s="1"/>
  <c r="AC20" i="3165"/>
  <c r="AD19" i="3166"/>
  <c r="AE19" i="3166" s="1"/>
  <c r="AF19" i="3166" s="1"/>
  <c r="AC20" i="3166"/>
  <c r="AC20" i="3168"/>
  <c r="AD19" i="3168"/>
  <c r="AE19" i="3168" s="1"/>
  <c r="AF19" i="3168" s="1"/>
  <c r="AD19" i="3167"/>
  <c r="AE19" i="3167" s="1"/>
  <c r="AF19" i="3167" s="1"/>
  <c r="AC20" i="3167"/>
  <c r="AD34" i="3173" l="1"/>
  <c r="AE34" i="3173" s="1"/>
  <c r="AF34" i="3173" s="1"/>
  <c r="AC35" i="3173"/>
  <c r="AD34" i="3171"/>
  <c r="AE34" i="3171" s="1"/>
  <c r="AF34" i="3171" s="1"/>
  <c r="AC35" i="3171"/>
  <c r="AD20" i="3170"/>
  <c r="AE20" i="3170" s="1"/>
  <c r="AF20" i="3170" s="1"/>
  <c r="AC21" i="3170"/>
  <c r="AC21" i="3167"/>
  <c r="AD20" i="3167"/>
  <c r="AE20" i="3167" s="1"/>
  <c r="AF20" i="3167" s="1"/>
  <c r="AC21" i="3166"/>
  <c r="AD20" i="3166"/>
  <c r="AE20" i="3166" s="1"/>
  <c r="AF20" i="3166" s="1"/>
  <c r="AD20" i="3165"/>
  <c r="AE20" i="3165" s="1"/>
  <c r="AF20" i="3165" s="1"/>
  <c r="AC21" i="3165"/>
  <c r="AD20" i="3168"/>
  <c r="AE20" i="3168" s="1"/>
  <c r="AF20" i="3168" s="1"/>
  <c r="AC21" i="3168"/>
  <c r="AC36" i="3171" l="1"/>
  <c r="AD35" i="3171"/>
  <c r="AE35" i="3171" s="1"/>
  <c r="AF35" i="3171" s="1"/>
  <c r="AD21" i="3170"/>
  <c r="AE21" i="3170" s="1"/>
  <c r="AF21" i="3170" s="1"/>
  <c r="AC22" i="3170"/>
  <c r="AD35" i="3173"/>
  <c r="AE35" i="3173" s="1"/>
  <c r="AF35" i="3173" s="1"/>
  <c r="AC36" i="3173"/>
  <c r="AD21" i="3166"/>
  <c r="AE21" i="3166" s="1"/>
  <c r="AF21" i="3166" s="1"/>
  <c r="AC22" i="3166"/>
  <c r="AC22" i="3168"/>
  <c r="AD21" i="3168"/>
  <c r="AE21" i="3168" s="1"/>
  <c r="AF21" i="3168" s="1"/>
  <c r="AD21" i="3165"/>
  <c r="AE21" i="3165" s="1"/>
  <c r="AF21" i="3165" s="1"/>
  <c r="AC22" i="3165"/>
  <c r="AD21" i="3167"/>
  <c r="AE21" i="3167" s="1"/>
  <c r="AF21" i="3167" s="1"/>
  <c r="AC22" i="3167"/>
  <c r="AD36" i="3173" l="1"/>
  <c r="AE36" i="3173" s="1"/>
  <c r="AF36" i="3173" s="1"/>
  <c r="AC10" i="3186"/>
  <c r="AD10" i="3186" s="1"/>
  <c r="AE10" i="3186" s="1"/>
  <c r="AF10" i="3186" s="1"/>
  <c r="AD22" i="3170"/>
  <c r="AE22" i="3170" s="1"/>
  <c r="AF22" i="3170" s="1"/>
  <c r="AC23" i="3170"/>
  <c r="AD36" i="3171"/>
  <c r="AE36" i="3171" s="1"/>
  <c r="AF36" i="3171" s="1"/>
  <c r="AC37" i="3171"/>
  <c r="AC23" i="3168"/>
  <c r="AD22" i="3168"/>
  <c r="AE22" i="3168" s="1"/>
  <c r="AF22" i="3168" s="1"/>
  <c r="AD22" i="3165"/>
  <c r="AE22" i="3165" s="1"/>
  <c r="AF22" i="3165" s="1"/>
  <c r="AC23" i="3165"/>
  <c r="AC23" i="3166"/>
  <c r="AD22" i="3166"/>
  <c r="AE22" i="3166" s="1"/>
  <c r="AF22" i="3166" s="1"/>
  <c r="AD22" i="3167"/>
  <c r="AE22" i="3167" s="1"/>
  <c r="AF22" i="3167" s="1"/>
  <c r="AC23" i="3167"/>
  <c r="AD37" i="3171" l="1"/>
  <c r="AE37" i="3171" s="1"/>
  <c r="AF37" i="3171" s="1"/>
  <c r="AC38" i="3171"/>
  <c r="AD23" i="3170"/>
  <c r="AE23" i="3170" s="1"/>
  <c r="AF23" i="3170" s="1"/>
  <c r="AC24" i="3170"/>
  <c r="AD23" i="3167"/>
  <c r="AE23" i="3167" s="1"/>
  <c r="AF23" i="3167" s="1"/>
  <c r="AC24" i="3167"/>
  <c r="AD23" i="3165"/>
  <c r="AE23" i="3165" s="1"/>
  <c r="AF23" i="3165" s="1"/>
  <c r="AC24" i="3165"/>
  <c r="AD23" i="3166"/>
  <c r="AE23" i="3166" s="1"/>
  <c r="AF23" i="3166" s="1"/>
  <c r="AC24" i="3166"/>
  <c r="AC24" i="3168"/>
  <c r="AD23" i="3168"/>
  <c r="AE23" i="3168" s="1"/>
  <c r="AF23" i="3168" s="1"/>
  <c r="AD24" i="3170" l="1"/>
  <c r="AE24" i="3170" s="1"/>
  <c r="AF24" i="3170" s="1"/>
  <c r="AC25" i="3170"/>
  <c r="AD38" i="3171"/>
  <c r="AE38" i="3171" s="1"/>
  <c r="AF38" i="3171" s="1"/>
  <c r="AC39" i="3171"/>
  <c r="AD24" i="3165"/>
  <c r="AE24" i="3165" s="1"/>
  <c r="AF24" i="3165" s="1"/>
  <c r="AC25" i="3165"/>
  <c r="AD24" i="3168"/>
  <c r="AE24" i="3168" s="1"/>
  <c r="AF24" i="3168" s="1"/>
  <c r="AC25" i="3168"/>
  <c r="AC25" i="3166"/>
  <c r="AD24" i="3166"/>
  <c r="AE24" i="3166" s="1"/>
  <c r="AF24" i="3166" s="1"/>
  <c r="AC25" i="3167"/>
  <c r="AD24" i="3167"/>
  <c r="AE24" i="3167" s="1"/>
  <c r="AF24" i="3167" s="1"/>
  <c r="AD39" i="3171" l="1"/>
  <c r="AE39" i="3171" s="1"/>
  <c r="AF39" i="3171" s="1"/>
  <c r="AC40" i="3171"/>
  <c r="AD25" i="3170"/>
  <c r="AE25" i="3170" s="1"/>
  <c r="AF25" i="3170" s="1"/>
  <c r="AC26" i="3170"/>
  <c r="AC26" i="3168"/>
  <c r="AD25" i="3168"/>
  <c r="AE25" i="3168" s="1"/>
  <c r="AF25" i="3168" s="1"/>
  <c r="AD25" i="3165"/>
  <c r="AE25" i="3165" s="1"/>
  <c r="AF25" i="3165" s="1"/>
  <c r="AC26" i="3165"/>
  <c r="AD25" i="3167"/>
  <c r="AE25" i="3167" s="1"/>
  <c r="AF25" i="3167" s="1"/>
  <c r="AC26" i="3167"/>
  <c r="AD25" i="3166"/>
  <c r="AE25" i="3166" s="1"/>
  <c r="AF25" i="3166" s="1"/>
  <c r="AC26" i="3166"/>
  <c r="AD26" i="3170" l="1"/>
  <c r="AE26" i="3170" s="1"/>
  <c r="AF26" i="3170" s="1"/>
  <c r="AC27" i="3170"/>
  <c r="AD40" i="3171"/>
  <c r="AE40" i="3171" s="1"/>
  <c r="AF40" i="3171" s="1"/>
  <c r="AC41" i="3171"/>
  <c r="AC27" i="3166"/>
  <c r="AD26" i="3166"/>
  <c r="AE26" i="3166" s="1"/>
  <c r="AF26" i="3166" s="1"/>
  <c r="AD26" i="3165"/>
  <c r="AE26" i="3165" s="1"/>
  <c r="AF26" i="3165" s="1"/>
  <c r="AC27" i="3165"/>
  <c r="AC27" i="3167"/>
  <c r="AD26" i="3167"/>
  <c r="AE26" i="3167" s="1"/>
  <c r="AF26" i="3167" s="1"/>
  <c r="AD26" i="3168"/>
  <c r="AE26" i="3168" s="1"/>
  <c r="AF26" i="3168" s="1"/>
  <c r="AC27" i="3168"/>
  <c r="AD27" i="3170" l="1"/>
  <c r="AE27" i="3170" s="1"/>
  <c r="AF27" i="3170" s="1"/>
  <c r="AC28" i="3170"/>
  <c r="AD41" i="3171"/>
  <c r="AE41" i="3171" s="1"/>
  <c r="AF41" i="3171" s="1"/>
  <c r="AC42" i="3171"/>
  <c r="AD42" i="3171" s="1"/>
  <c r="AE42" i="3171" s="1"/>
  <c r="AF42" i="3171" s="1"/>
  <c r="AC28" i="3168"/>
  <c r="AD27" i="3168"/>
  <c r="AE27" i="3168" s="1"/>
  <c r="AF27" i="3168" s="1"/>
  <c r="AD27" i="3165"/>
  <c r="AE27" i="3165" s="1"/>
  <c r="AF27" i="3165" s="1"/>
  <c r="AC28" i="3165"/>
  <c r="AD28" i="3165" s="1"/>
  <c r="AE28" i="3165" s="1"/>
  <c r="AF28" i="3165" s="1"/>
  <c r="AD27" i="3167"/>
  <c r="AE27" i="3167" s="1"/>
  <c r="AF27" i="3167" s="1"/>
  <c r="AC28" i="3167"/>
  <c r="AD27" i="3166"/>
  <c r="AE27" i="3166" s="1"/>
  <c r="AF27" i="3166" s="1"/>
  <c r="AC28" i="3166"/>
  <c r="AD28" i="3170" l="1"/>
  <c r="AE28" i="3170" s="1"/>
  <c r="AF28" i="3170" s="1"/>
  <c r="AC29" i="3170"/>
  <c r="AC29" i="3167"/>
  <c r="AD28" i="3167"/>
  <c r="AE28" i="3167" s="1"/>
  <c r="AF28" i="3167" s="1"/>
  <c r="AD28" i="3166"/>
  <c r="AE28" i="3166" s="1"/>
  <c r="AF28" i="3166" s="1"/>
  <c r="AC29" i="3166"/>
  <c r="AD28" i="3168"/>
  <c r="AE28" i="3168" s="1"/>
  <c r="AF28" i="3168" s="1"/>
  <c r="AC29" i="3168"/>
  <c r="AD29" i="3170" l="1"/>
  <c r="AE29" i="3170" s="1"/>
  <c r="AF29" i="3170" s="1"/>
  <c r="AC30" i="3170"/>
  <c r="AC30" i="3168"/>
  <c r="AD29" i="3168"/>
  <c r="AE29" i="3168" s="1"/>
  <c r="AF29" i="3168" s="1"/>
  <c r="AD29" i="3166"/>
  <c r="AE29" i="3166" s="1"/>
  <c r="AF29" i="3166" s="1"/>
  <c r="AC30" i="3166"/>
  <c r="AD29" i="3167"/>
  <c r="AE29" i="3167" s="1"/>
  <c r="AF29" i="3167" s="1"/>
  <c r="AC30" i="3167"/>
  <c r="AD30" i="3170" l="1"/>
  <c r="AE30" i="3170" s="1"/>
  <c r="AF30" i="3170" s="1"/>
  <c r="AC31" i="3170"/>
  <c r="AC31" i="3167"/>
  <c r="AD30" i="3167"/>
  <c r="AE30" i="3167" s="1"/>
  <c r="AF30" i="3167" s="1"/>
  <c r="AC31" i="3166"/>
  <c r="AD30" i="3166"/>
  <c r="AE30" i="3166" s="1"/>
  <c r="AF30" i="3166" s="1"/>
  <c r="AD30" i="3168"/>
  <c r="AE30" i="3168" s="1"/>
  <c r="AF30" i="3168" s="1"/>
  <c r="AC31" i="3168"/>
  <c r="AD31" i="3170" l="1"/>
  <c r="AE31" i="3170" s="1"/>
  <c r="AF31" i="3170" s="1"/>
  <c r="AC32" i="3170"/>
  <c r="AD31" i="3166"/>
  <c r="AE31" i="3166" s="1"/>
  <c r="AF31" i="3166" s="1"/>
  <c r="AC32" i="3166"/>
  <c r="AC32" i="3168"/>
  <c r="AD31" i="3168"/>
  <c r="AE31" i="3168" s="1"/>
  <c r="AF31" i="3168" s="1"/>
  <c r="AD31" i="3167"/>
  <c r="AE31" i="3167" s="1"/>
  <c r="AF31" i="3167" s="1"/>
  <c r="AC32" i="3167"/>
  <c r="AD32" i="3170" l="1"/>
  <c r="AE32" i="3170" s="1"/>
  <c r="AF32" i="3170" s="1"/>
  <c r="AC33" i="3170"/>
  <c r="AD32" i="3168"/>
  <c r="AE32" i="3168" s="1"/>
  <c r="AF32" i="3168" s="1"/>
  <c r="AC33" i="3168"/>
  <c r="AC33" i="3167"/>
  <c r="AD32" i="3167"/>
  <c r="AE32" i="3167" s="1"/>
  <c r="AF32" i="3167" s="1"/>
  <c r="AC33" i="3166"/>
  <c r="AD32" i="3166"/>
  <c r="AE32" i="3166" s="1"/>
  <c r="AF32" i="3166" s="1"/>
  <c r="AC34" i="3170" l="1"/>
  <c r="AD33" i="3170"/>
  <c r="AE33" i="3170" s="1"/>
  <c r="AF33" i="3170" s="1"/>
  <c r="AD33" i="3167"/>
  <c r="AE33" i="3167" s="1"/>
  <c r="AF33" i="3167" s="1"/>
  <c r="AC34" i="3167"/>
  <c r="AC34" i="3168"/>
  <c r="AD33" i="3168"/>
  <c r="AE33" i="3168" s="1"/>
  <c r="AF33" i="3168" s="1"/>
  <c r="AD33" i="3166"/>
  <c r="AE33" i="3166" s="1"/>
  <c r="AF33" i="3166" s="1"/>
  <c r="AC34" i="3166"/>
  <c r="AD34" i="3170" l="1"/>
  <c r="AE34" i="3170" s="1"/>
  <c r="AF34" i="3170" s="1"/>
  <c r="AC35" i="3170"/>
  <c r="AD34" i="3168"/>
  <c r="AE34" i="3168" s="1"/>
  <c r="AF34" i="3168" s="1"/>
  <c r="AC35" i="3168"/>
  <c r="AC35" i="3166"/>
  <c r="AD34" i="3166"/>
  <c r="AE34" i="3166" s="1"/>
  <c r="AF34" i="3166" s="1"/>
  <c r="AD34" i="3167"/>
  <c r="AE34" i="3167" s="1"/>
  <c r="AF34" i="3167" s="1"/>
  <c r="AC35" i="3167"/>
  <c r="AC36" i="3170" l="1"/>
  <c r="AD35" i="3170"/>
  <c r="AE35" i="3170" s="1"/>
  <c r="AF35" i="3170" s="1"/>
  <c r="AD35" i="3166"/>
  <c r="AE35" i="3166" s="1"/>
  <c r="AF35" i="3166" s="1"/>
  <c r="AC36" i="3166"/>
  <c r="AD35" i="3167"/>
  <c r="AE35" i="3167" s="1"/>
  <c r="AF35" i="3167" s="1"/>
  <c r="AC36" i="3167"/>
  <c r="AC36" i="3168"/>
  <c r="AD35" i="3168"/>
  <c r="AE35" i="3168" s="1"/>
  <c r="AF35" i="3168" s="1"/>
  <c r="AD36" i="3170" l="1"/>
  <c r="AE36" i="3170" s="1"/>
  <c r="AF36" i="3170" s="1"/>
  <c r="AC37" i="3170"/>
  <c r="AD36" i="3167"/>
  <c r="AE36" i="3167" s="1"/>
  <c r="AF36" i="3167" s="1"/>
  <c r="AC37" i="3167"/>
  <c r="AC37" i="3166"/>
  <c r="AD36" i="3166"/>
  <c r="AE36" i="3166" s="1"/>
  <c r="AF36" i="3166" s="1"/>
  <c r="AD36" i="3168"/>
  <c r="AE36" i="3168" s="1"/>
  <c r="AF36" i="3168" s="1"/>
  <c r="AC37" i="3168"/>
  <c r="AD37" i="3168" s="1"/>
  <c r="AE37" i="3168" s="1"/>
  <c r="AF37" i="3168" s="1"/>
  <c r="AD37" i="3170" l="1"/>
  <c r="AE37" i="3170" s="1"/>
  <c r="AF37" i="3170" s="1"/>
  <c r="AC38" i="3170"/>
  <c r="AD37" i="3166"/>
  <c r="AE37" i="3166" s="1"/>
  <c r="AF37" i="3166" s="1"/>
  <c r="AC38" i="3166"/>
  <c r="AC38" i="3167"/>
  <c r="AD37" i="3167"/>
  <c r="AE37" i="3167" s="1"/>
  <c r="AF37" i="3167" s="1"/>
  <c r="AD38" i="3170" l="1"/>
  <c r="AE38" i="3170" s="1"/>
  <c r="AF38" i="3170" s="1"/>
  <c r="AC39" i="3170"/>
  <c r="AD38" i="3167"/>
  <c r="AE38" i="3167" s="1"/>
  <c r="AF38" i="3167" s="1"/>
  <c r="AC39" i="3167"/>
  <c r="AC39" i="3166"/>
  <c r="AD38" i="3166"/>
  <c r="AE38" i="3166" s="1"/>
  <c r="AF38" i="3166" s="1"/>
  <c r="AD39" i="3170" l="1"/>
  <c r="AE39" i="3170" s="1"/>
  <c r="AF39" i="3170" s="1"/>
  <c r="AC40" i="3170"/>
  <c r="AD39" i="3166"/>
  <c r="AE39" i="3166" s="1"/>
  <c r="AF39" i="3166" s="1"/>
  <c r="AC40" i="3166"/>
  <c r="AD39" i="3167"/>
  <c r="AE39" i="3167" s="1"/>
  <c r="AF39" i="3167" s="1"/>
  <c r="AC40" i="3167"/>
  <c r="AD40" i="3170" l="1"/>
  <c r="AE40" i="3170" s="1"/>
  <c r="AF40" i="3170" s="1"/>
  <c r="AC41" i="3170"/>
  <c r="AC41" i="3167"/>
  <c r="AD40" i="3167"/>
  <c r="AE40" i="3167" s="1"/>
  <c r="AF40" i="3167" s="1"/>
  <c r="AD40" i="3166"/>
  <c r="AE40" i="3166" s="1"/>
  <c r="AF40" i="3166" s="1"/>
  <c r="AC41" i="3166"/>
  <c r="AC42" i="3170" l="1"/>
  <c r="AD42" i="3170" s="1"/>
  <c r="AE42" i="3170" s="1"/>
  <c r="AF42" i="3170" s="1"/>
  <c r="AD41" i="3170"/>
  <c r="AE41" i="3170" s="1"/>
  <c r="AF41" i="3170" s="1"/>
  <c r="AD41" i="3166"/>
  <c r="AE41" i="3166" s="1"/>
  <c r="AF41" i="3166" s="1"/>
  <c r="AC42" i="3166"/>
  <c r="AD42" i="3166" s="1"/>
  <c r="AE42" i="3166" s="1"/>
  <c r="AF42" i="3166" s="1"/>
  <c r="AD41" i="3167"/>
  <c r="AE41" i="3167" s="1"/>
  <c r="AF41" i="3167" s="1"/>
  <c r="AC42" i="3167"/>
  <c r="C8" i="3163"/>
  <c r="AC43" i="3167" l="1"/>
  <c r="AD42" i="3167"/>
  <c r="AE42" i="3167" s="1"/>
  <c r="AF42" i="3167" s="1"/>
  <c r="J41" i="3160"/>
  <c r="S41" i="3160"/>
  <c r="C24" i="3160"/>
  <c r="AD43" i="3167" l="1"/>
  <c r="AE43" i="3167" s="1"/>
  <c r="AF43" i="3167" s="1"/>
  <c r="AC44" i="3167"/>
  <c r="C24" i="3163"/>
  <c r="C23" i="3159"/>
  <c r="C24" i="3159"/>
  <c r="C25" i="3159"/>
  <c r="C26" i="3159"/>
  <c r="C27" i="3159"/>
  <c r="C28" i="3159"/>
  <c r="C29" i="3159"/>
  <c r="C30" i="3159"/>
  <c r="C31" i="3159"/>
  <c r="C32" i="3159"/>
  <c r="C33" i="3159"/>
  <c r="C34" i="3159"/>
  <c r="C35" i="3159"/>
  <c r="C36" i="3159"/>
  <c r="C37" i="3159"/>
  <c r="C38" i="3159"/>
  <c r="C39" i="3159"/>
  <c r="C40" i="3159"/>
  <c r="C41" i="3159"/>
  <c r="C16" i="3159"/>
  <c r="C17" i="3159"/>
  <c r="C18" i="3159"/>
  <c r="C19" i="3159"/>
  <c r="C20" i="3159"/>
  <c r="C9" i="3159"/>
  <c r="C10" i="3159"/>
  <c r="C11" i="3159"/>
  <c r="C12" i="3159"/>
  <c r="C13" i="3159"/>
  <c r="AC45" i="3167" l="1"/>
  <c r="AD45" i="3167" s="1"/>
  <c r="AE45" i="3167" s="1"/>
  <c r="AF45" i="3167" s="1"/>
  <c r="AD44" i="3167"/>
  <c r="AE44" i="3167" s="1"/>
  <c r="AF44" i="3167" s="1"/>
  <c r="J44" i="3159"/>
  <c r="S44" i="3159"/>
  <c r="AB8" i="3159"/>
  <c r="AB9" i="3159"/>
  <c r="AB10" i="3159"/>
  <c r="AB11" i="3159"/>
  <c r="AB12" i="3159"/>
  <c r="AB13" i="3159"/>
  <c r="AB14" i="3159"/>
  <c r="AB15" i="3159"/>
  <c r="AB16" i="3159"/>
  <c r="AB17" i="3159"/>
  <c r="AB18" i="3159"/>
  <c r="AB19" i="3159"/>
  <c r="AB20" i="3159"/>
  <c r="AB21" i="3159"/>
  <c r="AB22" i="3159"/>
  <c r="AB23" i="3159"/>
  <c r="AB24" i="3159"/>
  <c r="AB25" i="3159"/>
  <c r="AB26" i="3159"/>
  <c r="AB27" i="3159"/>
  <c r="AB28" i="3159"/>
  <c r="AB29" i="3159"/>
  <c r="AB30" i="3159"/>
  <c r="AB31" i="3159"/>
  <c r="AB32" i="3159"/>
  <c r="AB33" i="3159"/>
  <c r="AB34" i="3159"/>
  <c r="AB35" i="3159"/>
  <c r="AB36" i="3159"/>
  <c r="AB37" i="3159"/>
  <c r="AB38" i="3159"/>
  <c r="AB39" i="3159"/>
  <c r="AB40" i="3159"/>
  <c r="AB41" i="3159"/>
  <c r="AB42" i="3159"/>
  <c r="C8" i="3160"/>
  <c r="C28" i="2436" l="1"/>
  <c r="C102" i="2436"/>
  <c r="C8" i="3159" l="1"/>
  <c r="C15" i="3160"/>
  <c r="C15" i="3159" l="1"/>
  <c r="AB8" i="3158" l="1"/>
  <c r="AB10" i="3158"/>
  <c r="AB11" i="3158"/>
  <c r="AB12" i="3158"/>
  <c r="AB13" i="3158"/>
  <c r="AB14" i="3158"/>
  <c r="AB15" i="3158"/>
  <c r="AB16" i="3158"/>
  <c r="AB17" i="3158"/>
  <c r="AB18" i="3158"/>
  <c r="AB19" i="3158"/>
  <c r="AB20" i="3158"/>
  <c r="AB21" i="3158"/>
  <c r="AB22" i="3158"/>
  <c r="AB23" i="3158"/>
  <c r="AB24" i="3158"/>
  <c r="AB25" i="3158"/>
  <c r="AB26" i="3158"/>
  <c r="AB27" i="3158"/>
  <c r="AB28" i="3158"/>
  <c r="AB29" i="3158"/>
  <c r="AB30" i="3158"/>
  <c r="AB31" i="3158"/>
  <c r="AB32" i="3158"/>
  <c r="AB33" i="3158"/>
  <c r="AB34" i="3158"/>
  <c r="AB35" i="3158"/>
  <c r="AB36" i="3158"/>
  <c r="AB37" i="3158"/>
  <c r="AB38" i="3158"/>
  <c r="AB39" i="3158"/>
  <c r="AB40" i="3158"/>
  <c r="C19" i="3158"/>
  <c r="C17" i="3158"/>
  <c r="C18" i="3158"/>
  <c r="C106" i="2436"/>
  <c r="C21" i="3164"/>
  <c r="C105" i="2436"/>
  <c r="C22" i="3159" l="1"/>
  <c r="J42" i="3158" l="1"/>
  <c r="C14" i="3158"/>
  <c r="C13" i="3158"/>
  <c r="C12" i="3158"/>
  <c r="C11" i="3158"/>
  <c r="C10" i="3158"/>
  <c r="S9" i="3158"/>
  <c r="AB9" i="3158" s="1"/>
  <c r="C9" i="3158"/>
  <c r="C8" i="3158"/>
  <c r="AB8" i="3157"/>
  <c r="AB9" i="3157"/>
  <c r="AB10" i="3157"/>
  <c r="AB11" i="3157"/>
  <c r="AB12" i="3157"/>
  <c r="AB13" i="3157"/>
  <c r="AB14" i="3157"/>
  <c r="AB15" i="3157"/>
  <c r="AB16" i="3157"/>
  <c r="AB17" i="3157"/>
  <c r="AB18" i="3157"/>
  <c r="AB19" i="3157"/>
  <c r="AB20" i="3157"/>
  <c r="AB21" i="3157"/>
  <c r="AB22" i="3157"/>
  <c r="AB23" i="3157"/>
  <c r="AB24" i="3157"/>
  <c r="AB25" i="3157"/>
  <c r="AB26" i="3157"/>
  <c r="AB27" i="3157"/>
  <c r="AB28" i="3157"/>
  <c r="AB29" i="3157"/>
  <c r="AB31" i="3157"/>
  <c r="AB32" i="3157"/>
  <c r="AB33" i="3157"/>
  <c r="AB34" i="3157"/>
  <c r="AB35" i="3157"/>
  <c r="AB36" i="3157"/>
  <c r="AB37" i="3157"/>
  <c r="AB38" i="3157"/>
  <c r="AB39" i="3157"/>
  <c r="AB40" i="3157"/>
  <c r="AB41" i="3157"/>
  <c r="AB42" i="3157"/>
  <c r="AB43" i="3157"/>
  <c r="AB44" i="3157"/>
  <c r="AB45" i="3157"/>
  <c r="S42" i="3158" l="1"/>
  <c r="C16" i="3158" l="1"/>
  <c r="C20" i="3158"/>
  <c r="C21" i="3158"/>
  <c r="C22" i="3158"/>
  <c r="C23" i="3158"/>
  <c r="C24" i="3158"/>
  <c r="C25" i="3158"/>
  <c r="C26" i="3158"/>
  <c r="C27" i="3158"/>
  <c r="C28" i="3158"/>
  <c r="C29" i="3158"/>
  <c r="C30" i="3158"/>
  <c r="C31" i="3158"/>
  <c r="C32" i="3158"/>
  <c r="C33" i="3158"/>
  <c r="C34" i="3158"/>
  <c r="C35" i="3158"/>
  <c r="C36" i="3158"/>
  <c r="C37" i="3158"/>
  <c r="C38" i="3158"/>
  <c r="C39" i="3158"/>
  <c r="C42" i="3157"/>
  <c r="C43" i="3157"/>
  <c r="C44" i="3157"/>
  <c r="C23" i="3163" l="1"/>
  <c r="AB115" i="2436"/>
  <c r="C115" i="2436"/>
  <c r="C9" i="3157" l="1"/>
  <c r="C10" i="3157"/>
  <c r="C11" i="3157"/>
  <c r="C12" i="3157"/>
  <c r="C13" i="3157"/>
  <c r="C14" i="3157"/>
  <c r="C15" i="3157"/>
  <c r="C16" i="3157"/>
  <c r="C17" i="3157"/>
  <c r="C18" i="3157"/>
  <c r="C19" i="3157"/>
  <c r="C20" i="3157"/>
  <c r="C21" i="3157"/>
  <c r="C22" i="3157"/>
  <c r="C23" i="3157"/>
  <c r="C24" i="3157"/>
  <c r="C25" i="3157"/>
  <c r="C26" i="3157"/>
  <c r="C27" i="3157"/>
  <c r="C28" i="3157"/>
  <c r="C29" i="3157"/>
  <c r="C30" i="3157"/>
  <c r="C31" i="3157"/>
  <c r="C32" i="3157"/>
  <c r="C33" i="3157"/>
  <c r="C34" i="3157"/>
  <c r="C35" i="3157"/>
  <c r="C36" i="3157"/>
  <c r="C37" i="3157"/>
  <c r="C38" i="3157"/>
  <c r="C39" i="3157"/>
  <c r="C40" i="3157"/>
  <c r="C41" i="3157"/>
  <c r="J47" i="3157" l="1"/>
  <c r="C15" i="3158"/>
  <c r="AB8" i="3156"/>
  <c r="AB9" i="3156"/>
  <c r="AB10" i="3156"/>
  <c r="AB11" i="3156"/>
  <c r="AB12" i="3156"/>
  <c r="AB13" i="3156"/>
  <c r="AB14" i="3156"/>
  <c r="AB15" i="3156"/>
  <c r="AB16" i="3156"/>
  <c r="AB17" i="3156"/>
  <c r="AB18" i="3156"/>
  <c r="AB19" i="3156"/>
  <c r="AB20" i="3156"/>
  <c r="AB21" i="3156"/>
  <c r="AB22" i="3156"/>
  <c r="AB23" i="3156"/>
  <c r="AB24" i="3156"/>
  <c r="AB25" i="3156"/>
  <c r="AB26" i="3156"/>
  <c r="AB27" i="3156"/>
  <c r="AB28" i="3156"/>
  <c r="J30" i="3156"/>
  <c r="S30" i="3156"/>
  <c r="C8" i="3157"/>
  <c r="AB7" i="3157" l="1"/>
  <c r="C20" i="3164" l="1"/>
  <c r="C18" i="3164"/>
  <c r="C17" i="3164"/>
  <c r="C15" i="3164"/>
  <c r="C14" i="3164"/>
  <c r="C26" i="3164"/>
  <c r="C25" i="3164"/>
  <c r="C107" i="2436"/>
  <c r="C37" i="2436"/>
  <c r="C9" i="3156" l="1"/>
  <c r="C10" i="3156"/>
  <c r="C11" i="3156"/>
  <c r="C12" i="3156"/>
  <c r="C13" i="3156"/>
  <c r="C14" i="3156"/>
  <c r="C15" i="3156"/>
  <c r="C16" i="3156"/>
  <c r="C17" i="3156"/>
  <c r="C26" i="3156"/>
  <c r="C27" i="3156"/>
  <c r="C19" i="3156"/>
  <c r="C20" i="3156"/>
  <c r="C21" i="3156"/>
  <c r="C22" i="3156"/>
  <c r="C23" i="3156"/>
  <c r="C24" i="3156"/>
  <c r="C25" i="3156"/>
  <c r="C18" i="3156"/>
  <c r="C8" i="3156"/>
  <c r="S30" i="3157"/>
  <c r="AB30" i="3157" s="1"/>
  <c r="S47" i="3157" l="1"/>
  <c r="C9" i="3154" l="1"/>
  <c r="C10" i="3154"/>
  <c r="C11" i="3154"/>
  <c r="C12" i="3154"/>
  <c r="C13" i="3154"/>
  <c r="C14" i="3154"/>
  <c r="C15" i="3154"/>
  <c r="C16" i="3154"/>
  <c r="C17" i="3154"/>
  <c r="C18" i="3154"/>
  <c r="C19" i="3154"/>
  <c r="C20" i="3154"/>
  <c r="C21" i="3154"/>
  <c r="C22" i="3154"/>
  <c r="C23" i="3154"/>
  <c r="C24" i="3154"/>
  <c r="C25" i="3154"/>
  <c r="C26" i="3154"/>
  <c r="C27" i="3154"/>
  <c r="C28" i="3154"/>
  <c r="C29" i="3154"/>
  <c r="C30" i="3154"/>
  <c r="C31" i="3154"/>
  <c r="C32" i="3154"/>
  <c r="C33" i="3154"/>
  <c r="C34" i="3154"/>
  <c r="C35" i="3154"/>
  <c r="C36" i="3154"/>
  <c r="C37" i="3154"/>
  <c r="C38" i="3154"/>
  <c r="AB8" i="3154"/>
  <c r="AB9" i="3154"/>
  <c r="AB10" i="3154"/>
  <c r="AB11" i="3154"/>
  <c r="AB12" i="3154"/>
  <c r="AB13" i="3154"/>
  <c r="AB14" i="3154"/>
  <c r="AB15" i="3154"/>
  <c r="AB16" i="3154"/>
  <c r="AB17" i="3154"/>
  <c r="AB18" i="3154"/>
  <c r="AB19" i="3154"/>
  <c r="AB20" i="3154"/>
  <c r="AB21" i="3154"/>
  <c r="AB22" i="3154"/>
  <c r="AB23" i="3154"/>
  <c r="AB24" i="3154"/>
  <c r="AB25" i="3154"/>
  <c r="AB26" i="3154"/>
  <c r="AB27" i="3154"/>
  <c r="AB28" i="3154"/>
  <c r="AB29" i="3154"/>
  <c r="AB30" i="3154"/>
  <c r="AB31" i="3154"/>
  <c r="AB32" i="3154"/>
  <c r="AB33" i="3154"/>
  <c r="AB34" i="3154"/>
  <c r="AB35" i="3154"/>
  <c r="AB36" i="3154"/>
  <c r="AB37" i="3154"/>
  <c r="AB38" i="3154"/>
  <c r="AB39" i="3154"/>
  <c r="AB27" i="3164"/>
  <c r="AB122" i="2436"/>
  <c r="AC122" i="2436" s="1"/>
  <c r="AD122" i="2436" s="1"/>
  <c r="AE122" i="2436" s="1"/>
  <c r="AF122" i="2436" s="1"/>
  <c r="AB123" i="2436"/>
  <c r="AC123" i="2436" s="1"/>
  <c r="AD123" i="2436" s="1"/>
  <c r="AE123" i="2436" s="1"/>
  <c r="AF123" i="2436" s="1"/>
  <c r="AB124" i="2436"/>
  <c r="AC124" i="2436" s="1"/>
  <c r="AD124" i="2436" s="1"/>
  <c r="AE124" i="2436" s="1"/>
  <c r="AF124" i="2436" s="1"/>
  <c r="AB125" i="2436"/>
  <c r="AC125" i="2436" s="1"/>
  <c r="AD125" i="2436" s="1"/>
  <c r="AE125" i="2436" s="1"/>
  <c r="AF125" i="2436" s="1"/>
  <c r="AB126" i="2436"/>
  <c r="AC126" i="2436" s="1"/>
  <c r="AD126" i="2436" s="1"/>
  <c r="AE126" i="2436" s="1"/>
  <c r="AF126" i="2436" s="1"/>
  <c r="S41" i="3154"/>
  <c r="J41" i="3154"/>
  <c r="C8" i="3154"/>
  <c r="C130" i="2436"/>
  <c r="AB130" i="2436"/>
  <c r="AC120" i="2436" l="1"/>
  <c r="AD120" i="2436" s="1"/>
  <c r="AE120" i="2436" s="1"/>
  <c r="AF120" i="2436" s="1"/>
  <c r="AC121" i="2436"/>
  <c r="AD121" i="2436" l="1"/>
  <c r="AE121" i="2436" s="1"/>
  <c r="AF121" i="2436" s="1"/>
  <c r="AB84" i="3152" l="1"/>
  <c r="AB85" i="3152"/>
  <c r="AB86" i="3152"/>
  <c r="C86" i="3152"/>
  <c r="C85" i="3152"/>
  <c r="C84" i="3152"/>
  <c r="C23" i="3164" l="1"/>
  <c r="C12" i="3164"/>
  <c r="C8" i="3164"/>
  <c r="S30" i="3164"/>
  <c r="J30" i="3164"/>
  <c r="AB7" i="3164"/>
  <c r="AB6" i="3164"/>
  <c r="AC6" i="3164" s="1"/>
  <c r="AB30" i="3164" l="1"/>
  <c r="AF30" i="3164" s="1"/>
  <c r="AC7" i="3164"/>
  <c r="AC8" i="3164" s="1"/>
  <c r="AD6" i="3164"/>
  <c r="AE6" i="3164" s="1"/>
  <c r="AF6" i="3164" s="1"/>
  <c r="AD8" i="3164" l="1"/>
  <c r="AE8" i="3164" s="1"/>
  <c r="AF8" i="3164" s="1"/>
  <c r="AD7" i="3164"/>
  <c r="AE7" i="3164" s="1"/>
  <c r="AF7" i="3164" s="1"/>
  <c r="AC9" i="3164" l="1"/>
  <c r="AC12" i="3164"/>
  <c r="AD9" i="3164" l="1"/>
  <c r="AE9" i="3164" s="1"/>
  <c r="AF9" i="3164" s="1"/>
  <c r="AC10" i="3164"/>
  <c r="AD10" i="3164" s="1"/>
  <c r="AE10" i="3164" s="1"/>
  <c r="AF10" i="3164" s="1"/>
  <c r="AD12" i="3164"/>
  <c r="AE12" i="3164" s="1"/>
  <c r="AF12" i="3164" s="1"/>
  <c r="AC14" i="3164" l="1"/>
  <c r="AC15" i="3164" l="1"/>
  <c r="AD14" i="3164"/>
  <c r="AE14" i="3164" s="1"/>
  <c r="AF14" i="3164" s="1"/>
  <c r="AD15" i="3164" l="1"/>
  <c r="AE15" i="3164" s="1"/>
  <c r="AF15" i="3164" s="1"/>
  <c r="AC17" i="3164" l="1"/>
  <c r="AC18" i="3164" l="1"/>
  <c r="AD17" i="3164"/>
  <c r="AE17" i="3164" s="1"/>
  <c r="AF17" i="3164" s="1"/>
  <c r="AD18" i="3164" l="1"/>
  <c r="AE18" i="3164" s="1"/>
  <c r="AF18" i="3164" s="1"/>
  <c r="AC20" i="3164" l="1"/>
  <c r="AD20" i="3164" l="1"/>
  <c r="AE20" i="3164" s="1"/>
  <c r="AF20" i="3164" s="1"/>
  <c r="AC21" i="3164"/>
  <c r="AD21" i="3164" l="1"/>
  <c r="AE21" i="3164" s="1"/>
  <c r="AF21" i="3164" s="1"/>
  <c r="AC23" i="3164" l="1"/>
  <c r="AB127" i="2436"/>
  <c r="AC127" i="2436" s="1"/>
  <c r="AD127" i="2436" s="1"/>
  <c r="AE127" i="2436" s="1"/>
  <c r="AF127" i="2436" s="1"/>
  <c r="AB128" i="2436"/>
  <c r="AC128" i="2436" s="1"/>
  <c r="AD128" i="2436" s="1"/>
  <c r="AE128" i="2436" s="1"/>
  <c r="AF128" i="2436" s="1"/>
  <c r="AB129" i="2436"/>
  <c r="AC129" i="2436" s="1"/>
  <c r="AD129" i="2436" s="1"/>
  <c r="AE129" i="2436" s="1"/>
  <c r="AF129" i="2436" s="1"/>
  <c r="AB7" i="3163"/>
  <c r="AB6" i="3163"/>
  <c r="AC6" i="3163" s="1"/>
  <c r="AD6" i="3163" s="1"/>
  <c r="AE6" i="3163" s="1"/>
  <c r="AF6" i="3163" s="1"/>
  <c r="AB7" i="3162"/>
  <c r="AB6" i="3162"/>
  <c r="AC6" i="3162" s="1"/>
  <c r="AB7" i="3161"/>
  <c r="AB33" i="3161" s="1"/>
  <c r="AF33" i="3161" s="1"/>
  <c r="AB6" i="3161"/>
  <c r="AC6" i="3161" s="1"/>
  <c r="AB7" i="3160"/>
  <c r="AB41" i="3160" s="1"/>
  <c r="AF41" i="3160" s="1"/>
  <c r="AB6" i="3160"/>
  <c r="AC6" i="3160" s="1"/>
  <c r="AB7" i="3159"/>
  <c r="AB6" i="3159"/>
  <c r="AC6" i="3159" s="1"/>
  <c r="AB7" i="3158"/>
  <c r="AB6" i="3158"/>
  <c r="AC6" i="3158" s="1"/>
  <c r="AD6" i="3158" s="1"/>
  <c r="AE6" i="3158" s="1"/>
  <c r="AF6" i="3158" s="1"/>
  <c r="AB6" i="3157"/>
  <c r="AC6" i="3157" s="1"/>
  <c r="AD6" i="3157" s="1"/>
  <c r="AE6" i="3157" s="1"/>
  <c r="AF6" i="3157" s="1"/>
  <c r="AB7" i="3156"/>
  <c r="AB6" i="3156"/>
  <c r="AC6" i="3156" s="1"/>
  <c r="AB7" i="3155"/>
  <c r="AB6" i="3155"/>
  <c r="AC6" i="3155" s="1"/>
  <c r="AD23" i="3164" l="1"/>
  <c r="AE23" i="3164" s="1"/>
  <c r="AF23" i="3164" s="1"/>
  <c r="AB20" i="3162"/>
  <c r="AF20" i="3162" s="1"/>
  <c r="AB44" i="3159"/>
  <c r="AF44" i="3159" s="1"/>
  <c r="AC7" i="3158"/>
  <c r="AC8" i="3158" s="1"/>
  <c r="AC7" i="3157"/>
  <c r="AC8" i="3157" s="1"/>
  <c r="AB30" i="3156"/>
  <c r="AF30" i="3156" s="1"/>
  <c r="AC7" i="3163"/>
  <c r="AC8" i="3163" s="1"/>
  <c r="AB37" i="3163"/>
  <c r="AF37" i="3163" s="1"/>
  <c r="AC7" i="3162"/>
  <c r="AC8" i="3162" s="1"/>
  <c r="AD6" i="3162"/>
  <c r="AE6" i="3162" s="1"/>
  <c r="AF6" i="3162" s="1"/>
  <c r="AC7" i="3161"/>
  <c r="AC8" i="3161" s="1"/>
  <c r="AD6" i="3161"/>
  <c r="AE6" i="3161" s="1"/>
  <c r="AF6" i="3161" s="1"/>
  <c r="AC7" i="3160"/>
  <c r="AC8" i="3160" s="1"/>
  <c r="AD6" i="3160"/>
  <c r="AE6" i="3160" s="1"/>
  <c r="AF6" i="3160" s="1"/>
  <c r="AC7" i="3159"/>
  <c r="AC8" i="3159" s="1"/>
  <c r="AD6" i="3159"/>
  <c r="AE6" i="3159" s="1"/>
  <c r="AF6" i="3159" s="1"/>
  <c r="AB42" i="3158"/>
  <c r="AF42" i="3158" s="1"/>
  <c r="AB47" i="3157"/>
  <c r="AF47" i="3157" s="1"/>
  <c r="AC7" i="3156"/>
  <c r="AC8" i="3156" s="1"/>
  <c r="AD6" i="3156"/>
  <c r="AE6" i="3156" s="1"/>
  <c r="AF6" i="3156" s="1"/>
  <c r="AC7" i="3155"/>
  <c r="AC8" i="3155" s="1"/>
  <c r="AD6" i="3155"/>
  <c r="AE6" i="3155" s="1"/>
  <c r="AF6" i="3155" s="1"/>
  <c r="AB43" i="3155"/>
  <c r="AF43" i="3155" s="1"/>
  <c r="AD8" i="3156" l="1"/>
  <c r="AE8" i="3156" s="1"/>
  <c r="AF8" i="3156" s="1"/>
  <c r="AC9" i="3156"/>
  <c r="AD8" i="3158"/>
  <c r="AE8" i="3158" s="1"/>
  <c r="AF8" i="3158" s="1"/>
  <c r="AC9" i="3158"/>
  <c r="AC9" i="3161"/>
  <c r="AD8" i="3161"/>
  <c r="AE8" i="3161" s="1"/>
  <c r="AF8" i="3161" s="1"/>
  <c r="AD8" i="3160"/>
  <c r="AE8" i="3160" s="1"/>
  <c r="AF8" i="3160" s="1"/>
  <c r="AC9" i="3160"/>
  <c r="AD8" i="3157"/>
  <c r="AE8" i="3157" s="1"/>
  <c r="AF8" i="3157" s="1"/>
  <c r="AC9" i="3157"/>
  <c r="AC9" i="3155"/>
  <c r="AD8" i="3155"/>
  <c r="AE8" i="3155" s="1"/>
  <c r="AF8" i="3155" s="1"/>
  <c r="AC9" i="3163"/>
  <c r="AD8" i="3163"/>
  <c r="AE8" i="3163" s="1"/>
  <c r="AF8" i="3163" s="1"/>
  <c r="AD8" i="3162"/>
  <c r="AE8" i="3162" s="1"/>
  <c r="AF8" i="3162" s="1"/>
  <c r="AC9" i="3162"/>
  <c r="AD7" i="3162"/>
  <c r="AE7" i="3162" s="1"/>
  <c r="AF7" i="3162" s="1"/>
  <c r="AD7" i="3163"/>
  <c r="AE7" i="3163" s="1"/>
  <c r="AF7" i="3163" s="1"/>
  <c r="AD8" i="3159"/>
  <c r="AE8" i="3159" s="1"/>
  <c r="AF8" i="3159" s="1"/>
  <c r="AC9" i="3159"/>
  <c r="AD7" i="3158"/>
  <c r="AE7" i="3158" s="1"/>
  <c r="AF7" i="3158" s="1"/>
  <c r="AD7" i="3156"/>
  <c r="AE7" i="3156" s="1"/>
  <c r="AF7" i="3156" s="1"/>
  <c r="AD7" i="3160"/>
  <c r="AE7" i="3160" s="1"/>
  <c r="AF7" i="3160" s="1"/>
  <c r="AD7" i="3159"/>
  <c r="AE7" i="3159" s="1"/>
  <c r="AF7" i="3159" s="1"/>
  <c r="AD7" i="3157"/>
  <c r="AE7" i="3157" s="1"/>
  <c r="AF7" i="3157" s="1"/>
  <c r="AD7" i="3161"/>
  <c r="AE7" i="3161" s="1"/>
  <c r="AF7" i="3161" s="1"/>
  <c r="AD7" i="3155"/>
  <c r="AE7" i="3155" s="1"/>
  <c r="AF7" i="3155" s="1"/>
  <c r="AD9" i="3160" l="1"/>
  <c r="AE9" i="3160" s="1"/>
  <c r="AF9" i="3160" s="1"/>
  <c r="AC10" i="3160"/>
  <c r="AD9" i="3158"/>
  <c r="AE9" i="3158" s="1"/>
  <c r="AF9" i="3158" s="1"/>
  <c r="AC10" i="3158"/>
  <c r="AD9" i="3157"/>
  <c r="AE9" i="3157" s="1"/>
  <c r="AF9" i="3157" s="1"/>
  <c r="AC10" i="3157"/>
  <c r="AD9" i="3156"/>
  <c r="AE9" i="3156" s="1"/>
  <c r="AF9" i="3156" s="1"/>
  <c r="AC10" i="3156"/>
  <c r="AD9" i="3161"/>
  <c r="AE9" i="3161" s="1"/>
  <c r="AF9" i="3161" s="1"/>
  <c r="AC10" i="3161"/>
  <c r="AD9" i="3155"/>
  <c r="AE9" i="3155" s="1"/>
  <c r="AF9" i="3155" s="1"/>
  <c r="AC10" i="3155"/>
  <c r="AD9" i="3163"/>
  <c r="AE9" i="3163" s="1"/>
  <c r="AF9" i="3163" s="1"/>
  <c r="AC10" i="3163"/>
  <c r="AC14" i="3162"/>
  <c r="AD9" i="3162"/>
  <c r="AE9" i="3162" s="1"/>
  <c r="AF9" i="3162" s="1"/>
  <c r="AC10" i="3162"/>
  <c r="AD9" i="3159"/>
  <c r="AE9" i="3159" s="1"/>
  <c r="AF9" i="3159" s="1"/>
  <c r="AC10" i="3159"/>
  <c r="AC11" i="3158" l="1"/>
  <c r="AD10" i="3158"/>
  <c r="AE10" i="3158" s="1"/>
  <c r="AF10" i="3158" s="1"/>
  <c r="AD10" i="3161"/>
  <c r="AE10" i="3161" s="1"/>
  <c r="AF10" i="3161" s="1"/>
  <c r="AC11" i="3161"/>
  <c r="AD10" i="3157"/>
  <c r="AE10" i="3157" s="1"/>
  <c r="AF10" i="3157" s="1"/>
  <c r="AC11" i="3157"/>
  <c r="AD10" i="3160"/>
  <c r="AE10" i="3160" s="1"/>
  <c r="AF10" i="3160" s="1"/>
  <c r="AC11" i="3160"/>
  <c r="AC11" i="3156"/>
  <c r="AD10" i="3156"/>
  <c r="AE10" i="3156" s="1"/>
  <c r="AF10" i="3156" s="1"/>
  <c r="AD10" i="3155"/>
  <c r="AE10" i="3155" s="1"/>
  <c r="AF10" i="3155" s="1"/>
  <c r="AC11" i="3155"/>
  <c r="AC11" i="3163"/>
  <c r="AD10" i="3163"/>
  <c r="AE10" i="3163" s="1"/>
  <c r="AF10" i="3163" s="1"/>
  <c r="AD14" i="3162"/>
  <c r="AE14" i="3162" s="1"/>
  <c r="AF14" i="3162" s="1"/>
  <c r="AD10" i="3162"/>
  <c r="AE10" i="3162" s="1"/>
  <c r="AF10" i="3162" s="1"/>
  <c r="AC11" i="3162"/>
  <c r="AC11" i="3159"/>
  <c r="AD10" i="3159"/>
  <c r="AE10" i="3159" s="1"/>
  <c r="AF10" i="3159" s="1"/>
  <c r="AD11" i="3160" l="1"/>
  <c r="AE11" i="3160" s="1"/>
  <c r="AF11" i="3160" s="1"/>
  <c r="AC12" i="3160"/>
  <c r="AC12" i="3161"/>
  <c r="AD11" i="3161"/>
  <c r="AE11" i="3161" s="1"/>
  <c r="AF11" i="3161" s="1"/>
  <c r="AD11" i="3157"/>
  <c r="AE11" i="3157" s="1"/>
  <c r="AF11" i="3157" s="1"/>
  <c r="AC12" i="3157"/>
  <c r="AD11" i="3156"/>
  <c r="AE11" i="3156" s="1"/>
  <c r="AF11" i="3156" s="1"/>
  <c r="AC12" i="3156"/>
  <c r="AD11" i="3158"/>
  <c r="AE11" i="3158" s="1"/>
  <c r="AF11" i="3158" s="1"/>
  <c r="AC12" i="3158"/>
  <c r="AD11" i="3155"/>
  <c r="AE11" i="3155" s="1"/>
  <c r="AF11" i="3155" s="1"/>
  <c r="AC12" i="3155"/>
  <c r="AC12" i="3163"/>
  <c r="AD11" i="3163"/>
  <c r="AE11" i="3163" s="1"/>
  <c r="AF11" i="3163" s="1"/>
  <c r="AD11" i="3162"/>
  <c r="AE11" i="3162" s="1"/>
  <c r="AF11" i="3162" s="1"/>
  <c r="AC12" i="3162"/>
  <c r="AC12" i="3159"/>
  <c r="AD11" i="3159"/>
  <c r="AE11" i="3159" s="1"/>
  <c r="AF11" i="3159" s="1"/>
  <c r="AD12" i="3161" l="1"/>
  <c r="AE12" i="3161" s="1"/>
  <c r="AF12" i="3161" s="1"/>
  <c r="AC13" i="3161"/>
  <c r="AD12" i="3158"/>
  <c r="AE12" i="3158" s="1"/>
  <c r="AF12" i="3158" s="1"/>
  <c r="AC13" i="3158"/>
  <c r="AD12" i="3157"/>
  <c r="AE12" i="3157" s="1"/>
  <c r="AF12" i="3157" s="1"/>
  <c r="AC13" i="3157"/>
  <c r="AC13" i="3160"/>
  <c r="AD12" i="3160"/>
  <c r="AE12" i="3160" s="1"/>
  <c r="AF12" i="3160" s="1"/>
  <c r="AC13" i="3156"/>
  <c r="AD12" i="3156"/>
  <c r="AE12" i="3156" s="1"/>
  <c r="AF12" i="3156" s="1"/>
  <c r="AC13" i="3155"/>
  <c r="AD12" i="3155"/>
  <c r="AE12" i="3155" s="1"/>
  <c r="AF12" i="3155" s="1"/>
  <c r="AC13" i="3163"/>
  <c r="AD12" i="3163"/>
  <c r="AE12" i="3163" s="1"/>
  <c r="AF12" i="3163" s="1"/>
  <c r="AD12" i="3162"/>
  <c r="AE12" i="3162" s="1"/>
  <c r="AF12" i="3162" s="1"/>
  <c r="AC13" i="3162"/>
  <c r="AC13" i="3159"/>
  <c r="AD12" i="3159"/>
  <c r="AE12" i="3159" s="1"/>
  <c r="AF12" i="3159" s="1"/>
  <c r="AD13" i="3157" l="1"/>
  <c r="AE13" i="3157" s="1"/>
  <c r="AF13" i="3157" s="1"/>
  <c r="AC14" i="3157"/>
  <c r="AD13" i="3161"/>
  <c r="AE13" i="3161" s="1"/>
  <c r="AF13" i="3161" s="1"/>
  <c r="AC14" i="3161"/>
  <c r="AD13" i="3156"/>
  <c r="AE13" i="3156" s="1"/>
  <c r="AF13" i="3156" s="1"/>
  <c r="AC14" i="3156"/>
  <c r="AC14" i="3160"/>
  <c r="AD13" i="3160"/>
  <c r="AE13" i="3160" s="1"/>
  <c r="AF13" i="3160" s="1"/>
  <c r="AD13" i="3158"/>
  <c r="AE13" i="3158" s="1"/>
  <c r="AF13" i="3158" s="1"/>
  <c r="AC14" i="3158"/>
  <c r="AC14" i="3155"/>
  <c r="AD13" i="3155"/>
  <c r="AE13" i="3155" s="1"/>
  <c r="AF13" i="3155" s="1"/>
  <c r="AC14" i="3163"/>
  <c r="AD13" i="3163"/>
  <c r="AE13" i="3163" s="1"/>
  <c r="AF13" i="3163" s="1"/>
  <c r="AD13" i="3162"/>
  <c r="AE13" i="3162" s="1"/>
  <c r="AF13" i="3162" s="1"/>
  <c r="AC15" i="3162"/>
  <c r="AC14" i="3159"/>
  <c r="AD13" i="3159"/>
  <c r="AE13" i="3159" s="1"/>
  <c r="AF13" i="3159" s="1"/>
  <c r="AC15" i="3161" l="1"/>
  <c r="AD14" i="3161"/>
  <c r="AE14" i="3161" s="1"/>
  <c r="AF14" i="3161" s="1"/>
  <c r="AC15" i="3160"/>
  <c r="AD14" i="3160"/>
  <c r="AE14" i="3160" s="1"/>
  <c r="AF14" i="3160" s="1"/>
  <c r="AD14" i="3158"/>
  <c r="AE14" i="3158" s="1"/>
  <c r="AF14" i="3158" s="1"/>
  <c r="AC15" i="3158"/>
  <c r="AC15" i="3156"/>
  <c r="AD14" i="3156"/>
  <c r="AE14" i="3156" s="1"/>
  <c r="AF14" i="3156" s="1"/>
  <c r="AD14" i="3157"/>
  <c r="AE14" i="3157" s="1"/>
  <c r="AF14" i="3157" s="1"/>
  <c r="AC15" i="3157"/>
  <c r="AD14" i="3155"/>
  <c r="AE14" i="3155" s="1"/>
  <c r="AF14" i="3155" s="1"/>
  <c r="AC15" i="3155"/>
  <c r="AC15" i="3163"/>
  <c r="AD14" i="3163"/>
  <c r="AE14" i="3163" s="1"/>
  <c r="AF14" i="3163" s="1"/>
  <c r="AD15" i="3162"/>
  <c r="AE15" i="3162" s="1"/>
  <c r="AF15" i="3162" s="1"/>
  <c r="AC16" i="3162"/>
  <c r="AC15" i="3159"/>
  <c r="AD14" i="3159"/>
  <c r="AE14" i="3159" s="1"/>
  <c r="AF14" i="3159" s="1"/>
  <c r="AD15" i="3156" l="1"/>
  <c r="AE15" i="3156" s="1"/>
  <c r="AF15" i="3156" s="1"/>
  <c r="AC16" i="3156"/>
  <c r="AD15" i="3160"/>
  <c r="AE15" i="3160" s="1"/>
  <c r="AF15" i="3160" s="1"/>
  <c r="AC16" i="3160"/>
  <c r="AD15" i="3157"/>
  <c r="AE15" i="3157" s="1"/>
  <c r="AF15" i="3157" s="1"/>
  <c r="AC16" i="3157"/>
  <c r="AD15" i="3158"/>
  <c r="AE15" i="3158" s="1"/>
  <c r="AF15" i="3158" s="1"/>
  <c r="AC16" i="3158"/>
  <c r="AC16" i="3161"/>
  <c r="AD15" i="3161"/>
  <c r="AE15" i="3161" s="1"/>
  <c r="AF15" i="3161" s="1"/>
  <c r="AC16" i="3155"/>
  <c r="AD15" i="3155"/>
  <c r="AE15" i="3155" s="1"/>
  <c r="AF15" i="3155" s="1"/>
  <c r="AC16" i="3163"/>
  <c r="AD15" i="3163"/>
  <c r="AE15" i="3163" s="1"/>
  <c r="AF15" i="3163" s="1"/>
  <c r="AD16" i="3162"/>
  <c r="AE16" i="3162" s="1"/>
  <c r="AF16" i="3162" s="1"/>
  <c r="AC17" i="3162"/>
  <c r="AD17" i="3162" s="1"/>
  <c r="AE17" i="3162" s="1"/>
  <c r="AF17" i="3162" s="1"/>
  <c r="AC16" i="3159"/>
  <c r="AD15" i="3159"/>
  <c r="AE15" i="3159" s="1"/>
  <c r="AF15" i="3159" s="1"/>
  <c r="AD16" i="3157" l="1"/>
  <c r="AE16" i="3157" s="1"/>
  <c r="AF16" i="3157" s="1"/>
  <c r="AC17" i="3157"/>
  <c r="AC17" i="3156"/>
  <c r="AD16" i="3156"/>
  <c r="AE16" i="3156" s="1"/>
  <c r="AF16" i="3156" s="1"/>
  <c r="AD16" i="3158"/>
  <c r="AE16" i="3158" s="1"/>
  <c r="AF16" i="3158" s="1"/>
  <c r="AC17" i="3158"/>
  <c r="AD16" i="3160"/>
  <c r="AE16" i="3160" s="1"/>
  <c r="AF16" i="3160" s="1"/>
  <c r="AC17" i="3160"/>
  <c r="AC17" i="3161"/>
  <c r="AD16" i="3161"/>
  <c r="AE16" i="3161" s="1"/>
  <c r="AF16" i="3161" s="1"/>
  <c r="AC17" i="3155"/>
  <c r="AD16" i="3155"/>
  <c r="AE16" i="3155" s="1"/>
  <c r="AF16" i="3155" s="1"/>
  <c r="AC17" i="3163"/>
  <c r="AD16" i="3163"/>
  <c r="AE16" i="3163" s="1"/>
  <c r="AF16" i="3163" s="1"/>
  <c r="AC17" i="3159"/>
  <c r="AD16" i="3159"/>
  <c r="AE16" i="3159" s="1"/>
  <c r="AF16" i="3159" s="1"/>
  <c r="AD17" i="3160" l="1"/>
  <c r="AE17" i="3160" s="1"/>
  <c r="AF17" i="3160" s="1"/>
  <c r="AC18" i="3160"/>
  <c r="AD17" i="3156"/>
  <c r="AE17" i="3156" s="1"/>
  <c r="AF17" i="3156" s="1"/>
  <c r="AC18" i="3156"/>
  <c r="AD17" i="3158"/>
  <c r="AE17" i="3158" s="1"/>
  <c r="AF17" i="3158" s="1"/>
  <c r="AC18" i="3158"/>
  <c r="AD17" i="3157"/>
  <c r="AE17" i="3157" s="1"/>
  <c r="AF17" i="3157" s="1"/>
  <c r="AC18" i="3157"/>
  <c r="AC18" i="3161"/>
  <c r="AD17" i="3161"/>
  <c r="AE17" i="3161" s="1"/>
  <c r="AF17" i="3161" s="1"/>
  <c r="AC18" i="3155"/>
  <c r="AD17" i="3155"/>
  <c r="AE17" i="3155" s="1"/>
  <c r="AF17" i="3155" s="1"/>
  <c r="AC18" i="3163"/>
  <c r="AD17" i="3163"/>
  <c r="AE17" i="3163" s="1"/>
  <c r="AF17" i="3163" s="1"/>
  <c r="AC18" i="3159"/>
  <c r="AD17" i="3159"/>
  <c r="AE17" i="3159" s="1"/>
  <c r="AF17" i="3159" s="1"/>
  <c r="AD18" i="3157" l="1"/>
  <c r="AE18" i="3157" s="1"/>
  <c r="AF18" i="3157" s="1"/>
  <c r="AC19" i="3157"/>
  <c r="AD18" i="3158"/>
  <c r="AE18" i="3158" s="1"/>
  <c r="AF18" i="3158" s="1"/>
  <c r="AC19" i="3158"/>
  <c r="AD18" i="3160"/>
  <c r="AE18" i="3160" s="1"/>
  <c r="AF18" i="3160" s="1"/>
  <c r="AC19" i="3160"/>
  <c r="AC19" i="3156"/>
  <c r="AD18" i="3156"/>
  <c r="AE18" i="3156" s="1"/>
  <c r="AF18" i="3156" s="1"/>
  <c r="AD18" i="3161"/>
  <c r="AE18" i="3161" s="1"/>
  <c r="AF18" i="3161" s="1"/>
  <c r="AC19" i="3161"/>
  <c r="AC19" i="3155"/>
  <c r="AD18" i="3155"/>
  <c r="AE18" i="3155" s="1"/>
  <c r="AF18" i="3155" s="1"/>
  <c r="AC19" i="3163"/>
  <c r="AD18" i="3163"/>
  <c r="AE18" i="3163" s="1"/>
  <c r="AF18" i="3163" s="1"/>
  <c r="AD18" i="3159"/>
  <c r="AE18" i="3159" s="1"/>
  <c r="AF18" i="3159" s="1"/>
  <c r="AC19" i="3159"/>
  <c r="AD19" i="3156" l="1"/>
  <c r="AE19" i="3156" s="1"/>
  <c r="AF19" i="3156" s="1"/>
  <c r="AC20" i="3156"/>
  <c r="AD19" i="3161"/>
  <c r="AE19" i="3161" s="1"/>
  <c r="AF19" i="3161" s="1"/>
  <c r="AC20" i="3161"/>
  <c r="AD19" i="3160"/>
  <c r="AE19" i="3160" s="1"/>
  <c r="AF19" i="3160" s="1"/>
  <c r="AC20" i="3160"/>
  <c r="AD19" i="3157"/>
  <c r="AE19" i="3157" s="1"/>
  <c r="AF19" i="3157" s="1"/>
  <c r="AC20" i="3157"/>
  <c r="AD19" i="3158"/>
  <c r="AE19" i="3158" s="1"/>
  <c r="AF19" i="3158" s="1"/>
  <c r="AC20" i="3158"/>
  <c r="AC20" i="3155"/>
  <c r="AD19" i="3155"/>
  <c r="AE19" i="3155" s="1"/>
  <c r="AF19" i="3155" s="1"/>
  <c r="AC20" i="3163"/>
  <c r="AD19" i="3163"/>
  <c r="AE19" i="3163" s="1"/>
  <c r="AF19" i="3163" s="1"/>
  <c r="AD19" i="3159"/>
  <c r="AE19" i="3159" s="1"/>
  <c r="AF19" i="3159" s="1"/>
  <c r="AC20" i="3159"/>
  <c r="AD20" i="3158" l="1"/>
  <c r="AE20" i="3158" s="1"/>
  <c r="AF20" i="3158" s="1"/>
  <c r="AC21" i="3158"/>
  <c r="AC21" i="3160"/>
  <c r="AD20" i="3160"/>
  <c r="AE20" i="3160" s="1"/>
  <c r="AF20" i="3160" s="1"/>
  <c r="AC21" i="3156"/>
  <c r="AD20" i="3156"/>
  <c r="AE20" i="3156" s="1"/>
  <c r="AF20" i="3156" s="1"/>
  <c r="AD20" i="3157"/>
  <c r="AE20" i="3157" s="1"/>
  <c r="AF20" i="3157" s="1"/>
  <c r="AC21" i="3157"/>
  <c r="AD20" i="3161"/>
  <c r="AE20" i="3161" s="1"/>
  <c r="AF20" i="3161" s="1"/>
  <c r="AC21" i="3161"/>
  <c r="AD20" i="3155"/>
  <c r="AE20" i="3155" s="1"/>
  <c r="AF20" i="3155" s="1"/>
  <c r="AC21" i="3155"/>
  <c r="AC21" i="3163"/>
  <c r="AD20" i="3163"/>
  <c r="AE20" i="3163" s="1"/>
  <c r="AF20" i="3163" s="1"/>
  <c r="AD20" i="3159"/>
  <c r="AE20" i="3159" s="1"/>
  <c r="AF20" i="3159" s="1"/>
  <c r="AC21" i="3159"/>
  <c r="AC22" i="3160" l="1"/>
  <c r="AD21" i="3160"/>
  <c r="AE21" i="3160" s="1"/>
  <c r="AF21" i="3160" s="1"/>
  <c r="AD21" i="3161"/>
  <c r="AE21" i="3161" s="1"/>
  <c r="AF21" i="3161" s="1"/>
  <c r="AC22" i="3161"/>
  <c r="AD21" i="3158"/>
  <c r="AE21" i="3158" s="1"/>
  <c r="AF21" i="3158" s="1"/>
  <c r="AC22" i="3158"/>
  <c r="AD21" i="3157"/>
  <c r="AE21" i="3157" s="1"/>
  <c r="AF21" i="3157" s="1"/>
  <c r="AC22" i="3157"/>
  <c r="AD21" i="3156"/>
  <c r="AE21" i="3156" s="1"/>
  <c r="AF21" i="3156" s="1"/>
  <c r="AC22" i="3156"/>
  <c r="AC22" i="3155"/>
  <c r="AD21" i="3155"/>
  <c r="AE21" i="3155" s="1"/>
  <c r="AF21" i="3155" s="1"/>
  <c r="AC22" i="3163"/>
  <c r="AD21" i="3163"/>
  <c r="AE21" i="3163" s="1"/>
  <c r="AF21" i="3163" s="1"/>
  <c r="AD21" i="3159"/>
  <c r="AE21" i="3159" s="1"/>
  <c r="AF21" i="3159" s="1"/>
  <c r="AC22" i="3159"/>
  <c r="AD22" i="3157" l="1"/>
  <c r="AE22" i="3157" s="1"/>
  <c r="AF22" i="3157" s="1"/>
  <c r="AC23" i="3157"/>
  <c r="AC23" i="3156"/>
  <c r="AD22" i="3156"/>
  <c r="AE22" i="3156" s="1"/>
  <c r="AF22" i="3156" s="1"/>
  <c r="AD22" i="3158"/>
  <c r="AE22" i="3158" s="1"/>
  <c r="AF22" i="3158" s="1"/>
  <c r="AC23" i="3158"/>
  <c r="AD22" i="3161"/>
  <c r="AE22" i="3161" s="1"/>
  <c r="AF22" i="3161" s="1"/>
  <c r="AC23" i="3161"/>
  <c r="AD22" i="3160"/>
  <c r="AE22" i="3160" s="1"/>
  <c r="AF22" i="3160" s="1"/>
  <c r="AC23" i="3160"/>
  <c r="AC23" i="3155"/>
  <c r="AD22" i="3155"/>
  <c r="AE22" i="3155" s="1"/>
  <c r="AF22" i="3155" s="1"/>
  <c r="AD22" i="3163"/>
  <c r="AE22" i="3163" s="1"/>
  <c r="AF22" i="3163" s="1"/>
  <c r="AC23" i="3163"/>
  <c r="AD22" i="3159"/>
  <c r="AE22" i="3159" s="1"/>
  <c r="AF22" i="3159" s="1"/>
  <c r="AC23" i="3159"/>
  <c r="AD23" i="3156" l="1"/>
  <c r="AE23" i="3156" s="1"/>
  <c r="AF23" i="3156" s="1"/>
  <c r="AC24" i="3156"/>
  <c r="AC24" i="3160"/>
  <c r="AD23" i="3160"/>
  <c r="AE23" i="3160" s="1"/>
  <c r="AF23" i="3160" s="1"/>
  <c r="AD23" i="3158"/>
  <c r="AE23" i="3158" s="1"/>
  <c r="AF23" i="3158" s="1"/>
  <c r="AC24" i="3158"/>
  <c r="AC24" i="3157"/>
  <c r="AD23" i="3157"/>
  <c r="AE23" i="3157" s="1"/>
  <c r="AF23" i="3157" s="1"/>
  <c r="AD23" i="3161"/>
  <c r="AE23" i="3161" s="1"/>
  <c r="AF23" i="3161" s="1"/>
  <c r="AC24" i="3161"/>
  <c r="AC24" i="3155"/>
  <c r="AD23" i="3155"/>
  <c r="AE23" i="3155" s="1"/>
  <c r="AF23" i="3155" s="1"/>
  <c r="AC24" i="3163"/>
  <c r="AD23" i="3163"/>
  <c r="AE23" i="3163" s="1"/>
  <c r="AF23" i="3163" s="1"/>
  <c r="AD23" i="3159"/>
  <c r="AE23" i="3159" s="1"/>
  <c r="AF23" i="3159" s="1"/>
  <c r="AC24" i="3159"/>
  <c r="AC25" i="3157" l="1"/>
  <c r="AD24" i="3157"/>
  <c r="AE24" i="3157" s="1"/>
  <c r="AF24" i="3157" s="1"/>
  <c r="AD24" i="3160"/>
  <c r="AE24" i="3160" s="1"/>
  <c r="AF24" i="3160" s="1"/>
  <c r="AC25" i="3160"/>
  <c r="AD24" i="3161"/>
  <c r="AE24" i="3161" s="1"/>
  <c r="AF24" i="3161" s="1"/>
  <c r="AC25" i="3161"/>
  <c r="AD24" i="3158"/>
  <c r="AE24" i="3158" s="1"/>
  <c r="AF24" i="3158" s="1"/>
  <c r="AC25" i="3158"/>
  <c r="AD24" i="3156"/>
  <c r="AE24" i="3156" s="1"/>
  <c r="AF24" i="3156" s="1"/>
  <c r="AC25" i="3156"/>
  <c r="AC25" i="3155"/>
  <c r="AD24" i="3155"/>
  <c r="AE24" i="3155" s="1"/>
  <c r="AF24" i="3155" s="1"/>
  <c r="AC34" i="3163"/>
  <c r="AD34" i="3163" s="1"/>
  <c r="AE34" i="3163" s="1"/>
  <c r="AF34" i="3163" s="1"/>
  <c r="AD24" i="3163"/>
  <c r="AE24" i="3163" s="1"/>
  <c r="AF24" i="3163" s="1"/>
  <c r="AD24" i="3159"/>
  <c r="AE24" i="3159" s="1"/>
  <c r="AF24" i="3159" s="1"/>
  <c r="AC25" i="3159"/>
  <c r="AC26" i="3160" l="1"/>
  <c r="AD25" i="3160"/>
  <c r="AE25" i="3160" s="1"/>
  <c r="AF25" i="3160" s="1"/>
  <c r="AD25" i="3156"/>
  <c r="AE25" i="3156" s="1"/>
  <c r="AF25" i="3156" s="1"/>
  <c r="AC26" i="3156"/>
  <c r="AD25" i="3161"/>
  <c r="AE25" i="3161" s="1"/>
  <c r="AF25" i="3161" s="1"/>
  <c r="AC26" i="3161"/>
  <c r="AD25" i="3158"/>
  <c r="AE25" i="3158" s="1"/>
  <c r="AF25" i="3158" s="1"/>
  <c r="AC26" i="3158"/>
  <c r="AC26" i="3157"/>
  <c r="AD25" i="3157"/>
  <c r="AE25" i="3157" s="1"/>
  <c r="AF25" i="3157" s="1"/>
  <c r="AC26" i="3155"/>
  <c r="AD25" i="3155"/>
  <c r="AE25" i="3155" s="1"/>
  <c r="AF25" i="3155" s="1"/>
  <c r="AD25" i="3159"/>
  <c r="AE25" i="3159" s="1"/>
  <c r="AF25" i="3159" s="1"/>
  <c r="AC26" i="3159"/>
  <c r="AD26" i="3158" l="1"/>
  <c r="AE26" i="3158" s="1"/>
  <c r="AF26" i="3158" s="1"/>
  <c r="AC27" i="3158"/>
  <c r="AD26" i="3156"/>
  <c r="AE26" i="3156" s="1"/>
  <c r="AF26" i="3156" s="1"/>
  <c r="AC27" i="3156"/>
  <c r="AD26" i="3161"/>
  <c r="AE26" i="3161" s="1"/>
  <c r="AF26" i="3161" s="1"/>
  <c r="AC27" i="3161"/>
  <c r="AD26" i="3157"/>
  <c r="AE26" i="3157" s="1"/>
  <c r="AF26" i="3157" s="1"/>
  <c r="AC27" i="3157"/>
  <c r="AD26" i="3160"/>
  <c r="AE26" i="3160" s="1"/>
  <c r="AF26" i="3160" s="1"/>
  <c r="AC27" i="3160"/>
  <c r="AC27" i="3155"/>
  <c r="AD26" i="3155"/>
  <c r="AE26" i="3155" s="1"/>
  <c r="AF26" i="3155" s="1"/>
  <c r="AC27" i="3159"/>
  <c r="AD26" i="3159"/>
  <c r="AE26" i="3159" s="1"/>
  <c r="AF26" i="3159" s="1"/>
  <c r="AD27" i="3156" l="1"/>
  <c r="AE27" i="3156" s="1"/>
  <c r="AF27" i="3156" s="1"/>
  <c r="AC28" i="3156"/>
  <c r="AD28" i="3156" s="1"/>
  <c r="AE28" i="3156" s="1"/>
  <c r="AF28" i="3156" s="1"/>
  <c r="AD27" i="3160"/>
  <c r="AE27" i="3160" s="1"/>
  <c r="AF27" i="3160" s="1"/>
  <c r="AC28" i="3160"/>
  <c r="AD27" i="3161"/>
  <c r="AE27" i="3161" s="1"/>
  <c r="AF27" i="3161" s="1"/>
  <c r="AC28" i="3161"/>
  <c r="AD27" i="3158"/>
  <c r="AE27" i="3158" s="1"/>
  <c r="AF27" i="3158" s="1"/>
  <c r="AC28" i="3158"/>
  <c r="AD27" i="3157"/>
  <c r="AE27" i="3157" s="1"/>
  <c r="AF27" i="3157" s="1"/>
  <c r="AC28" i="3157"/>
  <c r="AC28" i="3155"/>
  <c r="AD27" i="3155"/>
  <c r="AE27" i="3155" s="1"/>
  <c r="AF27" i="3155" s="1"/>
  <c r="AC25" i="3163"/>
  <c r="AC28" i="3159"/>
  <c r="AD27" i="3159"/>
  <c r="AE27" i="3159" s="1"/>
  <c r="AF27" i="3159" s="1"/>
  <c r="AD28" i="3158" l="1"/>
  <c r="AE28" i="3158" s="1"/>
  <c r="AF28" i="3158" s="1"/>
  <c r="AC29" i="3158"/>
  <c r="AD28" i="3160"/>
  <c r="AE28" i="3160" s="1"/>
  <c r="AF28" i="3160" s="1"/>
  <c r="AC29" i="3160"/>
  <c r="AC29" i="3157"/>
  <c r="AD28" i="3157"/>
  <c r="AE28" i="3157" s="1"/>
  <c r="AF28" i="3157" s="1"/>
  <c r="AC29" i="3161"/>
  <c r="AD28" i="3161"/>
  <c r="AE28" i="3161" s="1"/>
  <c r="AF28" i="3161" s="1"/>
  <c r="AC29" i="3155"/>
  <c r="AD28" i="3155"/>
  <c r="AE28" i="3155" s="1"/>
  <c r="AF28" i="3155" s="1"/>
  <c r="AD25" i="3163"/>
  <c r="AE25" i="3163" s="1"/>
  <c r="AF25" i="3163" s="1"/>
  <c r="AC26" i="3163"/>
  <c r="AC29" i="3159"/>
  <c r="AD28" i="3159"/>
  <c r="AE28" i="3159" s="1"/>
  <c r="AF28" i="3159" s="1"/>
  <c r="AD29" i="3161" l="1"/>
  <c r="AE29" i="3161" s="1"/>
  <c r="AF29" i="3161" s="1"/>
  <c r="AC30" i="3161"/>
  <c r="AD30" i="3161" s="1"/>
  <c r="AE30" i="3161" s="1"/>
  <c r="AF30" i="3161" s="1"/>
  <c r="AD29" i="3160"/>
  <c r="AE29" i="3160" s="1"/>
  <c r="AF29" i="3160" s="1"/>
  <c r="AC30" i="3160"/>
  <c r="AD29" i="3158"/>
  <c r="AE29" i="3158" s="1"/>
  <c r="AF29" i="3158" s="1"/>
  <c r="AC30" i="3158"/>
  <c r="AD29" i="3157"/>
  <c r="AE29" i="3157" s="1"/>
  <c r="AF29" i="3157" s="1"/>
  <c r="AC30" i="3157"/>
  <c r="AC30" i="3155"/>
  <c r="AD29" i="3155"/>
  <c r="AE29" i="3155" s="1"/>
  <c r="AF29" i="3155" s="1"/>
  <c r="AD26" i="3163"/>
  <c r="AE26" i="3163" s="1"/>
  <c r="AF26" i="3163" s="1"/>
  <c r="AC27" i="3163"/>
  <c r="AC30" i="3159"/>
  <c r="AD29" i="3159"/>
  <c r="AE29" i="3159" s="1"/>
  <c r="AF29" i="3159" s="1"/>
  <c r="AC31" i="3157" l="1"/>
  <c r="AD30" i="3157"/>
  <c r="AE30" i="3157" s="1"/>
  <c r="AF30" i="3157" s="1"/>
  <c r="AC31" i="3160"/>
  <c r="AD30" i="3160"/>
  <c r="AE30" i="3160" s="1"/>
  <c r="AF30" i="3160" s="1"/>
  <c r="AD30" i="3158"/>
  <c r="AE30" i="3158" s="1"/>
  <c r="AF30" i="3158" s="1"/>
  <c r="AC31" i="3158"/>
  <c r="AC31" i="3155"/>
  <c r="AD30" i="3155"/>
  <c r="AE30" i="3155" s="1"/>
  <c r="AF30" i="3155" s="1"/>
  <c r="AD27" i="3163"/>
  <c r="AE27" i="3163" s="1"/>
  <c r="AF27" i="3163" s="1"/>
  <c r="AC28" i="3163"/>
  <c r="AC31" i="3159"/>
  <c r="AD30" i="3159"/>
  <c r="AE30" i="3159" s="1"/>
  <c r="AF30" i="3159" s="1"/>
  <c r="AD31" i="3160" l="1"/>
  <c r="AE31" i="3160" s="1"/>
  <c r="AF31" i="3160" s="1"/>
  <c r="AC32" i="3160"/>
  <c r="AD31" i="3158"/>
  <c r="AE31" i="3158" s="1"/>
  <c r="AF31" i="3158" s="1"/>
  <c r="AC32" i="3158"/>
  <c r="AD31" i="3157"/>
  <c r="AE31" i="3157" s="1"/>
  <c r="AF31" i="3157" s="1"/>
  <c r="AC32" i="3157"/>
  <c r="AC32" i="3155"/>
  <c r="AD31" i="3155"/>
  <c r="AE31" i="3155" s="1"/>
  <c r="AF31" i="3155" s="1"/>
  <c r="AD28" i="3163"/>
  <c r="AE28" i="3163" s="1"/>
  <c r="AF28" i="3163" s="1"/>
  <c r="AC29" i="3163"/>
  <c r="AC32" i="3159"/>
  <c r="AD31" i="3159"/>
  <c r="AE31" i="3159" s="1"/>
  <c r="AF31" i="3159" s="1"/>
  <c r="AC130" i="2436"/>
  <c r="AD130" i="2436" s="1"/>
  <c r="AE130" i="2436" s="1"/>
  <c r="AF130" i="2436" s="1"/>
  <c r="AD32" i="3158" l="1"/>
  <c r="AE32" i="3158" s="1"/>
  <c r="AF32" i="3158" s="1"/>
  <c r="AC33" i="3158"/>
  <c r="AD32" i="3157"/>
  <c r="AE32" i="3157" s="1"/>
  <c r="AF32" i="3157" s="1"/>
  <c r="AC33" i="3157"/>
  <c r="AD32" i="3160"/>
  <c r="AE32" i="3160" s="1"/>
  <c r="AF32" i="3160" s="1"/>
  <c r="AC33" i="3160"/>
  <c r="AC33" i="3155"/>
  <c r="AD32" i="3155"/>
  <c r="AE32" i="3155" s="1"/>
  <c r="AF32" i="3155" s="1"/>
  <c r="AD29" i="3163"/>
  <c r="AE29" i="3163" s="1"/>
  <c r="AF29" i="3163" s="1"/>
  <c r="AC30" i="3163"/>
  <c r="AC33" i="3159"/>
  <c r="AD32" i="3159"/>
  <c r="AE32" i="3159" s="1"/>
  <c r="AF32" i="3159" s="1"/>
  <c r="AC34" i="3160" l="1"/>
  <c r="AD33" i="3160"/>
  <c r="AE33" i="3160" s="1"/>
  <c r="AF33" i="3160" s="1"/>
  <c r="AD33" i="3158"/>
  <c r="AE33" i="3158" s="1"/>
  <c r="AF33" i="3158" s="1"/>
  <c r="AC34" i="3158"/>
  <c r="AD33" i="3157"/>
  <c r="AE33" i="3157" s="1"/>
  <c r="AF33" i="3157" s="1"/>
  <c r="AC34" i="3157"/>
  <c r="AC40" i="3155"/>
  <c r="AD40" i="3155" s="1"/>
  <c r="AE40" i="3155" s="1"/>
  <c r="AF40" i="3155" s="1"/>
  <c r="AD33" i="3155"/>
  <c r="AE33" i="3155" s="1"/>
  <c r="AF33" i="3155" s="1"/>
  <c r="AD30" i="3163"/>
  <c r="AE30" i="3163" s="1"/>
  <c r="AF30" i="3163" s="1"/>
  <c r="AC31" i="3163"/>
  <c r="AC34" i="3159"/>
  <c r="AD33" i="3159"/>
  <c r="AE33" i="3159" s="1"/>
  <c r="AF33" i="3159" s="1"/>
  <c r="AD34" i="3158" l="1"/>
  <c r="AE34" i="3158" s="1"/>
  <c r="AF34" i="3158" s="1"/>
  <c r="AC35" i="3158"/>
  <c r="AC35" i="3157"/>
  <c r="AD34" i="3157"/>
  <c r="AE34" i="3157" s="1"/>
  <c r="AF34" i="3157" s="1"/>
  <c r="AC35" i="3160"/>
  <c r="AD34" i="3160"/>
  <c r="AE34" i="3160" s="1"/>
  <c r="AF34" i="3160" s="1"/>
  <c r="AD31" i="3163"/>
  <c r="AE31" i="3163" s="1"/>
  <c r="AF31" i="3163" s="1"/>
  <c r="AC32" i="3163"/>
  <c r="AC35" i="3159"/>
  <c r="AD34" i="3159"/>
  <c r="AE34" i="3159" s="1"/>
  <c r="AF34" i="3159" s="1"/>
  <c r="AC27" i="3164"/>
  <c r="AD27" i="3164" s="1"/>
  <c r="AE27" i="3164" s="1"/>
  <c r="AF27" i="3164" s="1"/>
  <c r="AD35" i="3157" l="1"/>
  <c r="AE35" i="3157" s="1"/>
  <c r="AF35" i="3157" s="1"/>
  <c r="AC36" i="3157"/>
  <c r="AD35" i="3158"/>
  <c r="AE35" i="3158" s="1"/>
  <c r="AF35" i="3158" s="1"/>
  <c r="AC36" i="3158"/>
  <c r="AD35" i="3160"/>
  <c r="AE35" i="3160" s="1"/>
  <c r="AF35" i="3160" s="1"/>
  <c r="AC36" i="3160"/>
  <c r="AD32" i="3163"/>
  <c r="AE32" i="3163" s="1"/>
  <c r="AF32" i="3163" s="1"/>
  <c r="AC33" i="3163"/>
  <c r="AC36" i="3159"/>
  <c r="AD35" i="3159"/>
  <c r="AE35" i="3159" s="1"/>
  <c r="AF35" i="3159" s="1"/>
  <c r="AD36" i="3160" l="1"/>
  <c r="AE36" i="3160" s="1"/>
  <c r="AF36" i="3160" s="1"/>
  <c r="AC37" i="3160"/>
  <c r="AD36" i="3158"/>
  <c r="AE36" i="3158" s="1"/>
  <c r="AF36" i="3158" s="1"/>
  <c r="AC37" i="3158"/>
  <c r="AC37" i="3157"/>
  <c r="AD36" i="3157"/>
  <c r="AE36" i="3157" s="1"/>
  <c r="AF36" i="3157" s="1"/>
  <c r="AD33" i="3163"/>
  <c r="AE33" i="3163" s="1"/>
  <c r="AF33" i="3163" s="1"/>
  <c r="AC37" i="3159"/>
  <c r="AD36" i="3159"/>
  <c r="AE36" i="3159" s="1"/>
  <c r="AF36" i="3159" s="1"/>
  <c r="AD37" i="3158" l="1"/>
  <c r="AE37" i="3158" s="1"/>
  <c r="AF37" i="3158" s="1"/>
  <c r="AC38" i="3158"/>
  <c r="AD37" i="3160"/>
  <c r="AE37" i="3160" s="1"/>
  <c r="AF37" i="3160" s="1"/>
  <c r="AC38" i="3160"/>
  <c r="AD37" i="3157"/>
  <c r="AE37" i="3157" s="1"/>
  <c r="AF37" i="3157" s="1"/>
  <c r="AC38" i="3157"/>
  <c r="AC38" i="3159"/>
  <c r="AD37" i="3159"/>
  <c r="AE37" i="3159" s="1"/>
  <c r="AF37" i="3159" s="1"/>
  <c r="AD38" i="3160" l="1"/>
  <c r="AE38" i="3160" s="1"/>
  <c r="AF38" i="3160" s="1"/>
  <c r="AC39" i="3160"/>
  <c r="AD39" i="3160" s="1"/>
  <c r="AE39" i="3160" s="1"/>
  <c r="AF39" i="3160" s="1"/>
  <c r="AC39" i="3157"/>
  <c r="AD38" i="3157"/>
  <c r="AE38" i="3157" s="1"/>
  <c r="AF38" i="3157" s="1"/>
  <c r="AD38" i="3158"/>
  <c r="AE38" i="3158" s="1"/>
  <c r="AF38" i="3158" s="1"/>
  <c r="AC39" i="3158"/>
  <c r="AD38" i="3159"/>
  <c r="AE38" i="3159" s="1"/>
  <c r="AF38" i="3159" s="1"/>
  <c r="AC39" i="3159"/>
  <c r="AD39" i="3157" l="1"/>
  <c r="AE39" i="3157" s="1"/>
  <c r="AF39" i="3157" s="1"/>
  <c r="AC40" i="3157"/>
  <c r="AD39" i="3158"/>
  <c r="AE39" i="3158" s="1"/>
  <c r="AF39" i="3158" s="1"/>
  <c r="AC40" i="3158"/>
  <c r="AD40" i="3158" s="1"/>
  <c r="AE40" i="3158" s="1"/>
  <c r="AF40" i="3158" s="1"/>
  <c r="AC40" i="3159"/>
  <c r="AD39" i="3159"/>
  <c r="AE39" i="3159" s="1"/>
  <c r="AF39" i="3159" s="1"/>
  <c r="AC41" i="3157" l="1"/>
  <c r="AD40" i="3157"/>
  <c r="AE40" i="3157" s="1"/>
  <c r="AF40" i="3157" s="1"/>
  <c r="AC41" i="3159"/>
  <c r="AD40" i="3159"/>
  <c r="AE40" i="3159" s="1"/>
  <c r="AF40" i="3159" s="1"/>
  <c r="AD41" i="3157" l="1"/>
  <c r="AE41" i="3157" s="1"/>
  <c r="AF41" i="3157" s="1"/>
  <c r="AC42" i="3157"/>
  <c r="AC42" i="3159"/>
  <c r="AD42" i="3159" s="1"/>
  <c r="AE42" i="3159" s="1"/>
  <c r="AF42" i="3159" s="1"/>
  <c r="AD41" i="3159"/>
  <c r="AE41" i="3159" s="1"/>
  <c r="AF41" i="3159" s="1"/>
  <c r="AC43" i="3157" l="1"/>
  <c r="AD42" i="3157"/>
  <c r="AE42" i="3157" s="1"/>
  <c r="AF42" i="3157" s="1"/>
  <c r="AB7" i="3154"/>
  <c r="AB6" i="3154"/>
  <c r="AC6" i="3154" s="1"/>
  <c r="AD43" i="3157" l="1"/>
  <c r="AE43" i="3157" s="1"/>
  <c r="AF43" i="3157" s="1"/>
  <c r="AC44" i="3157"/>
  <c r="AB41" i="3154"/>
  <c r="AF41" i="3154" s="1"/>
  <c r="AC7" i="3154"/>
  <c r="AC8" i="3154" s="1"/>
  <c r="AD6" i="3154"/>
  <c r="AE6" i="3154" s="1"/>
  <c r="AF6" i="3154" s="1"/>
  <c r="AC45" i="3157" l="1"/>
  <c r="AD45" i="3157" s="1"/>
  <c r="AE45" i="3157" s="1"/>
  <c r="AF45" i="3157" s="1"/>
  <c r="AD44" i="3157"/>
  <c r="AE44" i="3157" s="1"/>
  <c r="AF44" i="3157" s="1"/>
  <c r="AD8" i="3154"/>
  <c r="AE8" i="3154" s="1"/>
  <c r="AF8" i="3154" s="1"/>
  <c r="AC9" i="3154"/>
  <c r="AD7" i="3154"/>
  <c r="AE7" i="3154" s="1"/>
  <c r="AF7" i="3154" s="1"/>
  <c r="AD9" i="3154" l="1"/>
  <c r="AE9" i="3154" s="1"/>
  <c r="AF9" i="3154" s="1"/>
  <c r="AC10" i="3154"/>
  <c r="AC11" i="3154" l="1"/>
  <c r="AD10" i="3154"/>
  <c r="AE10" i="3154" s="1"/>
  <c r="AF10" i="3154" s="1"/>
  <c r="C76" i="2436"/>
  <c r="AC12" i="3154" l="1"/>
  <c r="AD11" i="3154"/>
  <c r="AE11" i="3154" s="1"/>
  <c r="AF11" i="3154" s="1"/>
  <c r="AC13" i="3154" l="1"/>
  <c r="AD12" i="3154"/>
  <c r="AE12" i="3154" s="1"/>
  <c r="AF12" i="3154" s="1"/>
  <c r="AC14" i="3154" l="1"/>
  <c r="AD13" i="3154"/>
  <c r="AE13" i="3154" s="1"/>
  <c r="AF13" i="3154" s="1"/>
  <c r="AC15" i="3154" l="1"/>
  <c r="AD14" i="3154"/>
  <c r="AE14" i="3154" s="1"/>
  <c r="AF14" i="3154" s="1"/>
  <c r="AD15" i="3154" l="1"/>
  <c r="AE15" i="3154" s="1"/>
  <c r="AF15" i="3154" s="1"/>
  <c r="AC16" i="3154"/>
  <c r="AD16" i="3154" l="1"/>
  <c r="AE16" i="3154" s="1"/>
  <c r="AF16" i="3154" s="1"/>
  <c r="AC17" i="3154"/>
  <c r="AC18" i="3154" l="1"/>
  <c r="AD17" i="3154"/>
  <c r="AE17" i="3154" s="1"/>
  <c r="AF17" i="3154" s="1"/>
  <c r="AC19" i="3154" l="1"/>
  <c r="AD18" i="3154"/>
  <c r="AE18" i="3154" s="1"/>
  <c r="AF18" i="3154" s="1"/>
  <c r="AD19" i="3154" l="1"/>
  <c r="AE19" i="3154" s="1"/>
  <c r="AF19" i="3154" s="1"/>
  <c r="AC20" i="3154"/>
  <c r="AC21" i="3154" l="1"/>
  <c r="AD20" i="3154"/>
  <c r="AE20" i="3154" s="1"/>
  <c r="AF20" i="3154" s="1"/>
  <c r="AD21" i="3154" l="1"/>
  <c r="AE21" i="3154" s="1"/>
  <c r="AF21" i="3154" s="1"/>
  <c r="AC22" i="3154"/>
  <c r="AC115" i="2436" l="1"/>
  <c r="AC23" i="3154"/>
  <c r="AD22" i="3154"/>
  <c r="AE22" i="3154" s="1"/>
  <c r="AF22" i="3154" s="1"/>
  <c r="AD115" i="2436" l="1"/>
  <c r="AE115" i="2436" s="1"/>
  <c r="AF115" i="2436" s="1"/>
  <c r="AC24" i="3154"/>
  <c r="AD23" i="3154"/>
  <c r="AE23" i="3154" s="1"/>
  <c r="AF23" i="3154" s="1"/>
  <c r="AD24" i="3154" l="1"/>
  <c r="AE24" i="3154" s="1"/>
  <c r="AF24" i="3154" s="1"/>
  <c r="AC25" i="3154"/>
  <c r="AD25" i="3154" l="1"/>
  <c r="AE25" i="3154" s="1"/>
  <c r="AF25" i="3154" s="1"/>
  <c r="AC26" i="3154"/>
  <c r="AD26" i="3154" l="1"/>
  <c r="AE26" i="3154" s="1"/>
  <c r="AF26" i="3154" s="1"/>
  <c r="AC27" i="3154"/>
  <c r="AC28" i="3154" l="1"/>
  <c r="AD27" i="3154"/>
  <c r="AE27" i="3154" s="1"/>
  <c r="AF27" i="3154" s="1"/>
  <c r="AD28" i="3154" l="1"/>
  <c r="AE28" i="3154" s="1"/>
  <c r="AF28" i="3154" s="1"/>
  <c r="AC29" i="3154"/>
  <c r="AC30" i="3154" l="1"/>
  <c r="AD29" i="3154"/>
  <c r="AE29" i="3154" s="1"/>
  <c r="AF29" i="3154" s="1"/>
  <c r="AC31" i="3154" l="1"/>
  <c r="AD30" i="3154"/>
  <c r="AE30" i="3154" s="1"/>
  <c r="AF30" i="3154" s="1"/>
  <c r="AD31" i="3154" l="1"/>
  <c r="AE31" i="3154" s="1"/>
  <c r="AF31" i="3154" s="1"/>
  <c r="AC32" i="3154"/>
  <c r="AD32" i="3154" l="1"/>
  <c r="AE32" i="3154" s="1"/>
  <c r="AF32" i="3154" s="1"/>
  <c r="AC33" i="3154"/>
  <c r="AC34" i="3154" l="1"/>
  <c r="AD33" i="3154"/>
  <c r="AE33" i="3154" s="1"/>
  <c r="AF33" i="3154" s="1"/>
  <c r="AC35" i="3154" l="1"/>
  <c r="AD34" i="3154"/>
  <c r="AE34" i="3154" s="1"/>
  <c r="AF34" i="3154" s="1"/>
  <c r="AC36" i="3154" l="1"/>
  <c r="AD35" i="3154"/>
  <c r="AE35" i="3154" s="1"/>
  <c r="AF35" i="3154" s="1"/>
  <c r="AC37" i="3154" l="1"/>
  <c r="AD36" i="3154"/>
  <c r="AE36" i="3154" s="1"/>
  <c r="AF36" i="3154" s="1"/>
  <c r="AC38" i="3154" l="1"/>
  <c r="AD37" i="3154"/>
  <c r="AE37" i="3154" s="1"/>
  <c r="AF37" i="3154" s="1"/>
  <c r="AC39" i="3154" l="1"/>
  <c r="AD39" i="3154" s="1"/>
  <c r="AE39" i="3154" s="1"/>
  <c r="AF39" i="3154" s="1"/>
  <c r="AD38" i="3154"/>
  <c r="AE38" i="3154" s="1"/>
  <c r="AF38" i="3154" s="1"/>
  <c r="C112" i="2436" l="1"/>
  <c r="AB112" i="2436"/>
  <c r="C113" i="2436"/>
  <c r="AB113" i="2436"/>
  <c r="C114" i="2436"/>
  <c r="AB114" i="2436"/>
  <c r="C132" i="2436" l="1"/>
  <c r="AB132" i="2436"/>
  <c r="C131" i="2436"/>
  <c r="AB131" i="2436"/>
  <c r="C8" i="3152" l="1"/>
  <c r="C9" i="3152"/>
  <c r="C10" i="3152"/>
  <c r="C11" i="3152"/>
  <c r="C12" i="3152"/>
  <c r="C13" i="3152"/>
  <c r="C14" i="3152"/>
  <c r="C29" i="3152"/>
  <c r="C30" i="3152"/>
  <c r="C31" i="3152"/>
  <c r="C32" i="3152"/>
  <c r="C33" i="3152"/>
  <c r="C34" i="3152"/>
  <c r="C35" i="3152"/>
  <c r="C36" i="3152"/>
  <c r="C37" i="3152"/>
  <c r="C38" i="3152"/>
  <c r="C40" i="3152"/>
  <c r="C41" i="3152"/>
  <c r="C42" i="3152"/>
  <c r="C43" i="3152"/>
  <c r="C44" i="3152"/>
  <c r="C45" i="3152"/>
  <c r="C46" i="3152"/>
  <c r="C47" i="3152"/>
  <c r="C48" i="3152"/>
  <c r="C49" i="3152"/>
  <c r="S88" i="3152"/>
  <c r="J88" i="3152"/>
  <c r="AB7" i="3152"/>
  <c r="AB6" i="3152"/>
  <c r="AC6" i="3152" s="1"/>
  <c r="AB88" i="3152" l="1"/>
  <c r="AF88" i="3152" s="1"/>
  <c r="AC7" i="3152"/>
  <c r="AD6" i="3152"/>
  <c r="AE6" i="3152" s="1"/>
  <c r="AF6" i="3152" s="1"/>
  <c r="C122" i="2436"/>
  <c r="C133" i="2436"/>
  <c r="AD7" i="3152" l="1"/>
  <c r="AE7" i="3152" s="1"/>
  <c r="AF7" i="3152" s="1"/>
  <c r="AC84" i="3152" l="1"/>
  <c r="AC85" i="3152" l="1"/>
  <c r="AD84" i="3152"/>
  <c r="AE84" i="3152" s="1"/>
  <c r="AF84" i="3152" s="1"/>
  <c r="AC86" i="3152" l="1"/>
  <c r="AD85" i="3152"/>
  <c r="AE85" i="3152" s="1"/>
  <c r="AF85" i="3152" s="1"/>
  <c r="AD86" i="3152" l="1"/>
  <c r="AE86" i="3152" s="1"/>
  <c r="AF86" i="3152" s="1"/>
  <c r="C57" i="2436" l="1"/>
  <c r="C43" i="2436" l="1"/>
  <c r="C13" i="2436" l="1"/>
  <c r="AC112" i="2436" l="1"/>
  <c r="AD112" i="2436" l="1"/>
  <c r="AE112" i="2436" s="1"/>
  <c r="AF112" i="2436" s="1"/>
  <c r="AC113" i="2436"/>
  <c r="AC114" i="2436" l="1"/>
  <c r="AD113" i="2436"/>
  <c r="AE113" i="2436" s="1"/>
  <c r="AF113" i="2436" s="1"/>
  <c r="AD114" i="2436" l="1"/>
  <c r="AE114" i="2436" s="1"/>
  <c r="AF114" i="2436" s="1"/>
  <c r="AC132" i="2436" l="1"/>
  <c r="AD132" i="2436" s="1"/>
  <c r="AE132" i="2436" s="1"/>
  <c r="AF132" i="2436" s="1"/>
  <c r="AC131" i="2436" l="1"/>
  <c r="AD131" i="2436" s="1"/>
  <c r="AE131" i="2436" s="1"/>
  <c r="AF131" i="2436" s="1"/>
  <c r="C136" i="2436" l="1"/>
  <c r="AB136" i="2436"/>
  <c r="C137" i="2436"/>
  <c r="AB137" i="2436"/>
  <c r="AB134" i="2436" l="1"/>
  <c r="AB135" i="2436"/>
  <c r="AC136" i="2436" l="1"/>
  <c r="AC137" i="2436" l="1"/>
  <c r="AD137" i="2436" s="1"/>
  <c r="AE137" i="2436" s="1"/>
  <c r="AF137" i="2436" s="1"/>
  <c r="AD136" i="2436"/>
  <c r="AE136" i="2436" s="1"/>
  <c r="AF136" i="2436" s="1"/>
  <c r="C134" i="2436" l="1"/>
  <c r="C135" i="2436"/>
  <c r="C123" i="2436" l="1"/>
  <c r="C124" i="2436"/>
  <c r="C125" i="2436"/>
  <c r="C126" i="2436"/>
  <c r="C127" i="2436"/>
  <c r="C152" i="2436" l="1"/>
  <c r="AB152" i="2436"/>
  <c r="AC152" i="2436" l="1"/>
  <c r="AD152" i="2436" s="1"/>
  <c r="AE152" i="2436" s="1"/>
  <c r="AF152" i="2436" s="1"/>
  <c r="C153" i="2436" l="1"/>
  <c r="AB153" i="2436"/>
  <c r="AB148" i="2436" l="1"/>
  <c r="C36" i="2436" l="1"/>
  <c r="C128" i="2436" l="1"/>
  <c r="C129" i="2436"/>
  <c r="C154" i="2436"/>
  <c r="C155" i="2436"/>
  <c r="C156" i="2436"/>
  <c r="C157" i="2436"/>
  <c r="AC153" i="2436" l="1"/>
  <c r="AD153" i="2436" l="1"/>
  <c r="AE153" i="2436" s="1"/>
  <c r="AF153" i="2436" s="1"/>
  <c r="C12" i="2436" l="1"/>
  <c r="C148" i="2436" l="1"/>
  <c r="C158" i="2436"/>
  <c r="C159" i="2436"/>
  <c r="C108" i="2436" l="1"/>
  <c r="AB160" i="2436" l="1"/>
  <c r="C160" i="2436"/>
  <c r="AC160" i="2436" l="1"/>
  <c r="AD160" i="2436" l="1"/>
  <c r="AE160" i="2436" s="1"/>
  <c r="AF160" i="2436" s="1"/>
  <c r="AB116" i="2436" l="1"/>
  <c r="AC116" i="2436" s="1"/>
  <c r="AD116" i="2436" s="1"/>
  <c r="AE116" i="2436" s="1"/>
  <c r="AF116" i="2436" s="1"/>
  <c r="AB117" i="2436"/>
  <c r="AC117" i="2436" s="1"/>
  <c r="AD117" i="2436" s="1"/>
  <c r="AE117" i="2436" s="1"/>
  <c r="AF117" i="2436" s="1"/>
  <c r="AB118" i="2436"/>
  <c r="AC118" i="2436" s="1"/>
  <c r="AD118" i="2436" s="1"/>
  <c r="AE118" i="2436" s="1"/>
  <c r="AF118" i="2436" s="1"/>
  <c r="AB119" i="2436"/>
  <c r="AC119" i="2436" s="1"/>
  <c r="AD119" i="2436" s="1"/>
  <c r="AE119" i="2436" s="1"/>
  <c r="AF119" i="2436" s="1"/>
  <c r="AB149" i="2436"/>
  <c r="AC149" i="2436" s="1"/>
  <c r="AB150" i="2436"/>
  <c r="AC150" i="2436" s="1"/>
  <c r="AB151" i="2436"/>
  <c r="AC151" i="2436" s="1"/>
  <c r="AD151" i="2436" l="1"/>
  <c r="AE151" i="2436" s="1"/>
  <c r="AF151" i="2436" s="1"/>
  <c r="AD150" i="2436"/>
  <c r="AE150" i="2436" s="1"/>
  <c r="AF150" i="2436" s="1"/>
  <c r="AD149" i="2436"/>
  <c r="AE149" i="2436" s="1"/>
  <c r="AF149" i="2436" s="1"/>
  <c r="C161" i="2436" l="1"/>
  <c r="AB161" i="2436"/>
  <c r="C162" i="2436"/>
  <c r="AB162" i="2436"/>
  <c r="AC161" i="2436" l="1"/>
  <c r="AD161" i="2436" l="1"/>
  <c r="AE161" i="2436" s="1"/>
  <c r="AF161" i="2436" s="1"/>
  <c r="AC162" i="2436"/>
  <c r="AD162" i="2436" l="1"/>
  <c r="AE162" i="2436" s="1"/>
  <c r="AF162" i="2436" s="1"/>
  <c r="C163" i="2436"/>
  <c r="AB163" i="2436"/>
  <c r="C116" i="2436" l="1"/>
  <c r="C117" i="2436"/>
  <c r="C118" i="2436"/>
  <c r="C119" i="2436"/>
  <c r="C11" i="2436" l="1"/>
  <c r="AC163" i="2436" l="1"/>
  <c r="AD163" i="2436" l="1"/>
  <c r="AE163" i="2436" s="1"/>
  <c r="AF163" i="2436" s="1"/>
  <c r="AB164" i="2436" l="1"/>
  <c r="AC164" i="2436" s="1"/>
  <c r="AD164" i="2436" l="1"/>
  <c r="AE164" i="2436" s="1"/>
  <c r="AF164" i="2436" s="1"/>
  <c r="C168" i="2436" l="1"/>
  <c r="AB168" i="2436"/>
  <c r="N8" i="2436" l="1"/>
  <c r="AB169" i="2436" l="1"/>
  <c r="AC169" i="2436" s="1"/>
  <c r="AD169" i="2436" l="1"/>
  <c r="AE169" i="2436" s="1"/>
  <c r="AF169" i="2436" s="1"/>
  <c r="C10" i="2436"/>
  <c r="AC168" i="2436" l="1"/>
  <c r="AD168" i="2436" l="1"/>
  <c r="AE168" i="2436" s="1"/>
  <c r="AF168" i="2436" s="1"/>
  <c r="C169" i="2436"/>
  <c r="C170" i="2436" l="1"/>
  <c r="AB170" i="2436"/>
  <c r="C171" i="2436" l="1"/>
  <c r="AB171" i="2436"/>
  <c r="C9" i="2436" l="1"/>
  <c r="AC170" i="2436" l="1"/>
  <c r="AD170" i="2436" l="1"/>
  <c r="AE170" i="2436" s="1"/>
  <c r="AF170" i="2436" s="1"/>
  <c r="AC171" i="2436" l="1"/>
  <c r="AD171" i="2436" l="1"/>
  <c r="AE171" i="2436" s="1"/>
  <c r="AF171" i="2436" s="1"/>
  <c r="C174" i="2436"/>
  <c r="AB174" i="2436"/>
  <c r="AC174" i="2436" l="1"/>
  <c r="AD174" i="2436" l="1"/>
  <c r="AE174" i="2436" s="1"/>
  <c r="AF174" i="2436" s="1"/>
  <c r="AB172" i="2436"/>
  <c r="AC172" i="2436" s="1"/>
  <c r="AB173" i="2436"/>
  <c r="AC173" i="2436" s="1"/>
  <c r="AB175" i="2436"/>
  <c r="AC175" i="2436" s="1"/>
  <c r="AC148" i="2436" s="1"/>
  <c r="AD148" i="2436" l="1"/>
  <c r="AE148" i="2436" s="1"/>
  <c r="AF148" i="2436" s="1"/>
  <c r="AD175" i="2436"/>
  <c r="AE175" i="2436" s="1"/>
  <c r="AF175" i="2436" s="1"/>
  <c r="AD172" i="2436"/>
  <c r="AE172" i="2436" s="1"/>
  <c r="AF172" i="2436" s="1"/>
  <c r="AD173" i="2436"/>
  <c r="AE173" i="2436" s="1"/>
  <c r="AF173" i="2436" s="1"/>
  <c r="C172" i="2436" l="1"/>
  <c r="C164" i="2436" l="1"/>
  <c r="AB176" i="2436" l="1"/>
  <c r="AC176" i="2436" s="1"/>
  <c r="AB180" i="2436"/>
  <c r="AC180" i="2436" s="1"/>
  <c r="AD180" i="2436" l="1"/>
  <c r="AE180" i="2436" s="1"/>
  <c r="AF180" i="2436" s="1"/>
  <c r="AD176" i="2436"/>
  <c r="AE176" i="2436" s="1"/>
  <c r="AF176" i="2436" s="1"/>
  <c r="AB179" i="2436"/>
  <c r="C179" i="2436"/>
  <c r="AB178" i="2436"/>
  <c r="C178" i="2436"/>
  <c r="AB177" i="2436"/>
  <c r="C177" i="2436"/>
  <c r="C176" i="2436" l="1"/>
  <c r="AB183" i="2436" l="1"/>
  <c r="AC183" i="2436" s="1"/>
  <c r="AB184" i="2436"/>
  <c r="AC184" i="2436" s="1"/>
  <c r="AB185" i="2436"/>
  <c r="AC185" i="2436" s="1"/>
  <c r="AB181" i="2436"/>
  <c r="AC181" i="2436" s="1"/>
  <c r="AB182" i="2436"/>
  <c r="AC182" i="2436" s="1"/>
  <c r="AD182" i="2436" l="1"/>
  <c r="AE182" i="2436" s="1"/>
  <c r="AF182" i="2436" s="1"/>
  <c r="AD185" i="2436"/>
  <c r="AE185" i="2436" s="1"/>
  <c r="AF185" i="2436" s="1"/>
  <c r="AD183" i="2436"/>
  <c r="AE183" i="2436" s="1"/>
  <c r="AF183" i="2436" s="1"/>
  <c r="AD181" i="2436"/>
  <c r="AE181" i="2436" s="1"/>
  <c r="AF181" i="2436" s="1"/>
  <c r="AD184" i="2436"/>
  <c r="AE184" i="2436" s="1"/>
  <c r="AF184" i="2436" s="1"/>
  <c r="AC177" i="2436"/>
  <c r="C184" i="2436"/>
  <c r="C185" i="2436"/>
  <c r="AD177" i="2436" l="1"/>
  <c r="AE177" i="2436" s="1"/>
  <c r="AF177" i="2436" s="1"/>
  <c r="AC179" i="2436"/>
  <c r="AD179" i="2436" l="1"/>
  <c r="AE179" i="2436" s="1"/>
  <c r="AF179" i="2436" s="1"/>
  <c r="C149" i="2436" l="1"/>
  <c r="C150" i="2436"/>
  <c r="C151" i="2436"/>
  <c r="C181" i="2436" l="1"/>
  <c r="AB186" i="2436" l="1"/>
  <c r="C183" i="2436" l="1"/>
  <c r="C180" i="2436"/>
  <c r="C182" i="2436"/>
  <c r="C8" i="2436" l="1"/>
  <c r="AB188" i="2436" l="1"/>
  <c r="C188" i="2436"/>
  <c r="C189" i="2436" l="1"/>
  <c r="AB189" i="2436"/>
  <c r="C190" i="2436"/>
  <c r="AB190" i="2436"/>
  <c r="C191" i="2436"/>
  <c r="AB191" i="2436"/>
  <c r="C192" i="2436" l="1"/>
  <c r="AB192" i="2436"/>
  <c r="C193" i="2436"/>
  <c r="AB193" i="2436"/>
  <c r="C194" i="2436"/>
  <c r="AB194" i="2436"/>
  <c r="C195" i="2436"/>
  <c r="AB195" i="2436"/>
  <c r="C196" i="2436"/>
  <c r="AB196" i="2436"/>
  <c r="AC186" i="2436" l="1"/>
  <c r="AD186" i="2436" l="1"/>
  <c r="AE186" i="2436" s="1"/>
  <c r="AF186" i="2436" s="1"/>
  <c r="AC192" i="2436" l="1"/>
  <c r="AD192" i="2436" l="1"/>
  <c r="AE192" i="2436" s="1"/>
  <c r="AF192" i="2436" s="1"/>
  <c r="AC193" i="2436"/>
  <c r="AD193" i="2436" l="1"/>
  <c r="AE193" i="2436" s="1"/>
  <c r="AF193" i="2436" s="1"/>
  <c r="AC194" i="2436"/>
  <c r="AD194" i="2436" l="1"/>
  <c r="AE194" i="2436" s="1"/>
  <c r="AF194" i="2436" s="1"/>
  <c r="C208" i="2436"/>
  <c r="C207" i="2436"/>
  <c r="C199" i="2436" l="1"/>
  <c r="C200" i="2436" l="1"/>
  <c r="C173" i="2436" l="1"/>
  <c r="C103" i="2436" l="1"/>
  <c r="C104" i="2436"/>
  <c r="C206" i="2436" l="1"/>
  <c r="C201" i="2436" l="1"/>
  <c r="C166" i="2436" l="1"/>
  <c r="C210" i="2436" l="1"/>
  <c r="C211" i="2436"/>
  <c r="C187" i="2436"/>
  <c r="C247" i="2436" l="1"/>
  <c r="C246" i="2436"/>
  <c r="C245" i="2436"/>
  <c r="C244" i="2436"/>
  <c r="C243" i="2436"/>
  <c r="C242" i="2436"/>
  <c r="C241" i="2436"/>
  <c r="C238" i="2436"/>
  <c r="C237" i="2436"/>
  <c r="C236" i="2436"/>
  <c r="C235" i="2436"/>
  <c r="C234" i="2436"/>
  <c r="C233" i="2436"/>
  <c r="C232" i="2436"/>
  <c r="C231" i="2436"/>
  <c r="C230" i="2436"/>
  <c r="C229" i="2436"/>
  <c r="C228" i="2436"/>
  <c r="C227" i="2436"/>
  <c r="C226" i="2436"/>
  <c r="C225" i="2436"/>
  <c r="C224" i="2436"/>
  <c r="C223" i="2436"/>
  <c r="C222" i="2436"/>
  <c r="C221" i="2436"/>
  <c r="C220" i="2436"/>
  <c r="C219" i="2436"/>
  <c r="C218" i="2436"/>
  <c r="C217" i="2436"/>
  <c r="C216" i="2436"/>
  <c r="C215" i="2436"/>
  <c r="C214" i="2436"/>
  <c r="C213" i="2436"/>
  <c r="C212" i="2436"/>
  <c r="C198" i="2436"/>
  <c r="C197" i="2436"/>
  <c r="C175" i="2436"/>
  <c r="C205" i="2436"/>
  <c r="C204" i="2436"/>
  <c r="C203" i="2436"/>
  <c r="C202" i="2436"/>
  <c r="AB7" i="2436"/>
  <c r="AB6" i="2436"/>
  <c r="AC6" i="2436" s="1"/>
  <c r="T18" i="2353"/>
  <c r="I18" i="2353"/>
  <c r="AD8" i="2353"/>
  <c r="AD7" i="2353"/>
  <c r="AD6" i="2353"/>
  <c r="AE6" i="2353" s="1"/>
  <c r="AF6" i="2353" s="1"/>
  <c r="AG6" i="2353" s="1"/>
  <c r="AH6" i="2353" s="1"/>
  <c r="T38" i="2323"/>
  <c r="I38" i="2323"/>
  <c r="AD37" i="2323"/>
  <c r="AD36" i="2323"/>
  <c r="AD35" i="2323"/>
  <c r="AD34" i="2323"/>
  <c r="AD33" i="2323"/>
  <c r="AD32" i="2323"/>
  <c r="AD31" i="2323"/>
  <c r="AD30" i="2323"/>
  <c r="AD29" i="2323"/>
  <c r="AD28" i="2323"/>
  <c r="AD27" i="2323"/>
  <c r="AD26" i="2323"/>
  <c r="AD25" i="2323"/>
  <c r="AD24" i="2323"/>
  <c r="AD23" i="2323"/>
  <c r="AD22" i="2323"/>
  <c r="AD21" i="2323"/>
  <c r="AD20" i="2323"/>
  <c r="AD19" i="2323"/>
  <c r="AD18" i="2323"/>
  <c r="AD17" i="2323"/>
  <c r="AD16" i="2323"/>
  <c r="AD15" i="2323"/>
  <c r="AD14" i="2323"/>
  <c r="AD13" i="2323"/>
  <c r="AD12" i="2323"/>
  <c r="AD11" i="2323"/>
  <c r="AD10" i="2323"/>
  <c r="AD9" i="2323"/>
  <c r="AD8" i="2323"/>
  <c r="AD7" i="2323"/>
  <c r="AD6" i="2323"/>
  <c r="AE6" i="2323" s="1"/>
  <c r="T49" i="2322"/>
  <c r="I49" i="2322"/>
  <c r="AD48" i="2322"/>
  <c r="AD47" i="2322"/>
  <c r="AD46" i="2322"/>
  <c r="AD45" i="2322"/>
  <c r="AD44" i="2322"/>
  <c r="AD43" i="2322"/>
  <c r="AD42" i="2322"/>
  <c r="AD41" i="2322"/>
  <c r="AD40" i="2322"/>
  <c r="AD39" i="2322"/>
  <c r="AD38" i="2322"/>
  <c r="AD37" i="2322"/>
  <c r="AD36" i="2322"/>
  <c r="AD35" i="2322"/>
  <c r="AD34" i="2322"/>
  <c r="AD33" i="2322"/>
  <c r="AD32" i="2322"/>
  <c r="AD31" i="2322"/>
  <c r="AD30" i="2322"/>
  <c r="AD29" i="2322"/>
  <c r="AD28" i="2322"/>
  <c r="AD27" i="2322"/>
  <c r="AD26" i="2322"/>
  <c r="AD25" i="2322"/>
  <c r="AD24" i="2322"/>
  <c r="AD23" i="2322"/>
  <c r="AD22" i="2322"/>
  <c r="AD21" i="2322"/>
  <c r="AD20" i="2322"/>
  <c r="AD19" i="2322"/>
  <c r="AD18" i="2322"/>
  <c r="AD17" i="2322"/>
  <c r="AD16" i="2322"/>
  <c r="AD15" i="2322"/>
  <c r="AD14" i="2322"/>
  <c r="AD13" i="2322"/>
  <c r="AD12" i="2322"/>
  <c r="AD11" i="2322"/>
  <c r="AD10" i="2322"/>
  <c r="AD9" i="2322"/>
  <c r="AD8" i="2322"/>
  <c r="AD7" i="2322"/>
  <c r="AD6" i="2322"/>
  <c r="AE6" i="2322" s="1"/>
  <c r="AF6" i="2322" s="1"/>
  <c r="AG6" i="2322" s="1"/>
  <c r="AH6" i="2322" s="1"/>
  <c r="T36" i="2321"/>
  <c r="I36" i="2321"/>
  <c r="AD34" i="2321"/>
  <c r="AD33" i="2321"/>
  <c r="AD32" i="2321"/>
  <c r="AD31" i="2321"/>
  <c r="AD30" i="2321"/>
  <c r="AD29" i="2321"/>
  <c r="AD28" i="2321"/>
  <c r="AD27" i="2321"/>
  <c r="AD26" i="2321"/>
  <c r="AD25" i="2321"/>
  <c r="AD24" i="2321"/>
  <c r="AD23" i="2321"/>
  <c r="AD22" i="2321"/>
  <c r="AD21" i="2321"/>
  <c r="AD20" i="2321"/>
  <c r="AD19" i="2321"/>
  <c r="AD18" i="2321"/>
  <c r="AD17" i="2321"/>
  <c r="AD16" i="2321"/>
  <c r="AD15" i="2321"/>
  <c r="AD14" i="2321"/>
  <c r="AD13" i="2321"/>
  <c r="AD12" i="2321"/>
  <c r="AD11" i="2321"/>
  <c r="AD10" i="2321"/>
  <c r="AD9" i="2321"/>
  <c r="AD8" i="2321"/>
  <c r="AD7" i="2321"/>
  <c r="AD6" i="2321"/>
  <c r="AE6" i="2321" s="1"/>
  <c r="T39" i="2320"/>
  <c r="I39" i="2320"/>
  <c r="AD38" i="2320"/>
  <c r="AD37" i="2320"/>
  <c r="AD36" i="2320"/>
  <c r="AD35" i="2320"/>
  <c r="AD34" i="2320"/>
  <c r="AD33" i="2320"/>
  <c r="AD32" i="2320"/>
  <c r="AD31" i="2320"/>
  <c r="AD30" i="2320"/>
  <c r="AD29" i="2320"/>
  <c r="AD28" i="2320"/>
  <c r="AD27" i="2320"/>
  <c r="AD26" i="2320"/>
  <c r="AD25" i="2320"/>
  <c r="AD24" i="2320"/>
  <c r="AD23" i="2320"/>
  <c r="AD22" i="2320"/>
  <c r="AD21" i="2320"/>
  <c r="AD20" i="2320"/>
  <c r="AD19" i="2320"/>
  <c r="AD18" i="2320"/>
  <c r="AD17" i="2320"/>
  <c r="AD16" i="2320"/>
  <c r="AD15" i="2320"/>
  <c r="AD14" i="2320"/>
  <c r="AD13" i="2320"/>
  <c r="AD12" i="2320"/>
  <c r="AD11" i="2320"/>
  <c r="AD10" i="2320"/>
  <c r="AD9" i="2320"/>
  <c r="AD8" i="2320"/>
  <c r="AD7" i="2320"/>
  <c r="AD6" i="2320"/>
  <c r="AE6" i="2320" s="1"/>
  <c r="AF6" i="2320" s="1"/>
  <c r="AG6" i="2320" s="1"/>
  <c r="AH6" i="2320" s="1"/>
  <c r="T39" i="2317"/>
  <c r="I39" i="2317"/>
  <c r="AD38" i="2317"/>
  <c r="AD37" i="2317"/>
  <c r="AD36" i="2317"/>
  <c r="AD35" i="2317"/>
  <c r="AD34" i="2317"/>
  <c r="AD33" i="2317"/>
  <c r="AD32" i="2317"/>
  <c r="AD31" i="2317"/>
  <c r="AD30" i="2317"/>
  <c r="AD29" i="2317"/>
  <c r="AD28" i="2317"/>
  <c r="AD27" i="2317"/>
  <c r="AD26" i="2317"/>
  <c r="AD25" i="2317"/>
  <c r="AD24" i="2317"/>
  <c r="AD23" i="2317"/>
  <c r="AD22" i="2317"/>
  <c r="AD21" i="2317"/>
  <c r="AD20" i="2317"/>
  <c r="AD19" i="2317"/>
  <c r="AD18" i="2317"/>
  <c r="AD17" i="2317"/>
  <c r="AD16" i="2317"/>
  <c r="AD15" i="2317"/>
  <c r="AD14" i="2317"/>
  <c r="AD13" i="2317"/>
  <c r="AD12" i="2317"/>
  <c r="AD11" i="2317"/>
  <c r="AD10" i="2317"/>
  <c r="AD9" i="2317"/>
  <c r="AD8" i="2317"/>
  <c r="AD7" i="2317"/>
  <c r="AD6" i="2317"/>
  <c r="AE6" i="2317" s="1"/>
  <c r="T21" i="2344"/>
  <c r="I21" i="2344"/>
  <c r="AD18" i="2344"/>
  <c r="AD17" i="2344"/>
  <c r="AD16" i="2344"/>
  <c r="AD15" i="2344"/>
  <c r="AD14" i="2344"/>
  <c r="AD13" i="2344"/>
  <c r="AD12" i="2344"/>
  <c r="AD11" i="2344"/>
  <c r="AD10" i="2344"/>
  <c r="AD9" i="2344"/>
  <c r="AD8" i="2344"/>
  <c r="AD7" i="2344"/>
  <c r="AD6" i="2344"/>
  <c r="AE6" i="2344" s="1"/>
  <c r="AF6" i="2344" s="1"/>
  <c r="AG6" i="2344" s="1"/>
  <c r="AH6" i="2344" s="1"/>
  <c r="T54" i="2316"/>
  <c r="I54" i="2316"/>
  <c r="AD53" i="2316"/>
  <c r="AD52" i="2316"/>
  <c r="AD51" i="2316"/>
  <c r="AD50" i="2316"/>
  <c r="AD49" i="2316"/>
  <c r="AD48" i="2316"/>
  <c r="AD47" i="2316"/>
  <c r="AD46" i="2316"/>
  <c r="AD45" i="2316"/>
  <c r="AD44" i="2316"/>
  <c r="AD43" i="2316"/>
  <c r="AD42" i="2316"/>
  <c r="AD41" i="2316"/>
  <c r="AD40" i="2316"/>
  <c r="AD39" i="2316"/>
  <c r="AD38" i="2316"/>
  <c r="AD37" i="2316"/>
  <c r="AD36" i="2316"/>
  <c r="AD35" i="2316"/>
  <c r="AD34" i="2316"/>
  <c r="AD33" i="2316"/>
  <c r="AD32" i="2316"/>
  <c r="AD31" i="2316"/>
  <c r="AD30" i="2316"/>
  <c r="AD29" i="2316"/>
  <c r="AD28" i="2316"/>
  <c r="AD27" i="2316"/>
  <c r="AD26" i="2316"/>
  <c r="AD25" i="2316"/>
  <c r="AD24" i="2316"/>
  <c r="AD23" i="2316"/>
  <c r="AD22" i="2316"/>
  <c r="AD21" i="2316"/>
  <c r="AD20" i="2316"/>
  <c r="AD19" i="2316"/>
  <c r="AD18" i="2316"/>
  <c r="AD17" i="2316"/>
  <c r="AD16" i="2316"/>
  <c r="AD15" i="2316"/>
  <c r="AD14" i="2316"/>
  <c r="AD13" i="2316"/>
  <c r="AD12" i="2316"/>
  <c r="AD11" i="2316"/>
  <c r="AD10" i="2316"/>
  <c r="AD9" i="2316"/>
  <c r="AD8" i="2316"/>
  <c r="AD7" i="2316"/>
  <c r="AD6" i="2316"/>
  <c r="AE6" i="2316" s="1"/>
  <c r="AF6" i="2316" s="1"/>
  <c r="AG6" i="2316" s="1"/>
  <c r="AH6" i="2316" s="1"/>
  <c r="T53" i="2315"/>
  <c r="I53" i="2315"/>
  <c r="AD52" i="2315"/>
  <c r="AD51" i="2315"/>
  <c r="AD50" i="2315"/>
  <c r="AD49" i="2315"/>
  <c r="AD48" i="2315"/>
  <c r="AD47" i="2315"/>
  <c r="AD46" i="2315"/>
  <c r="AD45" i="2315"/>
  <c r="AD44" i="2315"/>
  <c r="AD43" i="2315"/>
  <c r="AD42" i="2315"/>
  <c r="AD41" i="2315"/>
  <c r="AD40" i="2315"/>
  <c r="AD39" i="2315"/>
  <c r="AD38" i="2315"/>
  <c r="AD37" i="2315"/>
  <c r="AD36" i="2315"/>
  <c r="AD35" i="2315"/>
  <c r="AD34" i="2315"/>
  <c r="AD33" i="2315"/>
  <c r="AD32" i="2315"/>
  <c r="AD31" i="2315"/>
  <c r="AD30" i="2315"/>
  <c r="AD29" i="2315"/>
  <c r="AD28" i="2315"/>
  <c r="AD27" i="2315"/>
  <c r="AD26" i="2315"/>
  <c r="AD25" i="2315"/>
  <c r="AD24" i="2315"/>
  <c r="AD23" i="2315"/>
  <c r="AD22" i="2315"/>
  <c r="AD21" i="2315"/>
  <c r="AD20" i="2315"/>
  <c r="AD19" i="2315"/>
  <c r="AD18" i="2315"/>
  <c r="AD17" i="2315"/>
  <c r="AD16" i="2315"/>
  <c r="AD15" i="2315"/>
  <c r="AD14" i="2315"/>
  <c r="AD13" i="2315"/>
  <c r="AD12" i="2315"/>
  <c r="AD11" i="2315"/>
  <c r="AD10" i="2315"/>
  <c r="AD9" i="2315"/>
  <c r="AD8" i="2315"/>
  <c r="AD7" i="2315"/>
  <c r="AD6" i="2315"/>
  <c r="AE6" i="2315" s="1"/>
  <c r="T44" i="2314"/>
  <c r="I44" i="2314"/>
  <c r="AD43" i="2314"/>
  <c r="AD42" i="2314"/>
  <c r="AD41" i="2314"/>
  <c r="AD40" i="2314"/>
  <c r="AD39" i="2314"/>
  <c r="AD38" i="2314"/>
  <c r="AD37" i="2314"/>
  <c r="AD36" i="2314"/>
  <c r="AD35" i="2314"/>
  <c r="AD34" i="2314"/>
  <c r="AD33" i="2314"/>
  <c r="AD32" i="2314"/>
  <c r="AD31" i="2314"/>
  <c r="AD30" i="2314"/>
  <c r="AD29" i="2314"/>
  <c r="AD28" i="2314"/>
  <c r="AD27" i="2314"/>
  <c r="AD26" i="2314"/>
  <c r="AD25" i="2314"/>
  <c r="AD24" i="2314"/>
  <c r="AD23" i="2314"/>
  <c r="AD22" i="2314"/>
  <c r="AD21" i="2314"/>
  <c r="AD20" i="2314"/>
  <c r="AD19" i="2314"/>
  <c r="AD18" i="2314"/>
  <c r="AD17" i="2314"/>
  <c r="AD16" i="2314"/>
  <c r="AD15" i="2314"/>
  <c r="AD14" i="2314"/>
  <c r="AD13" i="2314"/>
  <c r="AD12" i="2314"/>
  <c r="AD11" i="2314"/>
  <c r="AD10" i="2314"/>
  <c r="AD9" i="2314"/>
  <c r="AD8" i="2314"/>
  <c r="AD7" i="2314"/>
  <c r="AD6" i="2314"/>
  <c r="AE6" i="2314" s="1"/>
  <c r="T39" i="2313"/>
  <c r="I39" i="2313"/>
  <c r="AD38" i="2313"/>
  <c r="AD37" i="2313"/>
  <c r="AD36" i="2313"/>
  <c r="AD35" i="2313"/>
  <c r="AD34" i="2313"/>
  <c r="AD33" i="2313"/>
  <c r="AD32" i="2313"/>
  <c r="AD31" i="2313"/>
  <c r="AD30" i="2313"/>
  <c r="AD29" i="2313"/>
  <c r="AD28" i="2313"/>
  <c r="AD27" i="2313"/>
  <c r="AD26" i="2313"/>
  <c r="AD25" i="2313"/>
  <c r="AD24" i="2313"/>
  <c r="AD23" i="2313"/>
  <c r="AD22" i="2313"/>
  <c r="AD21" i="2313"/>
  <c r="AD20" i="2313"/>
  <c r="AD19" i="2313"/>
  <c r="AD18" i="2313"/>
  <c r="AD17" i="2313"/>
  <c r="AD16" i="2313"/>
  <c r="AD15" i="2313"/>
  <c r="AD14" i="2313"/>
  <c r="AD13" i="2313"/>
  <c r="AD12" i="2313"/>
  <c r="AD11" i="2313"/>
  <c r="AD10" i="2313"/>
  <c r="AD9" i="2313"/>
  <c r="AD8" i="2313"/>
  <c r="AD7" i="2313"/>
  <c r="AD6" i="2313"/>
  <c r="AE6" i="2313" s="1"/>
  <c r="AF6" i="2313" s="1"/>
  <c r="AG6" i="2313" s="1"/>
  <c r="AH6" i="2313" s="1"/>
  <c r="T45" i="2312"/>
  <c r="I45" i="2312"/>
  <c r="AD44" i="2312"/>
  <c r="AD43" i="2312"/>
  <c r="AD42" i="2312"/>
  <c r="AD41" i="2312"/>
  <c r="AD40" i="2312"/>
  <c r="AD39" i="2312"/>
  <c r="AD38" i="2312"/>
  <c r="AD37" i="2312"/>
  <c r="AD36" i="2312"/>
  <c r="AD35" i="2312"/>
  <c r="AD34" i="2312"/>
  <c r="AD33" i="2312"/>
  <c r="AD32" i="2312"/>
  <c r="AD31" i="2312"/>
  <c r="AD30" i="2312"/>
  <c r="AD29" i="2312"/>
  <c r="AD28" i="2312"/>
  <c r="AD27" i="2312"/>
  <c r="AD26" i="2312"/>
  <c r="AD25" i="2312"/>
  <c r="AD24" i="2312"/>
  <c r="AD23" i="2312"/>
  <c r="AD22" i="2312"/>
  <c r="AD21" i="2312"/>
  <c r="AD20" i="2312"/>
  <c r="AD19" i="2312"/>
  <c r="AD18" i="2312"/>
  <c r="AD17" i="2312"/>
  <c r="AD16" i="2312"/>
  <c r="AD15" i="2312"/>
  <c r="AD14" i="2312"/>
  <c r="AD13" i="2312"/>
  <c r="AD12" i="2312"/>
  <c r="AD11" i="2312"/>
  <c r="AD10" i="2312"/>
  <c r="AD9" i="2312"/>
  <c r="AD8" i="2312"/>
  <c r="AD7" i="2312"/>
  <c r="AD6" i="2312"/>
  <c r="AE6" i="2312" s="1"/>
  <c r="AD49" i="2322" l="1"/>
  <c r="AH49" i="2322" s="1"/>
  <c r="AD44" i="2314"/>
  <c r="AH44" i="2314" s="1"/>
  <c r="AD54" i="2316"/>
  <c r="AH54" i="2316" s="1"/>
  <c r="AD39" i="2320"/>
  <c r="AH39" i="2320" s="1"/>
  <c r="AD45" i="2312"/>
  <c r="AH45" i="2312" s="1"/>
  <c r="AD53" i="2315"/>
  <c r="AH53" i="2315" s="1"/>
  <c r="AD36" i="2321"/>
  <c r="AH36" i="2321" s="1"/>
  <c r="AD39" i="2313"/>
  <c r="AH39" i="2313" s="1"/>
  <c r="AD21" i="2344"/>
  <c r="AH21" i="2344" s="1"/>
  <c r="AD38" i="2323"/>
  <c r="AH38" i="2323" s="1"/>
  <c r="AE7" i="2353"/>
  <c r="AE8" i="2353" s="1"/>
  <c r="AF8" i="2353" s="1"/>
  <c r="AG8" i="2353" s="1"/>
  <c r="AH8" i="2353" s="1"/>
  <c r="AE7" i="2312"/>
  <c r="AF7" i="2312" s="1"/>
  <c r="AG7" i="2312" s="1"/>
  <c r="AH7" i="2312" s="1"/>
  <c r="AF6" i="2312"/>
  <c r="AG6" i="2312" s="1"/>
  <c r="AH6" i="2312" s="1"/>
  <c r="AE7" i="2314"/>
  <c r="AF7" i="2314" s="1"/>
  <c r="AG7" i="2314" s="1"/>
  <c r="AH7" i="2314" s="1"/>
  <c r="AF6" i="2314"/>
  <c r="AG6" i="2314" s="1"/>
  <c r="AH6" i="2314" s="1"/>
  <c r="AE7" i="2315"/>
  <c r="AF7" i="2315" s="1"/>
  <c r="AG7" i="2315" s="1"/>
  <c r="AH7" i="2315" s="1"/>
  <c r="AF6" i="2315"/>
  <c r="AG6" i="2315" s="1"/>
  <c r="AH6" i="2315" s="1"/>
  <c r="AE7" i="2317"/>
  <c r="AF7" i="2317" s="1"/>
  <c r="AG7" i="2317" s="1"/>
  <c r="AH7" i="2317" s="1"/>
  <c r="AF6" i="2317"/>
  <c r="AG6" i="2317" s="1"/>
  <c r="AH6" i="2317" s="1"/>
  <c r="AE7" i="2313"/>
  <c r="AE7" i="2316"/>
  <c r="AE7" i="2344"/>
  <c r="AD39" i="2317"/>
  <c r="AH39" i="2317" s="1"/>
  <c r="AE7" i="2321"/>
  <c r="AF7" i="2321" s="1"/>
  <c r="AG7" i="2321" s="1"/>
  <c r="AH7" i="2321" s="1"/>
  <c r="AF6" i="2321"/>
  <c r="AG6" i="2321" s="1"/>
  <c r="AH6" i="2321" s="1"/>
  <c r="AE7" i="2323"/>
  <c r="AF7" i="2323" s="1"/>
  <c r="AG7" i="2323" s="1"/>
  <c r="AH7" i="2323" s="1"/>
  <c r="AF6" i="2323"/>
  <c r="AG6" i="2323" s="1"/>
  <c r="AH6" i="2323" s="1"/>
  <c r="AE7" i="2320"/>
  <c r="AE7" i="2322"/>
  <c r="AF7" i="2322" s="1"/>
  <c r="AG7" i="2322" s="1"/>
  <c r="AH7" i="2322" s="1"/>
  <c r="AD18" i="2353"/>
  <c r="AH18" i="2353" s="1"/>
  <c r="AC7" i="2436"/>
  <c r="AC8" i="2436" s="1"/>
  <c r="AD6" i="2436"/>
  <c r="AE6" i="2436" s="1"/>
  <c r="AF6" i="2436" s="1"/>
  <c r="AD8" i="2436" l="1"/>
  <c r="AE8" i="2436" s="1"/>
  <c r="AF8" i="2436" s="1"/>
  <c r="AC9" i="2436"/>
  <c r="AF7" i="2353"/>
  <c r="AG7" i="2353" s="1"/>
  <c r="AH7" i="2353" s="1"/>
  <c r="AE8" i="2317"/>
  <c r="AE9" i="2317" s="1"/>
  <c r="AE8" i="2323"/>
  <c r="AE9" i="2323" s="1"/>
  <c r="AE8" i="2314"/>
  <c r="AF8" i="2314" s="1"/>
  <c r="AG8" i="2314" s="1"/>
  <c r="AH8" i="2314" s="1"/>
  <c r="AE8" i="2321"/>
  <c r="AF8" i="2321" s="1"/>
  <c r="AG8" i="2321" s="1"/>
  <c r="AH8" i="2321" s="1"/>
  <c r="AE8" i="2315"/>
  <c r="AF8" i="2315" s="1"/>
  <c r="AG8" i="2315" s="1"/>
  <c r="AH8" i="2315" s="1"/>
  <c r="AE8" i="2312"/>
  <c r="AE9" i="2312" s="1"/>
  <c r="AE8" i="2320"/>
  <c r="AF7" i="2320"/>
  <c r="AG7" i="2320" s="1"/>
  <c r="AH7" i="2320" s="1"/>
  <c r="AE8" i="2322"/>
  <c r="AE8" i="2316"/>
  <c r="AF7" i="2316"/>
  <c r="AG7" i="2316" s="1"/>
  <c r="AH7" i="2316" s="1"/>
  <c r="AE8" i="2344"/>
  <c r="AF7" i="2344"/>
  <c r="AG7" i="2344" s="1"/>
  <c r="AH7" i="2344" s="1"/>
  <c r="AE8" i="2313"/>
  <c r="AF7" i="2313"/>
  <c r="AG7" i="2313" s="1"/>
  <c r="AH7" i="2313" s="1"/>
  <c r="AD7" i="2436"/>
  <c r="AE7" i="2436" s="1"/>
  <c r="AF7" i="2436" s="1"/>
  <c r="AD9" i="2436" l="1"/>
  <c r="AE9" i="2436" s="1"/>
  <c r="AF9" i="2436" s="1"/>
  <c r="AC10" i="2436"/>
  <c r="AF8" i="2323"/>
  <c r="AG8" i="2323" s="1"/>
  <c r="AH8" i="2323" s="1"/>
  <c r="AF8" i="2317"/>
  <c r="AG8" i="2317" s="1"/>
  <c r="AH8" i="2317" s="1"/>
  <c r="AE9" i="2314"/>
  <c r="AE10" i="2314" s="1"/>
  <c r="AE9" i="2315"/>
  <c r="AF9" i="2315" s="1"/>
  <c r="AG9" i="2315" s="1"/>
  <c r="AH9" i="2315" s="1"/>
  <c r="AE9" i="2321"/>
  <c r="AF9" i="2321" s="1"/>
  <c r="AG9" i="2321" s="1"/>
  <c r="AH9" i="2321" s="1"/>
  <c r="AF8" i="2312"/>
  <c r="AG8" i="2312" s="1"/>
  <c r="AH8" i="2312" s="1"/>
  <c r="AF9" i="2317"/>
  <c r="AG9" i="2317" s="1"/>
  <c r="AH9" i="2317" s="1"/>
  <c r="AE10" i="2317"/>
  <c r="AF8" i="2313"/>
  <c r="AG8" i="2313" s="1"/>
  <c r="AH8" i="2313" s="1"/>
  <c r="AE9" i="2313"/>
  <c r="AF8" i="2344"/>
  <c r="AG8" i="2344" s="1"/>
  <c r="AH8" i="2344" s="1"/>
  <c r="AE9" i="2344"/>
  <c r="AF9" i="2323"/>
  <c r="AG9" i="2323" s="1"/>
  <c r="AH9" i="2323" s="1"/>
  <c r="AE10" i="2323"/>
  <c r="AF9" i="2312"/>
  <c r="AG9" i="2312" s="1"/>
  <c r="AH9" i="2312" s="1"/>
  <c r="AE10" i="2312"/>
  <c r="AF8" i="2316"/>
  <c r="AG8" i="2316" s="1"/>
  <c r="AH8" i="2316" s="1"/>
  <c r="AE9" i="2316"/>
  <c r="AF8" i="2320"/>
  <c r="AG8" i="2320" s="1"/>
  <c r="AH8" i="2320" s="1"/>
  <c r="AE9" i="2320"/>
  <c r="AE9" i="2322"/>
  <c r="AF8" i="2322"/>
  <c r="AG8" i="2322" s="1"/>
  <c r="AH8" i="2322" s="1"/>
  <c r="AC11" i="2436" l="1"/>
  <c r="AD10" i="2436"/>
  <c r="AE10" i="2436" s="1"/>
  <c r="AF10" i="2436" s="1"/>
  <c r="AF9" i="2314"/>
  <c r="AG9" i="2314" s="1"/>
  <c r="AH9" i="2314" s="1"/>
  <c r="AE10" i="2315"/>
  <c r="AE11" i="2315" s="1"/>
  <c r="AE10" i="2321"/>
  <c r="AF10" i="2321" s="1"/>
  <c r="AG10" i="2321" s="1"/>
  <c r="AH10" i="2321" s="1"/>
  <c r="AF9" i="2322"/>
  <c r="AG9" i="2322" s="1"/>
  <c r="AH9" i="2322" s="1"/>
  <c r="AE10" i="2322"/>
  <c r="AE10" i="2320"/>
  <c r="AF9" i="2320"/>
  <c r="AG9" i="2320" s="1"/>
  <c r="AH9" i="2320" s="1"/>
  <c r="AE10" i="2316"/>
  <c r="AF9" i="2316"/>
  <c r="AG9" i="2316" s="1"/>
  <c r="AH9" i="2316" s="1"/>
  <c r="AE11" i="2312"/>
  <c r="AF10" i="2312"/>
  <c r="AG10" i="2312" s="1"/>
  <c r="AH10" i="2312" s="1"/>
  <c r="AE11" i="2323"/>
  <c r="AF10" i="2323"/>
  <c r="AG10" i="2323" s="1"/>
  <c r="AH10" i="2323" s="1"/>
  <c r="AE10" i="2344"/>
  <c r="AF9" i="2344"/>
  <c r="AG9" i="2344" s="1"/>
  <c r="AH9" i="2344" s="1"/>
  <c r="AE10" i="2313"/>
  <c r="AF9" i="2313"/>
  <c r="AG9" i="2313" s="1"/>
  <c r="AH9" i="2313" s="1"/>
  <c r="AE11" i="2317"/>
  <c r="AF10" i="2317"/>
  <c r="AG10" i="2317" s="1"/>
  <c r="AH10" i="2317" s="1"/>
  <c r="AE11" i="2314"/>
  <c r="AF10" i="2314"/>
  <c r="AG10" i="2314" s="1"/>
  <c r="AH10" i="2314" s="1"/>
  <c r="AC12" i="2436" l="1"/>
  <c r="AD11" i="2436"/>
  <c r="AE11" i="2436" s="1"/>
  <c r="AF11" i="2436" s="1"/>
  <c r="AE11" i="2321"/>
  <c r="AF11" i="2321" s="1"/>
  <c r="AG11" i="2321" s="1"/>
  <c r="AH11" i="2321" s="1"/>
  <c r="AF10" i="2315"/>
  <c r="AG10" i="2315" s="1"/>
  <c r="AH10" i="2315" s="1"/>
  <c r="AF11" i="2314"/>
  <c r="AG11" i="2314" s="1"/>
  <c r="AH11" i="2314" s="1"/>
  <c r="AE12" i="2314"/>
  <c r="AF11" i="2315"/>
  <c r="AG11" i="2315" s="1"/>
  <c r="AH11" i="2315" s="1"/>
  <c r="AE12" i="2315"/>
  <c r="AF11" i="2317"/>
  <c r="AG11" i="2317" s="1"/>
  <c r="AH11" i="2317" s="1"/>
  <c r="AE12" i="2317"/>
  <c r="AF10" i="2313"/>
  <c r="AG10" i="2313" s="1"/>
  <c r="AH10" i="2313" s="1"/>
  <c r="AE11" i="2313"/>
  <c r="AF10" i="2344"/>
  <c r="AG10" i="2344" s="1"/>
  <c r="AH10" i="2344" s="1"/>
  <c r="AE11" i="2344"/>
  <c r="AF11" i="2323"/>
  <c r="AG11" i="2323" s="1"/>
  <c r="AH11" i="2323" s="1"/>
  <c r="AE12" i="2323"/>
  <c r="AF11" i="2312"/>
  <c r="AG11" i="2312" s="1"/>
  <c r="AH11" i="2312" s="1"/>
  <c r="AE12" i="2312"/>
  <c r="AF10" i="2316"/>
  <c r="AG10" i="2316" s="1"/>
  <c r="AH10" i="2316" s="1"/>
  <c r="AE11" i="2316"/>
  <c r="AF10" i="2320"/>
  <c r="AG10" i="2320" s="1"/>
  <c r="AH10" i="2320" s="1"/>
  <c r="AE11" i="2320"/>
  <c r="AE11" i="2322"/>
  <c r="AF10" i="2322"/>
  <c r="AG10" i="2322" s="1"/>
  <c r="AH10" i="2322" s="1"/>
  <c r="AC13" i="2436" l="1"/>
  <c r="AD12" i="2436"/>
  <c r="AE12" i="2436" s="1"/>
  <c r="AF12" i="2436" s="1"/>
  <c r="AE12" i="2321"/>
  <c r="AE13" i="2321" s="1"/>
  <c r="AF11" i="2322"/>
  <c r="AG11" i="2322" s="1"/>
  <c r="AH11" i="2322" s="1"/>
  <c r="AE12" i="2322"/>
  <c r="AE12" i="2320"/>
  <c r="AF11" i="2320"/>
  <c r="AG11" i="2320" s="1"/>
  <c r="AH11" i="2320" s="1"/>
  <c r="AE12" i="2316"/>
  <c r="AF11" i="2316"/>
  <c r="AG11" i="2316" s="1"/>
  <c r="AH11" i="2316" s="1"/>
  <c r="AE13" i="2312"/>
  <c r="AF12" i="2312"/>
  <c r="AG12" i="2312" s="1"/>
  <c r="AH12" i="2312" s="1"/>
  <c r="AE13" i="2323"/>
  <c r="AF12" i="2323"/>
  <c r="AG12" i="2323" s="1"/>
  <c r="AH12" i="2323" s="1"/>
  <c r="AE12" i="2344"/>
  <c r="AF11" i="2344"/>
  <c r="AG11" i="2344" s="1"/>
  <c r="AH11" i="2344" s="1"/>
  <c r="AE12" i="2313"/>
  <c r="AF11" i="2313"/>
  <c r="AG11" i="2313" s="1"/>
  <c r="AH11" i="2313" s="1"/>
  <c r="AE13" i="2317"/>
  <c r="AF12" i="2317"/>
  <c r="AG12" i="2317" s="1"/>
  <c r="AH12" i="2317" s="1"/>
  <c r="AE13" i="2315"/>
  <c r="AF12" i="2315"/>
  <c r="AG12" i="2315" s="1"/>
  <c r="AH12" i="2315" s="1"/>
  <c r="AE13" i="2314"/>
  <c r="AF12" i="2314"/>
  <c r="AG12" i="2314" s="1"/>
  <c r="AH12" i="2314" s="1"/>
  <c r="AC14" i="2436" l="1"/>
  <c r="AD13" i="2436"/>
  <c r="AE13" i="2436" s="1"/>
  <c r="AF13" i="2436" s="1"/>
  <c r="AF12" i="2321"/>
  <c r="AG12" i="2321" s="1"/>
  <c r="AH12" i="2321" s="1"/>
  <c r="AF13" i="2314"/>
  <c r="AG13" i="2314" s="1"/>
  <c r="AH13" i="2314" s="1"/>
  <c r="AE14" i="2314"/>
  <c r="AF13" i="2315"/>
  <c r="AG13" i="2315" s="1"/>
  <c r="AH13" i="2315" s="1"/>
  <c r="AE14" i="2315"/>
  <c r="AF13" i="2317"/>
  <c r="AG13" i="2317" s="1"/>
  <c r="AH13" i="2317" s="1"/>
  <c r="AE14" i="2317"/>
  <c r="AF12" i="2344"/>
  <c r="AG12" i="2344" s="1"/>
  <c r="AH12" i="2344" s="1"/>
  <c r="AE13" i="2344"/>
  <c r="AF13" i="2321"/>
  <c r="AG13" i="2321" s="1"/>
  <c r="AH13" i="2321" s="1"/>
  <c r="AE14" i="2321"/>
  <c r="AF13" i="2323"/>
  <c r="AG13" i="2323" s="1"/>
  <c r="AH13" i="2323" s="1"/>
  <c r="AE14" i="2323"/>
  <c r="AE13" i="2322"/>
  <c r="AF12" i="2322"/>
  <c r="AG12" i="2322" s="1"/>
  <c r="AH12" i="2322" s="1"/>
  <c r="AF12" i="2313"/>
  <c r="AG12" i="2313" s="1"/>
  <c r="AH12" i="2313" s="1"/>
  <c r="AE13" i="2313"/>
  <c r="AF13" i="2312"/>
  <c r="AG13" i="2312" s="1"/>
  <c r="AH13" i="2312" s="1"/>
  <c r="AE14" i="2312"/>
  <c r="AF12" i="2316"/>
  <c r="AG12" i="2316" s="1"/>
  <c r="AH12" i="2316" s="1"/>
  <c r="AE13" i="2316"/>
  <c r="AF12" i="2320"/>
  <c r="AG12" i="2320" s="1"/>
  <c r="AH12" i="2320" s="1"/>
  <c r="AE13" i="2320"/>
  <c r="AC15" i="2436" l="1"/>
  <c r="AD14" i="2436"/>
  <c r="AE14" i="2436" s="1"/>
  <c r="AF14" i="2436" s="1"/>
  <c r="AF13" i="2322"/>
  <c r="AG13" i="2322" s="1"/>
  <c r="AH13" i="2322" s="1"/>
  <c r="AE14" i="2322"/>
  <c r="AE14" i="2320"/>
  <c r="AF13" i="2320"/>
  <c r="AG13" i="2320" s="1"/>
  <c r="AH13" i="2320" s="1"/>
  <c r="AE14" i="2316"/>
  <c r="AF13" i="2316"/>
  <c r="AG13" i="2316" s="1"/>
  <c r="AH13" i="2316" s="1"/>
  <c r="AE15" i="2312"/>
  <c r="AF14" i="2312"/>
  <c r="AG14" i="2312" s="1"/>
  <c r="AH14" i="2312" s="1"/>
  <c r="AE14" i="2313"/>
  <c r="AF13" i="2313"/>
  <c r="AG13" i="2313" s="1"/>
  <c r="AH13" i="2313" s="1"/>
  <c r="AE15" i="2323"/>
  <c r="AF14" i="2323"/>
  <c r="AG14" i="2323" s="1"/>
  <c r="AH14" i="2323" s="1"/>
  <c r="AE15" i="2321"/>
  <c r="AF14" i="2321"/>
  <c r="AG14" i="2321" s="1"/>
  <c r="AH14" i="2321" s="1"/>
  <c r="AE14" i="2344"/>
  <c r="AF13" i="2344"/>
  <c r="AG13" i="2344" s="1"/>
  <c r="AH13" i="2344" s="1"/>
  <c r="AE15" i="2317"/>
  <c r="AF14" i="2317"/>
  <c r="AG14" i="2317" s="1"/>
  <c r="AH14" i="2317" s="1"/>
  <c r="AE15" i="2315"/>
  <c r="AF14" i="2315"/>
  <c r="AG14" i="2315" s="1"/>
  <c r="AH14" i="2315" s="1"/>
  <c r="AE15" i="2314"/>
  <c r="AF14" i="2314"/>
  <c r="AG14" i="2314" s="1"/>
  <c r="AH14" i="2314" s="1"/>
  <c r="AD15" i="2436" l="1"/>
  <c r="AE15" i="2436" s="1"/>
  <c r="AF15" i="2436" s="1"/>
  <c r="AC19" i="2436"/>
  <c r="AF15" i="2314"/>
  <c r="AG15" i="2314" s="1"/>
  <c r="AH15" i="2314" s="1"/>
  <c r="AE16" i="2314"/>
  <c r="AF15" i="2315"/>
  <c r="AG15" i="2315" s="1"/>
  <c r="AH15" i="2315" s="1"/>
  <c r="AE16" i="2315"/>
  <c r="AF15" i="2317"/>
  <c r="AG15" i="2317" s="1"/>
  <c r="AH15" i="2317" s="1"/>
  <c r="AE16" i="2317"/>
  <c r="AF14" i="2344"/>
  <c r="AG14" i="2344" s="1"/>
  <c r="AH14" i="2344" s="1"/>
  <c r="AE15" i="2344"/>
  <c r="AF15" i="2321"/>
  <c r="AG15" i="2321" s="1"/>
  <c r="AH15" i="2321" s="1"/>
  <c r="AE16" i="2321"/>
  <c r="AF15" i="2323"/>
  <c r="AG15" i="2323" s="1"/>
  <c r="AH15" i="2323" s="1"/>
  <c r="AE16" i="2323"/>
  <c r="AE15" i="2322"/>
  <c r="AF14" i="2322"/>
  <c r="AG14" i="2322" s="1"/>
  <c r="AH14" i="2322" s="1"/>
  <c r="AF14" i="2313"/>
  <c r="AG14" i="2313" s="1"/>
  <c r="AH14" i="2313" s="1"/>
  <c r="AE15" i="2313"/>
  <c r="AF15" i="2312"/>
  <c r="AG15" i="2312" s="1"/>
  <c r="AH15" i="2312" s="1"/>
  <c r="AE16" i="2312"/>
  <c r="AF14" i="2316"/>
  <c r="AG14" i="2316" s="1"/>
  <c r="AH14" i="2316" s="1"/>
  <c r="AE15" i="2316"/>
  <c r="AF14" i="2320"/>
  <c r="AG14" i="2320" s="1"/>
  <c r="AH14" i="2320" s="1"/>
  <c r="AE15" i="2320"/>
  <c r="AC20" i="2436" l="1"/>
  <c r="AC21" i="2436" s="1"/>
  <c r="AD19" i="2436"/>
  <c r="AE19" i="2436" s="1"/>
  <c r="AF19" i="2436" s="1"/>
  <c r="AE16" i="2320"/>
  <c r="AF15" i="2320"/>
  <c r="AG15" i="2320" s="1"/>
  <c r="AH15" i="2320" s="1"/>
  <c r="AE16" i="2316"/>
  <c r="AF15" i="2316"/>
  <c r="AG15" i="2316" s="1"/>
  <c r="AH15" i="2316" s="1"/>
  <c r="AE17" i="2312"/>
  <c r="AF16" i="2312"/>
  <c r="AG16" i="2312" s="1"/>
  <c r="AH16" i="2312" s="1"/>
  <c r="AE16" i="2313"/>
  <c r="AF15" i="2313"/>
  <c r="AG15" i="2313" s="1"/>
  <c r="AH15" i="2313" s="1"/>
  <c r="AE17" i="2323"/>
  <c r="AF16" i="2323"/>
  <c r="AG16" i="2323" s="1"/>
  <c r="AH16" i="2323" s="1"/>
  <c r="AE17" i="2321"/>
  <c r="AF16" i="2321"/>
  <c r="AG16" i="2321" s="1"/>
  <c r="AH16" i="2321" s="1"/>
  <c r="AE16" i="2344"/>
  <c r="AF15" i="2344"/>
  <c r="AG15" i="2344" s="1"/>
  <c r="AH15" i="2344" s="1"/>
  <c r="AE17" i="2317"/>
  <c r="AF16" i="2317"/>
  <c r="AG16" i="2317" s="1"/>
  <c r="AH16" i="2317" s="1"/>
  <c r="AE17" i="2315"/>
  <c r="AF16" i="2315"/>
  <c r="AG16" i="2315" s="1"/>
  <c r="AH16" i="2315" s="1"/>
  <c r="AE17" i="2314"/>
  <c r="AF16" i="2314"/>
  <c r="AG16" i="2314" s="1"/>
  <c r="AH16" i="2314" s="1"/>
  <c r="AF15" i="2322"/>
  <c r="AG15" i="2322" s="1"/>
  <c r="AH15" i="2322" s="1"/>
  <c r="AE16" i="2322"/>
  <c r="AD21" i="2436" l="1"/>
  <c r="AE21" i="2436" s="1"/>
  <c r="AF21" i="2436" s="1"/>
  <c r="AC22" i="2436"/>
  <c r="AD20" i="2436"/>
  <c r="AE20" i="2436" s="1"/>
  <c r="AF20" i="2436" s="1"/>
  <c r="AF17" i="2314"/>
  <c r="AG17" i="2314" s="1"/>
  <c r="AH17" i="2314" s="1"/>
  <c r="AE18" i="2314"/>
  <c r="AF17" i="2315"/>
  <c r="AG17" i="2315" s="1"/>
  <c r="AH17" i="2315" s="1"/>
  <c r="AE18" i="2315"/>
  <c r="AF17" i="2317"/>
  <c r="AG17" i="2317" s="1"/>
  <c r="AH17" i="2317" s="1"/>
  <c r="AE18" i="2317"/>
  <c r="AF16" i="2344"/>
  <c r="AG16" i="2344" s="1"/>
  <c r="AH16" i="2344" s="1"/>
  <c r="AE17" i="2344"/>
  <c r="AF17" i="2321"/>
  <c r="AG17" i="2321" s="1"/>
  <c r="AH17" i="2321" s="1"/>
  <c r="AE18" i="2321"/>
  <c r="AF17" i="2323"/>
  <c r="AG17" i="2323" s="1"/>
  <c r="AH17" i="2323" s="1"/>
  <c r="AE18" i="2323"/>
  <c r="AE17" i="2322"/>
  <c r="AF16" i="2322"/>
  <c r="AG16" i="2322" s="1"/>
  <c r="AH16" i="2322" s="1"/>
  <c r="AF16" i="2313"/>
  <c r="AG16" i="2313" s="1"/>
  <c r="AH16" i="2313" s="1"/>
  <c r="AE17" i="2313"/>
  <c r="AF17" i="2312"/>
  <c r="AG17" i="2312" s="1"/>
  <c r="AH17" i="2312" s="1"/>
  <c r="AE18" i="2312"/>
  <c r="AF16" i="2316"/>
  <c r="AG16" i="2316" s="1"/>
  <c r="AH16" i="2316" s="1"/>
  <c r="AE17" i="2316"/>
  <c r="AF16" i="2320"/>
  <c r="AG16" i="2320" s="1"/>
  <c r="AH16" i="2320" s="1"/>
  <c r="AE17" i="2320"/>
  <c r="AC23" i="2436" l="1"/>
  <c r="AD22" i="2436"/>
  <c r="AE22" i="2436" s="1"/>
  <c r="AF22" i="2436" s="1"/>
  <c r="AF17" i="2322"/>
  <c r="AG17" i="2322" s="1"/>
  <c r="AH17" i="2322" s="1"/>
  <c r="AE18" i="2322"/>
  <c r="AE18" i="2320"/>
  <c r="AF17" i="2320"/>
  <c r="AG17" i="2320" s="1"/>
  <c r="AH17" i="2320" s="1"/>
  <c r="AE18" i="2316"/>
  <c r="AF17" i="2316"/>
  <c r="AG17" i="2316" s="1"/>
  <c r="AH17" i="2316" s="1"/>
  <c r="AE19" i="2312"/>
  <c r="AF18" i="2312"/>
  <c r="AG18" i="2312" s="1"/>
  <c r="AH18" i="2312" s="1"/>
  <c r="AE18" i="2313"/>
  <c r="AF17" i="2313"/>
  <c r="AG17" i="2313" s="1"/>
  <c r="AH17" i="2313" s="1"/>
  <c r="AF18" i="2323"/>
  <c r="AG18" i="2323" s="1"/>
  <c r="AH18" i="2323" s="1"/>
  <c r="AE19" i="2323"/>
  <c r="AE19" i="2321"/>
  <c r="AF18" i="2321"/>
  <c r="AG18" i="2321" s="1"/>
  <c r="AH18" i="2321" s="1"/>
  <c r="AE18" i="2344"/>
  <c r="AF18" i="2344" s="1"/>
  <c r="AG18" i="2344" s="1"/>
  <c r="AH18" i="2344" s="1"/>
  <c r="AF17" i="2344"/>
  <c r="AG17" i="2344" s="1"/>
  <c r="AH17" i="2344" s="1"/>
  <c r="AE19" i="2317"/>
  <c r="AF18" i="2317"/>
  <c r="AG18" i="2317" s="1"/>
  <c r="AH18" i="2317" s="1"/>
  <c r="AE19" i="2315"/>
  <c r="AF18" i="2315"/>
  <c r="AG18" i="2315" s="1"/>
  <c r="AH18" i="2315" s="1"/>
  <c r="AE19" i="2314"/>
  <c r="AF18" i="2314"/>
  <c r="AG18" i="2314" s="1"/>
  <c r="AH18" i="2314" s="1"/>
  <c r="AC24" i="2436" l="1"/>
  <c r="AD23" i="2436"/>
  <c r="AE23" i="2436" s="1"/>
  <c r="AF23" i="2436" s="1"/>
  <c r="AF19" i="2323"/>
  <c r="AG19" i="2323" s="1"/>
  <c r="AH19" i="2323" s="1"/>
  <c r="AE20" i="2323"/>
  <c r="AE19" i="2322"/>
  <c r="AF18" i="2322"/>
  <c r="AG18" i="2322" s="1"/>
  <c r="AH18" i="2322" s="1"/>
  <c r="AF19" i="2314"/>
  <c r="AG19" i="2314" s="1"/>
  <c r="AH19" i="2314" s="1"/>
  <c r="AE20" i="2314"/>
  <c r="AF19" i="2315"/>
  <c r="AG19" i="2315" s="1"/>
  <c r="AH19" i="2315" s="1"/>
  <c r="AE20" i="2315"/>
  <c r="AF19" i="2317"/>
  <c r="AG19" i="2317" s="1"/>
  <c r="AH19" i="2317" s="1"/>
  <c r="AE20" i="2317"/>
  <c r="AF19" i="2321"/>
  <c r="AG19" i="2321" s="1"/>
  <c r="AH19" i="2321" s="1"/>
  <c r="AE20" i="2321"/>
  <c r="AF18" i="2313"/>
  <c r="AG18" i="2313" s="1"/>
  <c r="AH18" i="2313" s="1"/>
  <c r="AE19" i="2313"/>
  <c r="AF19" i="2312"/>
  <c r="AG19" i="2312" s="1"/>
  <c r="AH19" i="2312" s="1"/>
  <c r="AE20" i="2312"/>
  <c r="AF18" i="2316"/>
  <c r="AG18" i="2316" s="1"/>
  <c r="AH18" i="2316" s="1"/>
  <c r="AE52" i="2315"/>
  <c r="AF52" i="2315" s="1"/>
  <c r="AG52" i="2315" s="1"/>
  <c r="AH52" i="2315" s="1"/>
  <c r="AE19" i="2316"/>
  <c r="AF18" i="2320"/>
  <c r="AG18" i="2320" s="1"/>
  <c r="AH18" i="2320" s="1"/>
  <c r="AE19" i="2320"/>
  <c r="AC25" i="2436" l="1"/>
  <c r="AD24" i="2436"/>
  <c r="AE24" i="2436" s="1"/>
  <c r="AF24" i="2436" s="1"/>
  <c r="AE20" i="2320"/>
  <c r="AF19" i="2320"/>
  <c r="AG19" i="2320" s="1"/>
  <c r="AH19" i="2320" s="1"/>
  <c r="AE20" i="2316"/>
  <c r="AF19" i="2316"/>
  <c r="AG19" i="2316" s="1"/>
  <c r="AH19" i="2316" s="1"/>
  <c r="AF19" i="2322"/>
  <c r="AG19" i="2322" s="1"/>
  <c r="AH19" i="2322" s="1"/>
  <c r="AE20" i="2322"/>
  <c r="AF20" i="2323"/>
  <c r="AG20" i="2323" s="1"/>
  <c r="AH20" i="2323" s="1"/>
  <c r="AE21" i="2323"/>
  <c r="AE21" i="2312"/>
  <c r="AF20" i="2312"/>
  <c r="AG20" i="2312" s="1"/>
  <c r="AH20" i="2312" s="1"/>
  <c r="AE20" i="2313"/>
  <c r="AF19" i="2313"/>
  <c r="AG19" i="2313" s="1"/>
  <c r="AH19" i="2313" s="1"/>
  <c r="AE21" i="2321"/>
  <c r="AF20" i="2321"/>
  <c r="AG20" i="2321" s="1"/>
  <c r="AH20" i="2321" s="1"/>
  <c r="AE21" i="2317"/>
  <c r="AF20" i="2317"/>
  <c r="AG20" i="2317" s="1"/>
  <c r="AH20" i="2317" s="1"/>
  <c r="AE21" i="2315"/>
  <c r="AF20" i="2315"/>
  <c r="AG20" i="2315" s="1"/>
  <c r="AH20" i="2315" s="1"/>
  <c r="AE21" i="2314"/>
  <c r="AF20" i="2314"/>
  <c r="AG20" i="2314" s="1"/>
  <c r="AH20" i="2314" s="1"/>
  <c r="AC26" i="2436" l="1"/>
  <c r="AD25" i="2436"/>
  <c r="AE25" i="2436" s="1"/>
  <c r="AF25" i="2436" s="1"/>
  <c r="AF21" i="2314"/>
  <c r="AG21" i="2314" s="1"/>
  <c r="AH21" i="2314" s="1"/>
  <c r="AE22" i="2314"/>
  <c r="AF21" i="2315"/>
  <c r="AG21" i="2315" s="1"/>
  <c r="AH21" i="2315" s="1"/>
  <c r="AE22" i="2315"/>
  <c r="AF21" i="2317"/>
  <c r="AG21" i="2317" s="1"/>
  <c r="AH21" i="2317" s="1"/>
  <c r="AE22" i="2317"/>
  <c r="AF21" i="2321"/>
  <c r="AG21" i="2321" s="1"/>
  <c r="AH21" i="2321" s="1"/>
  <c r="AE22" i="2321"/>
  <c r="AF20" i="2313"/>
  <c r="AG20" i="2313" s="1"/>
  <c r="AH20" i="2313" s="1"/>
  <c r="AE21" i="2313"/>
  <c r="AF21" i="2312"/>
  <c r="AG21" i="2312" s="1"/>
  <c r="AH21" i="2312" s="1"/>
  <c r="AE22" i="2312"/>
  <c r="AF21" i="2323"/>
  <c r="AG21" i="2323" s="1"/>
  <c r="AH21" i="2323" s="1"/>
  <c r="AE22" i="2323"/>
  <c r="AE21" i="2322"/>
  <c r="AF20" i="2322"/>
  <c r="AG20" i="2322" s="1"/>
  <c r="AH20" i="2322" s="1"/>
  <c r="AF20" i="2316"/>
  <c r="AG20" i="2316" s="1"/>
  <c r="AH20" i="2316" s="1"/>
  <c r="AE21" i="2316"/>
  <c r="AF20" i="2320"/>
  <c r="AG20" i="2320" s="1"/>
  <c r="AH20" i="2320" s="1"/>
  <c r="AE21" i="2320"/>
  <c r="AC27" i="2436" l="1"/>
  <c r="AC85" i="2436" s="1"/>
  <c r="AD85" i="2436" s="1"/>
  <c r="AE85" i="2436" s="1"/>
  <c r="AF85" i="2436" s="1"/>
  <c r="AD26" i="2436"/>
  <c r="AE26" i="2436" s="1"/>
  <c r="AF26" i="2436" s="1"/>
  <c r="AE22" i="2316"/>
  <c r="AF21" i="2316"/>
  <c r="AG21" i="2316" s="1"/>
  <c r="AH21" i="2316" s="1"/>
  <c r="AF21" i="2322"/>
  <c r="AG21" i="2322" s="1"/>
  <c r="AH21" i="2322" s="1"/>
  <c r="AE22" i="2322"/>
  <c r="AF22" i="2323"/>
  <c r="AG22" i="2323" s="1"/>
  <c r="AH22" i="2323" s="1"/>
  <c r="AE23" i="2323"/>
  <c r="AE23" i="2312"/>
  <c r="AF22" i="2312"/>
  <c r="AG22" i="2312" s="1"/>
  <c r="AH22" i="2312" s="1"/>
  <c r="AE22" i="2313"/>
  <c r="AF21" i="2313"/>
  <c r="AG21" i="2313" s="1"/>
  <c r="AH21" i="2313" s="1"/>
  <c r="AE23" i="2321"/>
  <c r="AF22" i="2321"/>
  <c r="AG22" i="2321" s="1"/>
  <c r="AH22" i="2321" s="1"/>
  <c r="AE23" i="2317"/>
  <c r="AF22" i="2317"/>
  <c r="AG22" i="2317" s="1"/>
  <c r="AH22" i="2317" s="1"/>
  <c r="AE23" i="2315"/>
  <c r="AF22" i="2315"/>
  <c r="AG22" i="2315" s="1"/>
  <c r="AH22" i="2315" s="1"/>
  <c r="AE23" i="2314"/>
  <c r="AF22" i="2314"/>
  <c r="AG22" i="2314" s="1"/>
  <c r="AH22" i="2314" s="1"/>
  <c r="AE22" i="2320"/>
  <c r="AF21" i="2320"/>
  <c r="AG21" i="2320" s="1"/>
  <c r="AH21" i="2320" s="1"/>
  <c r="AC28" i="2436" l="1"/>
  <c r="AD27" i="2436"/>
  <c r="AE27" i="2436" s="1"/>
  <c r="AF27" i="2436" s="1"/>
  <c r="AF23" i="2323"/>
  <c r="AG23" i="2323" s="1"/>
  <c r="AH23" i="2323" s="1"/>
  <c r="AE24" i="2323"/>
  <c r="AE23" i="2322"/>
  <c r="AF22" i="2322"/>
  <c r="AG22" i="2322" s="1"/>
  <c r="AH22" i="2322" s="1"/>
  <c r="AF22" i="2320"/>
  <c r="AG22" i="2320" s="1"/>
  <c r="AH22" i="2320" s="1"/>
  <c r="AE23" i="2320"/>
  <c r="AF23" i="2314"/>
  <c r="AG23" i="2314" s="1"/>
  <c r="AH23" i="2314" s="1"/>
  <c r="AE24" i="2314"/>
  <c r="AF23" i="2315"/>
  <c r="AG23" i="2315" s="1"/>
  <c r="AH23" i="2315" s="1"/>
  <c r="AE24" i="2315"/>
  <c r="AF23" i="2317"/>
  <c r="AG23" i="2317" s="1"/>
  <c r="AH23" i="2317" s="1"/>
  <c r="AE24" i="2317"/>
  <c r="AF23" i="2321"/>
  <c r="AG23" i="2321" s="1"/>
  <c r="AH23" i="2321" s="1"/>
  <c r="AE24" i="2321"/>
  <c r="AF22" i="2313"/>
  <c r="AG22" i="2313" s="1"/>
  <c r="AH22" i="2313" s="1"/>
  <c r="AE23" i="2313"/>
  <c r="AF23" i="2312"/>
  <c r="AG23" i="2312" s="1"/>
  <c r="AH23" i="2312" s="1"/>
  <c r="AE24" i="2312"/>
  <c r="AF22" i="2316"/>
  <c r="AG22" i="2316" s="1"/>
  <c r="AH22" i="2316" s="1"/>
  <c r="AE23" i="2316"/>
  <c r="AC29" i="2436" l="1"/>
  <c r="AD28" i="2436"/>
  <c r="AE28" i="2436" s="1"/>
  <c r="AF28" i="2436" s="1"/>
  <c r="AE24" i="2316"/>
  <c r="AF23" i="2316"/>
  <c r="AG23" i="2316" s="1"/>
  <c r="AH23" i="2316" s="1"/>
  <c r="AE25" i="2312"/>
  <c r="AF24" i="2312"/>
  <c r="AG24" i="2312" s="1"/>
  <c r="AH24" i="2312" s="1"/>
  <c r="AE24" i="2313"/>
  <c r="AF23" i="2313"/>
  <c r="AG23" i="2313" s="1"/>
  <c r="AH23" i="2313" s="1"/>
  <c r="AE25" i="2321"/>
  <c r="AF24" i="2321"/>
  <c r="AG24" i="2321" s="1"/>
  <c r="AH24" i="2321" s="1"/>
  <c r="AE25" i="2317"/>
  <c r="AF24" i="2317"/>
  <c r="AG24" i="2317" s="1"/>
  <c r="AH24" i="2317" s="1"/>
  <c r="AE25" i="2315"/>
  <c r="AF24" i="2315"/>
  <c r="AG24" i="2315" s="1"/>
  <c r="AH24" i="2315" s="1"/>
  <c r="AE25" i="2314"/>
  <c r="AF24" i="2314"/>
  <c r="AG24" i="2314" s="1"/>
  <c r="AH24" i="2314" s="1"/>
  <c r="AE24" i="2320"/>
  <c r="AF23" i="2320"/>
  <c r="AG23" i="2320" s="1"/>
  <c r="AH23" i="2320" s="1"/>
  <c r="AF24" i="2323"/>
  <c r="AG24" i="2323" s="1"/>
  <c r="AH24" i="2323" s="1"/>
  <c r="AE25" i="2323"/>
  <c r="AF23" i="2322"/>
  <c r="AG23" i="2322" s="1"/>
  <c r="AH23" i="2322" s="1"/>
  <c r="AE24" i="2322"/>
  <c r="AC30" i="2436" l="1"/>
  <c r="AD29" i="2436"/>
  <c r="AE29" i="2436" s="1"/>
  <c r="AF29" i="2436" s="1"/>
  <c r="AE25" i="2322"/>
  <c r="AF24" i="2322"/>
  <c r="AG24" i="2322" s="1"/>
  <c r="AH24" i="2322" s="1"/>
  <c r="AF25" i="2323"/>
  <c r="AG25" i="2323" s="1"/>
  <c r="AH25" i="2323" s="1"/>
  <c r="AE26" i="2323"/>
  <c r="AF24" i="2320"/>
  <c r="AG24" i="2320" s="1"/>
  <c r="AH24" i="2320" s="1"/>
  <c r="AE25" i="2320"/>
  <c r="AF25" i="2314"/>
  <c r="AG25" i="2314" s="1"/>
  <c r="AH25" i="2314" s="1"/>
  <c r="AE26" i="2314"/>
  <c r="AF25" i="2315"/>
  <c r="AG25" i="2315" s="1"/>
  <c r="AH25" i="2315" s="1"/>
  <c r="AE26" i="2315"/>
  <c r="AF25" i="2317"/>
  <c r="AG25" i="2317" s="1"/>
  <c r="AH25" i="2317" s="1"/>
  <c r="AE26" i="2317"/>
  <c r="AF25" i="2321"/>
  <c r="AG25" i="2321" s="1"/>
  <c r="AH25" i="2321" s="1"/>
  <c r="AE26" i="2321"/>
  <c r="AF24" i="2313"/>
  <c r="AG24" i="2313" s="1"/>
  <c r="AH24" i="2313" s="1"/>
  <c r="AE25" i="2313"/>
  <c r="AF25" i="2312"/>
  <c r="AG25" i="2312" s="1"/>
  <c r="AH25" i="2312" s="1"/>
  <c r="AE26" i="2312"/>
  <c r="AF24" i="2316"/>
  <c r="AG24" i="2316" s="1"/>
  <c r="AH24" i="2316" s="1"/>
  <c r="AE25" i="2316"/>
  <c r="AC31" i="2436" l="1"/>
  <c r="AD30" i="2436"/>
  <c r="AE30" i="2436" s="1"/>
  <c r="AF30" i="2436" s="1"/>
  <c r="AE26" i="2316"/>
  <c r="AF25" i="2316"/>
  <c r="AG25" i="2316" s="1"/>
  <c r="AH25" i="2316" s="1"/>
  <c r="AE27" i="2312"/>
  <c r="AF26" i="2312"/>
  <c r="AG26" i="2312" s="1"/>
  <c r="AH26" i="2312" s="1"/>
  <c r="AE26" i="2313"/>
  <c r="AF25" i="2313"/>
  <c r="AG25" i="2313" s="1"/>
  <c r="AH25" i="2313" s="1"/>
  <c r="AE27" i="2321"/>
  <c r="AF26" i="2321"/>
  <c r="AG26" i="2321" s="1"/>
  <c r="AH26" i="2321" s="1"/>
  <c r="AE27" i="2317"/>
  <c r="AF26" i="2317"/>
  <c r="AG26" i="2317" s="1"/>
  <c r="AH26" i="2317" s="1"/>
  <c r="AE27" i="2315"/>
  <c r="AF26" i="2315"/>
  <c r="AG26" i="2315" s="1"/>
  <c r="AH26" i="2315" s="1"/>
  <c r="AE27" i="2314"/>
  <c r="AF26" i="2314"/>
  <c r="AG26" i="2314" s="1"/>
  <c r="AH26" i="2314" s="1"/>
  <c r="AF25" i="2320"/>
  <c r="AG25" i="2320" s="1"/>
  <c r="AH25" i="2320" s="1"/>
  <c r="AE26" i="2320"/>
  <c r="AF26" i="2323"/>
  <c r="AG26" i="2323" s="1"/>
  <c r="AH26" i="2323" s="1"/>
  <c r="AE27" i="2323"/>
  <c r="AF25" i="2322"/>
  <c r="AG25" i="2322" s="1"/>
  <c r="AH25" i="2322" s="1"/>
  <c r="AE26" i="2322"/>
  <c r="AC32" i="2436" l="1"/>
  <c r="AD31" i="2436"/>
  <c r="AE31" i="2436" s="1"/>
  <c r="AF31" i="2436" s="1"/>
  <c r="AE27" i="2322"/>
  <c r="AF26" i="2322"/>
  <c r="AG26" i="2322" s="1"/>
  <c r="AH26" i="2322" s="1"/>
  <c r="AF27" i="2323"/>
  <c r="AG27" i="2323" s="1"/>
  <c r="AH27" i="2323" s="1"/>
  <c r="AE28" i="2323"/>
  <c r="AF26" i="2320"/>
  <c r="AG26" i="2320" s="1"/>
  <c r="AH26" i="2320" s="1"/>
  <c r="AE27" i="2320"/>
  <c r="AF27" i="2314"/>
  <c r="AG27" i="2314" s="1"/>
  <c r="AH27" i="2314" s="1"/>
  <c r="AE28" i="2314"/>
  <c r="AF27" i="2315"/>
  <c r="AG27" i="2315" s="1"/>
  <c r="AH27" i="2315" s="1"/>
  <c r="AE28" i="2315"/>
  <c r="AF27" i="2317"/>
  <c r="AG27" i="2317" s="1"/>
  <c r="AH27" i="2317" s="1"/>
  <c r="AE28" i="2317"/>
  <c r="AF27" i="2321"/>
  <c r="AG27" i="2321" s="1"/>
  <c r="AH27" i="2321" s="1"/>
  <c r="AE28" i="2321"/>
  <c r="AF26" i="2313"/>
  <c r="AG26" i="2313" s="1"/>
  <c r="AH26" i="2313" s="1"/>
  <c r="AE27" i="2313"/>
  <c r="AF27" i="2312"/>
  <c r="AG27" i="2312" s="1"/>
  <c r="AH27" i="2312" s="1"/>
  <c r="AE28" i="2312"/>
  <c r="AF26" i="2316"/>
  <c r="AG26" i="2316" s="1"/>
  <c r="AH26" i="2316" s="1"/>
  <c r="AE27" i="2316"/>
  <c r="AD32" i="2436" l="1"/>
  <c r="AE32" i="2436" s="1"/>
  <c r="AF32" i="2436" s="1"/>
  <c r="AC33" i="2436"/>
  <c r="AE28" i="2316"/>
  <c r="AF27" i="2316"/>
  <c r="AG27" i="2316" s="1"/>
  <c r="AH27" i="2316" s="1"/>
  <c r="AE29" i="2312"/>
  <c r="AF28" i="2312"/>
  <c r="AG28" i="2312" s="1"/>
  <c r="AH28" i="2312" s="1"/>
  <c r="AE28" i="2313"/>
  <c r="AF27" i="2313"/>
  <c r="AG27" i="2313" s="1"/>
  <c r="AH27" i="2313" s="1"/>
  <c r="AE29" i="2321"/>
  <c r="AF28" i="2321"/>
  <c r="AG28" i="2321" s="1"/>
  <c r="AH28" i="2321" s="1"/>
  <c r="AE29" i="2317"/>
  <c r="AF28" i="2317"/>
  <c r="AG28" i="2317" s="1"/>
  <c r="AH28" i="2317" s="1"/>
  <c r="AE29" i="2315"/>
  <c r="AF28" i="2315"/>
  <c r="AG28" i="2315" s="1"/>
  <c r="AH28" i="2315" s="1"/>
  <c r="AE29" i="2314"/>
  <c r="AF28" i="2314"/>
  <c r="AG28" i="2314" s="1"/>
  <c r="AH28" i="2314" s="1"/>
  <c r="AF27" i="2320"/>
  <c r="AG27" i="2320" s="1"/>
  <c r="AH27" i="2320" s="1"/>
  <c r="AE28" i="2320"/>
  <c r="AF28" i="2323"/>
  <c r="AG28" i="2323" s="1"/>
  <c r="AH28" i="2323" s="1"/>
  <c r="AE29" i="2323"/>
  <c r="AF27" i="2322"/>
  <c r="AG27" i="2322" s="1"/>
  <c r="AH27" i="2322" s="1"/>
  <c r="AE28" i="2322"/>
  <c r="AC34" i="2436" l="1"/>
  <c r="AD33" i="2436"/>
  <c r="AE33" i="2436" s="1"/>
  <c r="AF33" i="2436" s="1"/>
  <c r="AE29" i="2322"/>
  <c r="AF28" i="2322"/>
  <c r="AG28" i="2322" s="1"/>
  <c r="AH28" i="2322" s="1"/>
  <c r="AE30" i="2323"/>
  <c r="AF29" i="2323"/>
  <c r="AG29" i="2323" s="1"/>
  <c r="AH29" i="2323" s="1"/>
  <c r="AF28" i="2320"/>
  <c r="AG28" i="2320" s="1"/>
  <c r="AH28" i="2320" s="1"/>
  <c r="AE29" i="2320"/>
  <c r="AF29" i="2314"/>
  <c r="AG29" i="2314" s="1"/>
  <c r="AH29" i="2314" s="1"/>
  <c r="AE30" i="2314"/>
  <c r="AF29" i="2315"/>
  <c r="AG29" i="2315" s="1"/>
  <c r="AH29" i="2315" s="1"/>
  <c r="AE30" i="2315"/>
  <c r="AF29" i="2317"/>
  <c r="AG29" i="2317" s="1"/>
  <c r="AH29" i="2317" s="1"/>
  <c r="AE30" i="2317"/>
  <c r="AF29" i="2321"/>
  <c r="AG29" i="2321" s="1"/>
  <c r="AH29" i="2321" s="1"/>
  <c r="AE30" i="2321"/>
  <c r="AF28" i="2313"/>
  <c r="AG28" i="2313" s="1"/>
  <c r="AH28" i="2313" s="1"/>
  <c r="AE29" i="2313"/>
  <c r="AF29" i="2312"/>
  <c r="AG29" i="2312" s="1"/>
  <c r="AH29" i="2312" s="1"/>
  <c r="AE30" i="2312"/>
  <c r="AF28" i="2316"/>
  <c r="AG28" i="2316" s="1"/>
  <c r="AH28" i="2316" s="1"/>
  <c r="AE29" i="2316"/>
  <c r="AD34" i="2436" l="1"/>
  <c r="AE34" i="2436" s="1"/>
  <c r="AF34" i="2436" s="1"/>
  <c r="AC35" i="2436"/>
  <c r="AE30" i="2316"/>
  <c r="AF29" i="2316"/>
  <c r="AG29" i="2316" s="1"/>
  <c r="AH29" i="2316" s="1"/>
  <c r="AE31" i="2312"/>
  <c r="AF30" i="2312"/>
  <c r="AG30" i="2312" s="1"/>
  <c r="AH30" i="2312" s="1"/>
  <c r="AE30" i="2313"/>
  <c r="AF29" i="2313"/>
  <c r="AG29" i="2313" s="1"/>
  <c r="AH29" i="2313" s="1"/>
  <c r="AE31" i="2321"/>
  <c r="AF30" i="2321"/>
  <c r="AG30" i="2321" s="1"/>
  <c r="AH30" i="2321" s="1"/>
  <c r="AE31" i="2317"/>
  <c r="AF30" i="2317"/>
  <c r="AG30" i="2317" s="1"/>
  <c r="AH30" i="2317" s="1"/>
  <c r="AE31" i="2315"/>
  <c r="AF30" i="2315"/>
  <c r="AG30" i="2315" s="1"/>
  <c r="AH30" i="2315" s="1"/>
  <c r="AE31" i="2314"/>
  <c r="AF30" i="2314"/>
  <c r="AG30" i="2314" s="1"/>
  <c r="AH30" i="2314" s="1"/>
  <c r="AF29" i="2320"/>
  <c r="AG29" i="2320" s="1"/>
  <c r="AH29" i="2320" s="1"/>
  <c r="AE30" i="2320"/>
  <c r="AF30" i="2323"/>
  <c r="AG30" i="2323" s="1"/>
  <c r="AH30" i="2323" s="1"/>
  <c r="AE31" i="2323"/>
  <c r="AF29" i="2322"/>
  <c r="AG29" i="2322" s="1"/>
  <c r="AH29" i="2322" s="1"/>
  <c r="AE30" i="2322"/>
  <c r="AC36" i="2436" l="1"/>
  <c r="AD35" i="2436"/>
  <c r="AE35" i="2436" s="1"/>
  <c r="AF35" i="2436" s="1"/>
  <c r="AE31" i="2322"/>
  <c r="AF30" i="2322"/>
  <c r="AG30" i="2322" s="1"/>
  <c r="AH30" i="2322" s="1"/>
  <c r="AE32" i="2323"/>
  <c r="AF31" i="2323"/>
  <c r="AG31" i="2323" s="1"/>
  <c r="AH31" i="2323" s="1"/>
  <c r="AF30" i="2320"/>
  <c r="AG30" i="2320" s="1"/>
  <c r="AH30" i="2320" s="1"/>
  <c r="AE31" i="2320"/>
  <c r="AF31" i="2314"/>
  <c r="AG31" i="2314" s="1"/>
  <c r="AH31" i="2314" s="1"/>
  <c r="AE32" i="2314"/>
  <c r="AF31" i="2315"/>
  <c r="AG31" i="2315" s="1"/>
  <c r="AH31" i="2315" s="1"/>
  <c r="AE32" i="2315"/>
  <c r="AF31" i="2317"/>
  <c r="AG31" i="2317" s="1"/>
  <c r="AH31" i="2317" s="1"/>
  <c r="AE32" i="2317"/>
  <c r="AF31" i="2321"/>
  <c r="AG31" i="2321" s="1"/>
  <c r="AH31" i="2321" s="1"/>
  <c r="AE32" i="2321"/>
  <c r="AF30" i="2313"/>
  <c r="AG30" i="2313" s="1"/>
  <c r="AH30" i="2313" s="1"/>
  <c r="AE31" i="2313"/>
  <c r="AF31" i="2312"/>
  <c r="AG31" i="2312" s="1"/>
  <c r="AH31" i="2312" s="1"/>
  <c r="AE32" i="2312"/>
  <c r="AF30" i="2316"/>
  <c r="AG30" i="2316" s="1"/>
  <c r="AH30" i="2316" s="1"/>
  <c r="AE31" i="2316"/>
  <c r="AD36" i="2436" l="1"/>
  <c r="AE36" i="2436" s="1"/>
  <c r="AF36" i="2436" s="1"/>
  <c r="AC37" i="2436"/>
  <c r="AE33" i="2312"/>
  <c r="AF32" i="2312"/>
  <c r="AG32" i="2312" s="1"/>
  <c r="AH32" i="2312" s="1"/>
  <c r="AE32" i="2313"/>
  <c r="AF31" i="2313"/>
  <c r="AG31" i="2313" s="1"/>
  <c r="AH31" i="2313" s="1"/>
  <c r="AF32" i="2321"/>
  <c r="AG32" i="2321" s="1"/>
  <c r="AH32" i="2321" s="1"/>
  <c r="AE33" i="2321"/>
  <c r="AE33" i="2315"/>
  <c r="AF32" i="2315"/>
  <c r="AG32" i="2315" s="1"/>
  <c r="AH32" i="2315" s="1"/>
  <c r="AF32" i="2323"/>
  <c r="AG32" i="2323" s="1"/>
  <c r="AH32" i="2323" s="1"/>
  <c r="AE33" i="2323"/>
  <c r="AF31" i="2322"/>
  <c r="AG31" i="2322" s="1"/>
  <c r="AH31" i="2322" s="1"/>
  <c r="AE32" i="2322"/>
  <c r="AE32" i="2316"/>
  <c r="AF31" i="2316"/>
  <c r="AG31" i="2316" s="1"/>
  <c r="AH31" i="2316" s="1"/>
  <c r="AE33" i="2317"/>
  <c r="AF32" i="2317"/>
  <c r="AG32" i="2317" s="1"/>
  <c r="AH32" i="2317" s="1"/>
  <c r="AE33" i="2314"/>
  <c r="AF32" i="2314"/>
  <c r="AG32" i="2314" s="1"/>
  <c r="AH32" i="2314" s="1"/>
  <c r="AF31" i="2320"/>
  <c r="AG31" i="2320" s="1"/>
  <c r="AH31" i="2320" s="1"/>
  <c r="AE32" i="2320"/>
  <c r="AC38" i="2436" l="1"/>
  <c r="AD37" i="2436"/>
  <c r="AE37" i="2436" s="1"/>
  <c r="AF37" i="2436" s="1"/>
  <c r="AE33" i="2320"/>
  <c r="AF32" i="2320"/>
  <c r="AG32" i="2320" s="1"/>
  <c r="AH32" i="2320" s="1"/>
  <c r="AE33" i="2322"/>
  <c r="AF32" i="2322"/>
  <c r="AG32" i="2322" s="1"/>
  <c r="AH32" i="2322" s="1"/>
  <c r="AE34" i="2323"/>
  <c r="AF33" i="2323"/>
  <c r="AG33" i="2323" s="1"/>
  <c r="AH33" i="2323" s="1"/>
  <c r="AF33" i="2321"/>
  <c r="AG33" i="2321" s="1"/>
  <c r="AH33" i="2321" s="1"/>
  <c r="AE34" i="2321"/>
  <c r="AF34" i="2321" s="1"/>
  <c r="AG34" i="2321" s="1"/>
  <c r="AH34" i="2321" s="1"/>
  <c r="AF33" i="2314"/>
  <c r="AG33" i="2314" s="1"/>
  <c r="AH33" i="2314" s="1"/>
  <c r="AE34" i="2314"/>
  <c r="AF33" i="2317"/>
  <c r="AG33" i="2317" s="1"/>
  <c r="AH33" i="2317" s="1"/>
  <c r="AE34" i="2317"/>
  <c r="AF32" i="2316"/>
  <c r="AG32" i="2316" s="1"/>
  <c r="AH32" i="2316" s="1"/>
  <c r="AE33" i="2316"/>
  <c r="AF33" i="2315"/>
  <c r="AG33" i="2315" s="1"/>
  <c r="AH33" i="2315" s="1"/>
  <c r="AE34" i="2315"/>
  <c r="AF32" i="2313"/>
  <c r="AG32" i="2313" s="1"/>
  <c r="AH32" i="2313" s="1"/>
  <c r="AE33" i="2313"/>
  <c r="AF33" i="2312"/>
  <c r="AG33" i="2312" s="1"/>
  <c r="AH33" i="2312" s="1"/>
  <c r="AE34" i="2312"/>
  <c r="AD38" i="2436" l="1"/>
  <c r="AE38" i="2436" s="1"/>
  <c r="AF38" i="2436" s="1"/>
  <c r="AC39" i="2436"/>
  <c r="AE35" i="2312"/>
  <c r="AF34" i="2312"/>
  <c r="AG34" i="2312" s="1"/>
  <c r="AH34" i="2312" s="1"/>
  <c r="AE34" i="2316"/>
  <c r="AF33" i="2316"/>
  <c r="AG33" i="2316" s="1"/>
  <c r="AH33" i="2316" s="1"/>
  <c r="AF34" i="2317"/>
  <c r="AG34" i="2317" s="1"/>
  <c r="AH34" i="2317" s="1"/>
  <c r="AE35" i="2317"/>
  <c r="AE35" i="2314"/>
  <c r="AF34" i="2314"/>
  <c r="AG34" i="2314" s="1"/>
  <c r="AH34" i="2314" s="1"/>
  <c r="AE34" i="2313"/>
  <c r="AF33" i="2313"/>
  <c r="AG33" i="2313" s="1"/>
  <c r="AH33" i="2313" s="1"/>
  <c r="AE35" i="2315"/>
  <c r="AF34" i="2315"/>
  <c r="AG34" i="2315" s="1"/>
  <c r="AH34" i="2315" s="1"/>
  <c r="AF34" i="2323"/>
  <c r="AG34" i="2323" s="1"/>
  <c r="AH34" i="2323" s="1"/>
  <c r="AE35" i="2323"/>
  <c r="AF33" i="2322"/>
  <c r="AG33" i="2322" s="1"/>
  <c r="AH33" i="2322" s="1"/>
  <c r="AE34" i="2322"/>
  <c r="AF33" i="2320"/>
  <c r="AG33" i="2320" s="1"/>
  <c r="AH33" i="2320" s="1"/>
  <c r="AE34" i="2320"/>
  <c r="AC40" i="2436" l="1"/>
  <c r="AD39" i="2436"/>
  <c r="AE39" i="2436" s="1"/>
  <c r="AF39" i="2436" s="1"/>
  <c r="AE35" i="2320"/>
  <c r="AF34" i="2320"/>
  <c r="AG34" i="2320" s="1"/>
  <c r="AH34" i="2320" s="1"/>
  <c r="AE35" i="2322"/>
  <c r="AF34" i="2322"/>
  <c r="AG34" i="2322" s="1"/>
  <c r="AH34" i="2322" s="1"/>
  <c r="AE36" i="2323"/>
  <c r="AF35" i="2323"/>
  <c r="AG35" i="2323" s="1"/>
  <c r="AH35" i="2323" s="1"/>
  <c r="AF35" i="2317"/>
  <c r="AG35" i="2317" s="1"/>
  <c r="AH35" i="2317" s="1"/>
  <c r="AE36" i="2317"/>
  <c r="AF35" i="2315"/>
  <c r="AG35" i="2315" s="1"/>
  <c r="AH35" i="2315" s="1"/>
  <c r="AE36" i="2315"/>
  <c r="AF34" i="2313"/>
  <c r="AG34" i="2313" s="1"/>
  <c r="AH34" i="2313" s="1"/>
  <c r="AE35" i="2313"/>
  <c r="AF35" i="2314"/>
  <c r="AG35" i="2314" s="1"/>
  <c r="AH35" i="2314" s="1"/>
  <c r="AE36" i="2314"/>
  <c r="AF34" i="2316"/>
  <c r="AG34" i="2316" s="1"/>
  <c r="AH34" i="2316" s="1"/>
  <c r="AE35" i="2316"/>
  <c r="AF35" i="2312"/>
  <c r="AG35" i="2312" s="1"/>
  <c r="AH35" i="2312" s="1"/>
  <c r="AE36" i="2312"/>
  <c r="AD40" i="2436" l="1"/>
  <c r="AE40" i="2436" s="1"/>
  <c r="AF40" i="2436" s="1"/>
  <c r="AC42" i="2436"/>
  <c r="AE37" i="2312"/>
  <c r="AF36" i="2312"/>
  <c r="AG36" i="2312" s="1"/>
  <c r="AH36" i="2312" s="1"/>
  <c r="AE36" i="2316"/>
  <c r="AF35" i="2316"/>
  <c r="AG35" i="2316" s="1"/>
  <c r="AH35" i="2316" s="1"/>
  <c r="AE37" i="2314"/>
  <c r="AF36" i="2314"/>
  <c r="AG36" i="2314" s="1"/>
  <c r="AH36" i="2314" s="1"/>
  <c r="AE36" i="2313"/>
  <c r="AF35" i="2313"/>
  <c r="AG35" i="2313" s="1"/>
  <c r="AH35" i="2313" s="1"/>
  <c r="AE37" i="2315"/>
  <c r="AF36" i="2315"/>
  <c r="AG36" i="2315" s="1"/>
  <c r="AH36" i="2315" s="1"/>
  <c r="AF36" i="2317"/>
  <c r="AG36" i="2317" s="1"/>
  <c r="AH36" i="2317" s="1"/>
  <c r="AE37" i="2317"/>
  <c r="AF36" i="2323"/>
  <c r="AG36" i="2323" s="1"/>
  <c r="AH36" i="2323" s="1"/>
  <c r="AE37" i="2323"/>
  <c r="AF37" i="2323" s="1"/>
  <c r="AG37" i="2323" s="1"/>
  <c r="AH37" i="2323" s="1"/>
  <c r="AF35" i="2322"/>
  <c r="AG35" i="2322" s="1"/>
  <c r="AH35" i="2322" s="1"/>
  <c r="AE36" i="2322"/>
  <c r="AF35" i="2320"/>
  <c r="AG35" i="2320" s="1"/>
  <c r="AH35" i="2320" s="1"/>
  <c r="AE36" i="2320"/>
  <c r="AC43" i="2436" l="1"/>
  <c r="AD42" i="2436"/>
  <c r="AE42" i="2436" s="1"/>
  <c r="AF42" i="2436" s="1"/>
  <c r="AE37" i="2320"/>
  <c r="AF36" i="2320"/>
  <c r="AG36" i="2320" s="1"/>
  <c r="AH36" i="2320" s="1"/>
  <c r="AE37" i="2322"/>
  <c r="AF36" i="2322"/>
  <c r="AG36" i="2322" s="1"/>
  <c r="AH36" i="2322" s="1"/>
  <c r="AF37" i="2317"/>
  <c r="AG37" i="2317" s="1"/>
  <c r="AH37" i="2317" s="1"/>
  <c r="AE38" i="2317"/>
  <c r="AF38" i="2317" s="1"/>
  <c r="AG38" i="2317" s="1"/>
  <c r="AH38" i="2317" s="1"/>
  <c r="AF37" i="2315"/>
  <c r="AG37" i="2315" s="1"/>
  <c r="AH37" i="2315" s="1"/>
  <c r="AE38" i="2315"/>
  <c r="AF36" i="2313"/>
  <c r="AG36" i="2313" s="1"/>
  <c r="AH36" i="2313" s="1"/>
  <c r="AE37" i="2313"/>
  <c r="AF37" i="2314"/>
  <c r="AG37" i="2314" s="1"/>
  <c r="AH37" i="2314" s="1"/>
  <c r="AE38" i="2314"/>
  <c r="AF36" i="2316"/>
  <c r="AG36" i="2316" s="1"/>
  <c r="AH36" i="2316" s="1"/>
  <c r="AE37" i="2316"/>
  <c r="AF37" i="2312"/>
  <c r="AG37" i="2312" s="1"/>
  <c r="AH37" i="2312" s="1"/>
  <c r="AE38" i="2312"/>
  <c r="AD43" i="2436" l="1"/>
  <c r="AE43" i="2436" s="1"/>
  <c r="AF43" i="2436" s="1"/>
  <c r="AC44" i="2436"/>
  <c r="AC45" i="2436" s="1"/>
  <c r="AD45" i="2436" s="1"/>
  <c r="AE45" i="2436" s="1"/>
  <c r="AF45" i="2436" s="1"/>
  <c r="AE39" i="2312"/>
  <c r="AF38" i="2312"/>
  <c r="AG38" i="2312" s="1"/>
  <c r="AH38" i="2312" s="1"/>
  <c r="AE38" i="2316"/>
  <c r="AF37" i="2316"/>
  <c r="AG37" i="2316" s="1"/>
  <c r="AH37" i="2316" s="1"/>
  <c r="AE39" i="2314"/>
  <c r="AF38" i="2314"/>
  <c r="AG38" i="2314" s="1"/>
  <c r="AH38" i="2314" s="1"/>
  <c r="AE38" i="2313"/>
  <c r="AF38" i="2313" s="1"/>
  <c r="AG38" i="2313" s="1"/>
  <c r="AH38" i="2313" s="1"/>
  <c r="AF37" i="2313"/>
  <c r="AG37" i="2313" s="1"/>
  <c r="AH37" i="2313" s="1"/>
  <c r="AE39" i="2315"/>
  <c r="AF38" i="2315"/>
  <c r="AG38" i="2315" s="1"/>
  <c r="AH38" i="2315" s="1"/>
  <c r="AF37" i="2322"/>
  <c r="AG37" i="2322" s="1"/>
  <c r="AH37" i="2322" s="1"/>
  <c r="AE38" i="2322"/>
  <c r="AF37" i="2320"/>
  <c r="AG37" i="2320" s="1"/>
  <c r="AH37" i="2320" s="1"/>
  <c r="AE38" i="2320"/>
  <c r="AF38" i="2320" s="1"/>
  <c r="AG38" i="2320" s="1"/>
  <c r="AH38" i="2320" s="1"/>
  <c r="AC46" i="2436" l="1"/>
  <c r="AD44" i="2436"/>
  <c r="AE44" i="2436" s="1"/>
  <c r="AF44" i="2436" s="1"/>
  <c r="AE39" i="2322"/>
  <c r="AF38" i="2322"/>
  <c r="AG38" i="2322" s="1"/>
  <c r="AH38" i="2322" s="1"/>
  <c r="AF39" i="2315"/>
  <c r="AG39" i="2315" s="1"/>
  <c r="AH39" i="2315" s="1"/>
  <c r="AE40" i="2315"/>
  <c r="AF39" i="2314"/>
  <c r="AG39" i="2314" s="1"/>
  <c r="AH39" i="2314" s="1"/>
  <c r="AE40" i="2314"/>
  <c r="AF38" i="2316"/>
  <c r="AG38" i="2316" s="1"/>
  <c r="AH38" i="2316" s="1"/>
  <c r="AE39" i="2316"/>
  <c r="AF39" i="2312"/>
  <c r="AG39" i="2312" s="1"/>
  <c r="AH39" i="2312" s="1"/>
  <c r="AE40" i="2312"/>
  <c r="AD46" i="2436" l="1"/>
  <c r="AE46" i="2436" s="1"/>
  <c r="AF46" i="2436" s="1"/>
  <c r="AC47" i="2436"/>
  <c r="AE41" i="2312"/>
  <c r="AF40" i="2312"/>
  <c r="AG40" i="2312" s="1"/>
  <c r="AH40" i="2312" s="1"/>
  <c r="AE40" i="2316"/>
  <c r="AF39" i="2316"/>
  <c r="AG39" i="2316" s="1"/>
  <c r="AH39" i="2316" s="1"/>
  <c r="AE41" i="2314"/>
  <c r="AF40" i="2314"/>
  <c r="AG40" i="2314" s="1"/>
  <c r="AH40" i="2314" s="1"/>
  <c r="AE41" i="2315"/>
  <c r="AF40" i="2315"/>
  <c r="AG40" i="2315" s="1"/>
  <c r="AH40" i="2315" s="1"/>
  <c r="AF39" i="2322"/>
  <c r="AG39" i="2322" s="1"/>
  <c r="AH39" i="2322" s="1"/>
  <c r="AE40" i="2322"/>
  <c r="AC48" i="2436" l="1"/>
  <c r="AD47" i="2436"/>
  <c r="AE47" i="2436" s="1"/>
  <c r="AF47" i="2436" s="1"/>
  <c r="AE41" i="2322"/>
  <c r="AF40" i="2322"/>
  <c r="AG40" i="2322" s="1"/>
  <c r="AH40" i="2322" s="1"/>
  <c r="AF41" i="2315"/>
  <c r="AG41" i="2315" s="1"/>
  <c r="AH41" i="2315" s="1"/>
  <c r="AE42" i="2315"/>
  <c r="AF41" i="2314"/>
  <c r="AG41" i="2314" s="1"/>
  <c r="AH41" i="2314" s="1"/>
  <c r="AE42" i="2314"/>
  <c r="AF40" i="2316"/>
  <c r="AG40" i="2316" s="1"/>
  <c r="AH40" i="2316" s="1"/>
  <c r="AE41" i="2316"/>
  <c r="AF41" i="2312"/>
  <c r="AG41" i="2312" s="1"/>
  <c r="AH41" i="2312" s="1"/>
  <c r="AE42" i="2312"/>
  <c r="AD48" i="2436" l="1"/>
  <c r="AE48" i="2436" s="1"/>
  <c r="AF48" i="2436" s="1"/>
  <c r="AC49" i="2436"/>
  <c r="AC50" i="2436" s="1"/>
  <c r="AD50" i="2436" s="1"/>
  <c r="AE50" i="2436" s="1"/>
  <c r="AF50" i="2436" s="1"/>
  <c r="AF41" i="2322"/>
  <c r="AG41" i="2322" s="1"/>
  <c r="AH41" i="2322" s="1"/>
  <c r="AE42" i="2322"/>
  <c r="AE43" i="2312"/>
  <c r="AF42" i="2312"/>
  <c r="AG42" i="2312" s="1"/>
  <c r="AH42" i="2312" s="1"/>
  <c r="AE42" i="2316"/>
  <c r="AF41" i="2316"/>
  <c r="AG41" i="2316" s="1"/>
  <c r="AH41" i="2316" s="1"/>
  <c r="AE43" i="2314"/>
  <c r="AF43" i="2314" s="1"/>
  <c r="AG43" i="2314" s="1"/>
  <c r="AH43" i="2314" s="1"/>
  <c r="AF42" i="2314"/>
  <c r="AG42" i="2314" s="1"/>
  <c r="AH42" i="2314" s="1"/>
  <c r="AE43" i="2315"/>
  <c r="AF42" i="2315"/>
  <c r="AG42" i="2315" s="1"/>
  <c r="AH42" i="2315" s="1"/>
  <c r="AC51" i="2436" l="1"/>
  <c r="AC52" i="2436" s="1"/>
  <c r="AD49" i="2436"/>
  <c r="AE49" i="2436" s="1"/>
  <c r="AF49" i="2436" s="1"/>
  <c r="AF43" i="2315"/>
  <c r="AG43" i="2315" s="1"/>
  <c r="AH43" i="2315" s="1"/>
  <c r="AE44" i="2315"/>
  <c r="AF42" i="2316"/>
  <c r="AG42" i="2316" s="1"/>
  <c r="AH42" i="2316" s="1"/>
  <c r="AE43" i="2316"/>
  <c r="AF43" i="2312"/>
  <c r="AG43" i="2312" s="1"/>
  <c r="AH43" i="2312" s="1"/>
  <c r="AE44" i="2312"/>
  <c r="AF44" i="2312" s="1"/>
  <c r="AG44" i="2312" s="1"/>
  <c r="AH44" i="2312" s="1"/>
  <c r="AE43" i="2322"/>
  <c r="AF42" i="2322"/>
  <c r="AG42" i="2322" s="1"/>
  <c r="AH42" i="2322" s="1"/>
  <c r="AC53" i="2436" l="1"/>
  <c r="AD52" i="2436"/>
  <c r="AE52" i="2436" s="1"/>
  <c r="AF52" i="2436" s="1"/>
  <c r="AD51" i="2436"/>
  <c r="AE51" i="2436" s="1"/>
  <c r="AF51" i="2436" s="1"/>
  <c r="AF43" i="2322"/>
  <c r="AG43" i="2322" s="1"/>
  <c r="AH43" i="2322" s="1"/>
  <c r="AE44" i="2322"/>
  <c r="AE44" i="2316"/>
  <c r="AF43" i="2316"/>
  <c r="AG43" i="2316" s="1"/>
  <c r="AH43" i="2316" s="1"/>
  <c r="AE45" i="2315"/>
  <c r="AF44" i="2315"/>
  <c r="AG44" i="2315" s="1"/>
  <c r="AH44" i="2315" s="1"/>
  <c r="AC54" i="2436" l="1"/>
  <c r="AD53" i="2436"/>
  <c r="AE53" i="2436" s="1"/>
  <c r="AF53" i="2436" s="1"/>
  <c r="AF45" i="2315"/>
  <c r="AG45" i="2315" s="1"/>
  <c r="AH45" i="2315" s="1"/>
  <c r="AE46" i="2315"/>
  <c r="AF44" i="2316"/>
  <c r="AG44" i="2316" s="1"/>
  <c r="AH44" i="2316" s="1"/>
  <c r="AE45" i="2316"/>
  <c r="AE45" i="2322"/>
  <c r="AF44" i="2322"/>
  <c r="AG44" i="2322" s="1"/>
  <c r="AH44" i="2322" s="1"/>
  <c r="AC55" i="2436" l="1"/>
  <c r="AD54" i="2436"/>
  <c r="AE54" i="2436" s="1"/>
  <c r="AF54" i="2436" s="1"/>
  <c r="AF45" i="2322"/>
  <c r="AG45" i="2322" s="1"/>
  <c r="AH45" i="2322" s="1"/>
  <c r="AE46" i="2322"/>
  <c r="AE46" i="2316"/>
  <c r="AF45" i="2316"/>
  <c r="AG45" i="2316" s="1"/>
  <c r="AH45" i="2316" s="1"/>
  <c r="AE47" i="2315"/>
  <c r="AF46" i="2315"/>
  <c r="AG46" i="2315" s="1"/>
  <c r="AH46" i="2315" s="1"/>
  <c r="AD55" i="2436" l="1"/>
  <c r="AE55" i="2436" s="1"/>
  <c r="AF55" i="2436" s="1"/>
  <c r="AC56" i="2436"/>
  <c r="AF47" i="2315"/>
  <c r="AG47" i="2315" s="1"/>
  <c r="AH47" i="2315" s="1"/>
  <c r="AE48" i="2315"/>
  <c r="AF46" i="2316"/>
  <c r="AG46" i="2316" s="1"/>
  <c r="AH46" i="2316" s="1"/>
  <c r="AE47" i="2316"/>
  <c r="AE47" i="2322"/>
  <c r="AF46" i="2322"/>
  <c r="AG46" i="2322" s="1"/>
  <c r="AH46" i="2322" s="1"/>
  <c r="AD56" i="2436" l="1"/>
  <c r="AE56" i="2436" s="1"/>
  <c r="AF56" i="2436" s="1"/>
  <c r="AC57" i="2436"/>
  <c r="AC58" i="2436" s="1"/>
  <c r="AD58" i="2436" s="1"/>
  <c r="AE58" i="2436" s="1"/>
  <c r="AF58" i="2436" s="1"/>
  <c r="AE48" i="2316"/>
  <c r="AF47" i="2316"/>
  <c r="AG47" i="2316" s="1"/>
  <c r="AH47" i="2316" s="1"/>
  <c r="AE49" i="2315"/>
  <c r="AF48" i="2315"/>
  <c r="AG48" i="2315" s="1"/>
  <c r="AH48" i="2315" s="1"/>
  <c r="AF47" i="2322"/>
  <c r="AG47" i="2322" s="1"/>
  <c r="AH47" i="2322" s="1"/>
  <c r="AE48" i="2322"/>
  <c r="AF48" i="2322" s="1"/>
  <c r="AG48" i="2322" s="1"/>
  <c r="AH48" i="2322" s="1"/>
  <c r="AC59" i="2436" l="1"/>
  <c r="AD57" i="2436"/>
  <c r="AE57" i="2436" s="1"/>
  <c r="AF57" i="2436" s="1"/>
  <c r="AF49" i="2315"/>
  <c r="AG49" i="2315" s="1"/>
  <c r="AH49" i="2315" s="1"/>
  <c r="AE50" i="2315"/>
  <c r="AF48" i="2316"/>
  <c r="AG48" i="2316" s="1"/>
  <c r="AH48" i="2316" s="1"/>
  <c r="AE49" i="2316"/>
  <c r="AD59" i="2436" l="1"/>
  <c r="AE59" i="2436" s="1"/>
  <c r="AF59" i="2436" s="1"/>
  <c r="AC60" i="2436"/>
  <c r="AE50" i="2316"/>
  <c r="AF49" i="2316"/>
  <c r="AG49" i="2316" s="1"/>
  <c r="AH49" i="2316" s="1"/>
  <c r="AE51" i="2315"/>
  <c r="AF51" i="2315" s="1"/>
  <c r="AG51" i="2315" s="1"/>
  <c r="AH51" i="2315" s="1"/>
  <c r="AF50" i="2315"/>
  <c r="AG50" i="2315" s="1"/>
  <c r="AH50" i="2315" s="1"/>
  <c r="AC61" i="2436" l="1"/>
  <c r="AD60" i="2436"/>
  <c r="AE60" i="2436" s="1"/>
  <c r="AF60" i="2436" s="1"/>
  <c r="AF50" i="2316"/>
  <c r="AG50" i="2316" s="1"/>
  <c r="AH50" i="2316" s="1"/>
  <c r="AE51" i="2316"/>
  <c r="AD61" i="2436" l="1"/>
  <c r="AE61" i="2436" s="1"/>
  <c r="AF61" i="2436" s="1"/>
  <c r="AC62" i="2436"/>
  <c r="AE52" i="2316"/>
  <c r="AF51" i="2316"/>
  <c r="AG51" i="2316" s="1"/>
  <c r="AH51" i="2316" s="1"/>
  <c r="AC63" i="2436" l="1"/>
  <c r="AD62" i="2436"/>
  <c r="AE62" i="2436" s="1"/>
  <c r="AF62" i="2436" s="1"/>
  <c r="AF52" i="2316"/>
  <c r="AG52" i="2316" s="1"/>
  <c r="AH52" i="2316" s="1"/>
  <c r="AE53" i="2316"/>
  <c r="AF53" i="2316" s="1"/>
  <c r="AG53" i="2316" s="1"/>
  <c r="AH53" i="2316" s="1"/>
  <c r="AD63" i="2436" l="1"/>
  <c r="AE63" i="2436" s="1"/>
  <c r="AF63" i="2436" s="1"/>
  <c r="AC64" i="2436"/>
  <c r="AC189" i="2436"/>
  <c r="AC65" i="2436" l="1"/>
  <c r="AD64" i="2436"/>
  <c r="AE64" i="2436" s="1"/>
  <c r="AF64" i="2436" s="1"/>
  <c r="AD189" i="2436"/>
  <c r="AE189" i="2436" s="1"/>
  <c r="AF189" i="2436" s="1"/>
  <c r="AC190" i="2436"/>
  <c r="AC66" i="2436" l="1"/>
  <c r="AD65" i="2436"/>
  <c r="AE65" i="2436" s="1"/>
  <c r="AF65" i="2436" s="1"/>
  <c r="AC191" i="2436"/>
  <c r="AD190" i="2436"/>
  <c r="AE190" i="2436" s="1"/>
  <c r="AF190" i="2436" s="1"/>
  <c r="AD66" i="2436" l="1"/>
  <c r="AE66" i="2436" s="1"/>
  <c r="AF66" i="2436" s="1"/>
  <c r="AC67" i="2436"/>
  <c r="AD191" i="2436"/>
  <c r="AE191" i="2436" s="1"/>
  <c r="AF191" i="2436" s="1"/>
  <c r="AC195" i="2436"/>
  <c r="AD67" i="2436" l="1"/>
  <c r="AE67" i="2436" s="1"/>
  <c r="AF67" i="2436" s="1"/>
  <c r="AC68" i="2436"/>
  <c r="AD195" i="2436"/>
  <c r="AE195" i="2436" s="1"/>
  <c r="AF195" i="2436" s="1"/>
  <c r="AC196" i="2436"/>
  <c r="AC69" i="2436" l="1"/>
  <c r="AD68" i="2436"/>
  <c r="AE68" i="2436" s="1"/>
  <c r="AF68" i="2436" s="1"/>
  <c r="AD196" i="2436"/>
  <c r="AE196" i="2436" s="1"/>
  <c r="AF196" i="2436" s="1"/>
  <c r="AC188" i="2436"/>
  <c r="AC70" i="2436" l="1"/>
  <c r="AD69" i="2436"/>
  <c r="AE69" i="2436" s="1"/>
  <c r="AF69" i="2436" s="1"/>
  <c r="AD188" i="2436"/>
  <c r="AE188" i="2436" s="1"/>
  <c r="AF188" i="2436" s="1"/>
  <c r="AC178" i="2436"/>
  <c r="AD70" i="2436" l="1"/>
  <c r="AE70" i="2436" s="1"/>
  <c r="AF70" i="2436" s="1"/>
  <c r="AC71" i="2436"/>
  <c r="AD178" i="2436"/>
  <c r="AE178" i="2436" s="1"/>
  <c r="AF178" i="2436" s="1"/>
  <c r="AD71" i="2436" l="1"/>
  <c r="AE71" i="2436" s="1"/>
  <c r="AF71" i="2436" s="1"/>
  <c r="AC72" i="2436"/>
  <c r="AC135" i="2436"/>
  <c r="AD135" i="2436" s="1"/>
  <c r="AE135" i="2436" s="1"/>
  <c r="AF135" i="2436" s="1"/>
  <c r="AC73" i="2436" l="1"/>
  <c r="AD72" i="2436"/>
  <c r="AE72" i="2436" s="1"/>
  <c r="AF72" i="2436" s="1"/>
  <c r="AC134" i="2436"/>
  <c r="AD134" i="2436" s="1"/>
  <c r="AE134" i="2436" s="1"/>
  <c r="AF134" i="2436" s="1"/>
  <c r="AD73" i="2436" l="1"/>
  <c r="AE73" i="2436" s="1"/>
  <c r="AF73" i="2436" s="1"/>
  <c r="AC74" i="2436"/>
  <c r="AC51" i="3152"/>
  <c r="AD51" i="3152" s="1"/>
  <c r="AE51" i="3152" s="1"/>
  <c r="AF51" i="3152" s="1"/>
  <c r="AD74" i="2436" l="1"/>
  <c r="AE74" i="2436" s="1"/>
  <c r="AF74" i="2436" s="1"/>
  <c r="AC75" i="2436"/>
  <c r="AC52" i="3152"/>
  <c r="AD75" i="2436" l="1"/>
  <c r="AE75" i="2436" s="1"/>
  <c r="AF75" i="2436" s="1"/>
  <c r="AC76" i="2436"/>
  <c r="AD52" i="3152"/>
  <c r="AE52" i="3152" s="1"/>
  <c r="AF52" i="3152" s="1"/>
  <c r="AC53" i="3152"/>
  <c r="AC77" i="2436" l="1"/>
  <c r="AD76" i="2436"/>
  <c r="AE76" i="2436" s="1"/>
  <c r="AF76" i="2436" s="1"/>
  <c r="AD53" i="3152"/>
  <c r="AE53" i="3152" s="1"/>
  <c r="AF53" i="3152" s="1"/>
  <c r="AC54" i="3152"/>
  <c r="AC78" i="2436" l="1"/>
  <c r="AD77" i="2436"/>
  <c r="AE77" i="2436" s="1"/>
  <c r="AF77" i="2436" s="1"/>
  <c r="AD54" i="3152"/>
  <c r="AE54" i="3152" s="1"/>
  <c r="AF54" i="3152" s="1"/>
  <c r="AC55" i="3152"/>
  <c r="AC79" i="2436" l="1"/>
  <c r="AD78" i="2436"/>
  <c r="AE78" i="2436" s="1"/>
  <c r="AF78" i="2436" s="1"/>
  <c r="AD55" i="3152"/>
  <c r="AE55" i="3152" s="1"/>
  <c r="AF55" i="3152" s="1"/>
  <c r="AC56" i="3152"/>
  <c r="AD79" i="2436" l="1"/>
  <c r="AE79" i="2436" s="1"/>
  <c r="AF79" i="2436" s="1"/>
  <c r="AC80" i="2436"/>
  <c r="AD56" i="3152"/>
  <c r="AE56" i="3152" s="1"/>
  <c r="AF56" i="3152" s="1"/>
  <c r="AC57" i="3152"/>
  <c r="AD80" i="2436" l="1"/>
  <c r="AE80" i="2436" s="1"/>
  <c r="AF80" i="2436" s="1"/>
  <c r="AC81" i="2436"/>
  <c r="AC58" i="3152"/>
  <c r="AD57" i="3152"/>
  <c r="AE57" i="3152" s="1"/>
  <c r="AF57" i="3152" s="1"/>
  <c r="AD81" i="2436" l="1"/>
  <c r="AE81" i="2436" s="1"/>
  <c r="AF81" i="2436" s="1"/>
  <c r="AC82" i="2436"/>
  <c r="AD58" i="3152"/>
  <c r="AE58" i="3152" s="1"/>
  <c r="AF58" i="3152" s="1"/>
  <c r="AC60" i="3152"/>
  <c r="AD82" i="2436" l="1"/>
  <c r="AE82" i="2436" s="1"/>
  <c r="AF82" i="2436" s="1"/>
  <c r="AC83" i="2436"/>
  <c r="AD60" i="3152"/>
  <c r="AE60" i="3152" s="1"/>
  <c r="AF60" i="3152" s="1"/>
  <c r="AC61" i="3152"/>
  <c r="AD83" i="2436" l="1"/>
  <c r="AE83" i="2436" s="1"/>
  <c r="AF83" i="2436" s="1"/>
  <c r="AC84" i="2436"/>
  <c r="AD61" i="3152"/>
  <c r="AE61" i="3152" s="1"/>
  <c r="AF61" i="3152" s="1"/>
  <c r="AC62" i="3152"/>
  <c r="AD84" i="2436" l="1"/>
  <c r="AE84" i="2436" s="1"/>
  <c r="AF84" i="2436" s="1"/>
  <c r="AC86" i="2436"/>
  <c r="AD62" i="3152"/>
  <c r="AE62" i="3152" s="1"/>
  <c r="AF62" i="3152" s="1"/>
  <c r="AC63" i="3152"/>
  <c r="AD86" i="2436" l="1"/>
  <c r="AE86" i="2436" s="1"/>
  <c r="AF86" i="2436" s="1"/>
  <c r="AC87" i="2436"/>
  <c r="AD63" i="3152"/>
  <c r="AE63" i="3152" s="1"/>
  <c r="AF63" i="3152" s="1"/>
  <c r="AC64" i="3152"/>
  <c r="AD87" i="2436" l="1"/>
  <c r="AE87" i="2436" s="1"/>
  <c r="AF87" i="2436" s="1"/>
  <c r="AC88" i="2436"/>
  <c r="AD64" i="3152"/>
  <c r="AE64" i="3152" s="1"/>
  <c r="AF64" i="3152" s="1"/>
  <c r="AC65" i="3152"/>
  <c r="AD88" i="2436" l="1"/>
  <c r="AE88" i="2436" s="1"/>
  <c r="AF88" i="2436" s="1"/>
  <c r="AC89" i="2436"/>
  <c r="AD65" i="3152"/>
  <c r="AE65" i="3152" s="1"/>
  <c r="AF65" i="3152" s="1"/>
  <c r="AC66" i="3152"/>
  <c r="AD89" i="2436" l="1"/>
  <c r="AE89" i="2436" s="1"/>
  <c r="AF89" i="2436" s="1"/>
  <c r="AC90" i="2436"/>
  <c r="AD66" i="3152"/>
  <c r="AE66" i="3152" s="1"/>
  <c r="AF66" i="3152" s="1"/>
  <c r="AC67" i="3152"/>
  <c r="AD90" i="2436" l="1"/>
  <c r="AE90" i="2436" s="1"/>
  <c r="AF90" i="2436" s="1"/>
  <c r="AC91" i="2436"/>
  <c r="AD67" i="3152"/>
  <c r="AE67" i="3152" s="1"/>
  <c r="AF67" i="3152" s="1"/>
  <c r="AC68" i="3152"/>
  <c r="AC92" i="2436" l="1"/>
  <c r="AD91" i="2436"/>
  <c r="AE91" i="2436" s="1"/>
  <c r="AF91" i="2436" s="1"/>
  <c r="AD68" i="3152"/>
  <c r="AE68" i="3152" s="1"/>
  <c r="AF68" i="3152" s="1"/>
  <c r="AC69" i="3152"/>
  <c r="AD69" i="3152" s="1"/>
  <c r="AE69" i="3152" s="1"/>
  <c r="AF69" i="3152" s="1"/>
  <c r="AD92" i="2436" l="1"/>
  <c r="AE92" i="2436" s="1"/>
  <c r="AF92" i="2436" s="1"/>
  <c r="AC93" i="2436"/>
  <c r="AD93" i="2436" l="1"/>
  <c r="AE93" i="2436" s="1"/>
  <c r="AF93" i="2436" s="1"/>
  <c r="AC94" i="2436"/>
  <c r="AC95" i="2436" l="1"/>
  <c r="AD94" i="2436"/>
  <c r="AE94" i="2436" s="1"/>
  <c r="AF94" i="2436" s="1"/>
  <c r="AC96" i="2436" l="1"/>
  <c r="AD95" i="2436"/>
  <c r="AE95" i="2436" s="1"/>
  <c r="AF95" i="2436" s="1"/>
  <c r="AD96" i="2436" l="1"/>
  <c r="AE96" i="2436" s="1"/>
  <c r="AF96" i="2436" s="1"/>
  <c r="AC97" i="2436"/>
  <c r="AC98" i="2436" l="1"/>
  <c r="AD97" i="2436"/>
  <c r="AE97" i="2436" s="1"/>
  <c r="AF97" i="2436" s="1"/>
  <c r="AD98" i="2436" l="1"/>
  <c r="AE98" i="2436" s="1"/>
  <c r="AF98" i="2436" s="1"/>
  <c r="AC99" i="2436"/>
  <c r="AD99" i="2436" l="1"/>
  <c r="AE99" i="2436" s="1"/>
  <c r="AF99" i="2436" s="1"/>
  <c r="AC100" i="2436"/>
  <c r="AC101" i="2436" l="1"/>
  <c r="AD100" i="2436"/>
  <c r="AE100" i="2436" s="1"/>
  <c r="AF100" i="2436" s="1"/>
  <c r="AD101" i="2436" l="1"/>
  <c r="AE101" i="2436" s="1"/>
  <c r="AF101" i="2436" s="1"/>
  <c r="AC102" i="2436"/>
  <c r="AC103" i="2436" l="1"/>
  <c r="AD102" i="2436"/>
  <c r="AE102" i="2436" s="1"/>
  <c r="AF102" i="2436" s="1"/>
  <c r="AD103" i="2436" l="1"/>
  <c r="AE103" i="2436" s="1"/>
  <c r="AF103" i="2436" s="1"/>
  <c r="AC104" i="2436"/>
  <c r="AC105" i="2436" l="1"/>
  <c r="AD104" i="2436"/>
  <c r="AE104" i="2436" s="1"/>
  <c r="AF104" i="2436" s="1"/>
  <c r="AD105" i="2436" l="1"/>
  <c r="AE105" i="2436" s="1"/>
  <c r="AF105" i="2436" s="1"/>
  <c r="AC106" i="2436"/>
  <c r="AD106" i="2436" l="1"/>
  <c r="AE106" i="2436" s="1"/>
  <c r="AF106" i="2436" s="1"/>
  <c r="AC107" i="2436"/>
  <c r="AC108" i="2436" l="1"/>
  <c r="AD108" i="2436" s="1"/>
  <c r="AE108" i="2436" s="1"/>
  <c r="AF108" i="2436" s="1"/>
  <c r="AD107" i="2436"/>
  <c r="AE107" i="2436" s="1"/>
  <c r="AF107" i="243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Plan.om</author>
  </authors>
  <commentList>
    <comment ref="K11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แจ้งวันที่ 11/5/19 ทำเป็นงานรอเรียก</t>
        </r>
      </text>
    </comment>
    <comment ref="K27" authorId="0" shapeId="0" xr:uid="{00000000-0006-0000-0D00-000002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เดิม29/5/19เลื่อนออก</t>
        </r>
      </text>
    </comment>
    <comment ref="R27" authorId="0" shapeId="0" xr:uid="{00000000-0006-0000-0D00-000003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เดิม25/5/19เลื่อนออก</t>
        </r>
      </text>
    </comment>
    <comment ref="K28" authorId="0" shapeId="0" xr:uid="{00000000-0006-0000-0D00-000004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เดิม23/5/19เลื่อนออก</t>
        </r>
      </text>
    </comment>
    <comment ref="R28" authorId="0" shapeId="0" xr:uid="{00000000-0006-0000-0D00-000005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เดิม20/5/19เลื่อนออก</t>
        </r>
      </text>
    </comment>
    <comment ref="K29" authorId="0" shapeId="0" xr:uid="{00000000-0006-0000-0D00-000006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เดิม23/5/19เลื่อนออก</t>
        </r>
      </text>
    </comment>
    <comment ref="R29" authorId="0" shapeId="0" xr:uid="{00000000-0006-0000-0D00-000007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เดิม20/5/19เลื่อนออก</t>
        </r>
      </text>
    </comment>
    <comment ref="K30" authorId="0" shapeId="0" xr:uid="{00000000-0006-0000-0D00-000008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เดิม23/5/19เลื่อนออก</t>
        </r>
      </text>
    </comment>
    <comment ref="R30" authorId="0" shapeId="0" xr:uid="{00000000-0006-0000-0D00-000009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เดิม20/5/19เลื่อนออก</t>
        </r>
      </text>
    </comment>
    <comment ref="K33" authorId="0" shapeId="0" xr:uid="{00000000-0006-0000-0D00-00000A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เดิม1/6เลื่อนเข้า</t>
        </r>
      </text>
    </comment>
    <comment ref="R33" authorId="0" shapeId="0" xr:uid="{00000000-0006-0000-0D00-00000B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เดิม30/12/19</t>
        </r>
      </text>
    </comment>
    <comment ref="K34" authorId="0" shapeId="0" xr:uid="{00000000-0006-0000-0D00-00000C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เดิมรอเรียกเลื่อนเข้า</t>
        </r>
      </text>
    </comment>
    <comment ref="R34" authorId="0" shapeId="0" xr:uid="{00000000-0006-0000-0D00-00000D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เดิม30/12/19เลื่อนเข้า</t>
        </r>
      </text>
    </comment>
    <comment ref="K35" authorId="0" shapeId="0" xr:uid="{00000000-0006-0000-0D00-00000E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เดิม6/6เลื่อนเข้า</t>
        </r>
      </text>
    </comment>
    <comment ref="R35" authorId="0" shapeId="0" xr:uid="{00000000-0006-0000-0D00-00000F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เดิม3/6เลื่อนเข้า</t>
        </r>
      </text>
    </comment>
    <comment ref="K36" authorId="0" shapeId="0" xr:uid="{00000000-0006-0000-0D00-000010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เดิม4/6เลื่อนเข้า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Plan.om</author>
  </authors>
  <commentList>
    <comment ref="K30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14/6</t>
        </r>
      </text>
    </comment>
    <comment ref="P30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17.00</t>
        </r>
      </text>
    </comment>
    <comment ref="K31" authorId="0" shapeId="0" xr:uid="{00000000-0006-0000-1600-000003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เดิม28/6/19เลื่อนเข้า</t>
        </r>
      </text>
    </comment>
    <comment ref="R31" authorId="0" shapeId="0" xr:uid="{00000000-0006-0000-1600-000004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เดิม26/6/19เลื่อนเข้า</t>
        </r>
      </text>
    </comment>
    <comment ref="K33" authorId="0" shapeId="0" xr:uid="{00000000-0006-0000-1600-000005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เดิม6/6/19เลื่อนเข้า
เดิม15/5/19เลื่อนออก
เดิม6/6/19เลื่อนออก
เป็นส่ง 12/6=300 ใบ
ส่ง 24/6=300 ใบ</t>
        </r>
      </text>
    </comment>
    <comment ref="R33" authorId="0" shapeId="0" xr:uid="{00000000-0006-0000-1600-000006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เดิม3/6/19เลื่อนออก</t>
        </r>
      </text>
    </comment>
    <comment ref="K34" authorId="0" shapeId="0" xr:uid="{00000000-0006-0000-1600-000007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รอเรียกเลื่อนเข้า</t>
        </r>
      </text>
    </comment>
    <comment ref="R34" authorId="0" shapeId="0" xr:uid="{00000000-0006-0000-1600-000008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เดิม30/12/19เลื่อนเข้า</t>
        </r>
      </text>
    </comment>
    <comment ref="K35" authorId="0" shapeId="0" xr:uid="{00000000-0006-0000-1600-000009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เดิมรอเรียกเลื่อนเข้า</t>
        </r>
      </text>
    </comment>
    <comment ref="R35" authorId="0" shapeId="0" xr:uid="{00000000-0006-0000-1600-00000A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เดิม30/12/19เลื่อนเข้า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Plan.om</author>
  </authors>
  <commentList>
    <comment ref="K8" authorId="0" shapeId="0" xr:uid="{00000000-0006-0000-1700-000001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เดิม14/6เลื่อนเข้า</t>
        </r>
      </text>
    </comment>
    <comment ref="R8" authorId="0" shapeId="0" xr:uid="{00000000-0006-0000-1700-000002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เดิม12/6เลื่อนเข้า</t>
        </r>
      </text>
    </comment>
    <comment ref="K13" authorId="0" shapeId="0" xr:uid="{00000000-0006-0000-1700-000003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เดิม3/6/19เลื่อนออก
เดิม7/6เลื่อนออก</t>
        </r>
      </text>
    </comment>
    <comment ref="R13" authorId="0" shapeId="0" xr:uid="{00000000-0006-0000-1700-000004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เดิม30/5/19เลื่อนออก
เดิม4/6เลื่อนออก</t>
        </r>
      </text>
    </comment>
    <comment ref="R15" authorId="0" shapeId="0" xr:uid="{00000000-0006-0000-1700-000005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 30/12</t>
        </r>
      </text>
    </comment>
    <comment ref="K18" authorId="0" shapeId="0" xr:uid="{00000000-0006-0000-1700-000006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เดิม12/6เลื่อนออก</t>
        </r>
      </text>
    </comment>
    <comment ref="R18" authorId="0" shapeId="0" xr:uid="{00000000-0006-0000-1700-000007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เดิม8/6/19เลื่อนออก</t>
        </r>
      </text>
    </comment>
    <comment ref="K19" authorId="0" shapeId="0" xr:uid="{00000000-0006-0000-1700-000008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เดิม17/6เลื่อนเข้า</t>
        </r>
      </text>
    </comment>
    <comment ref="R24" authorId="0" shapeId="0" xr:uid="{00000000-0006-0000-1700-000009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เดิม8/6/19เลื่อนออก</t>
        </r>
      </text>
    </comment>
    <comment ref="K25" authorId="0" shapeId="0" xr:uid="{00000000-0006-0000-1700-00000A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แจ้งวันที่ 11/5/19 ทำเป็นงานรอเรียก</t>
        </r>
      </text>
    </comment>
    <comment ref="K26" authorId="0" shapeId="0" xr:uid="{00000000-0006-0000-1700-00000B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แจ้งวันที่ 11/5/19 ทำเป็นงานรอเรียก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Plan.om</author>
  </authors>
  <commentList>
    <comment ref="K10" authorId="0" shapeId="0" xr:uid="{00000000-0006-0000-1800-000001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เดิมรอเรียกเลื่อนเข้า</t>
        </r>
      </text>
    </comment>
    <comment ref="R10" authorId="0" shapeId="0" xr:uid="{00000000-0006-0000-1800-000002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เดิม30/12/19เลื่อนเข้า</t>
        </r>
      </text>
    </comment>
    <comment ref="K21" authorId="0" shapeId="0" xr:uid="{00000000-0006-0000-1800-000003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เดิม5/7เลื่อนเข้า
เดิม19/6</t>
        </r>
      </text>
    </comment>
    <comment ref="R21" authorId="0" shapeId="0" xr:uid="{00000000-0006-0000-1800-000004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เดิม2/7เลื่อนเข้า
เดิม17/6</t>
        </r>
      </text>
    </comment>
    <comment ref="K23" authorId="0" shapeId="0" xr:uid="{00000000-0006-0000-1800-000005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ลูกค้าต้องการ 14/6</t>
        </r>
      </text>
    </comment>
    <comment ref="K24" authorId="0" shapeId="0" xr:uid="{00000000-0006-0000-1800-000006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ลูกค้าต้องการ 14/6</t>
        </r>
      </text>
    </comment>
    <comment ref="K25" authorId="0" shapeId="0" xr:uid="{00000000-0006-0000-1800-000007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ลูกค้าต้องการ 14/6</t>
        </r>
      </text>
    </comment>
    <comment ref="Q26" authorId="0" shapeId="0" xr:uid="{00000000-0006-0000-1800-000008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11.00
</t>
        </r>
      </text>
    </comment>
    <comment ref="K29" authorId="0" shapeId="0" xr:uid="{00000000-0006-0000-1800-000009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เดิม12/6เลื่อนออก</t>
        </r>
      </text>
    </comment>
    <comment ref="R29" authorId="0" shapeId="0" xr:uid="{00000000-0006-0000-1800-00000A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เดิม7/6 เลื่อนกระดาษออกไม่ทัน
สลับดิว7/6ใช้ผลิตPDR1906-0983</t>
        </r>
      </text>
    </comment>
    <comment ref="R30" authorId="0" shapeId="0" xr:uid="{00000000-0006-0000-1800-00000B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รอเรียกเลื่อนเข้า30/12</t>
        </r>
      </text>
    </comment>
    <comment ref="R31" authorId="0" shapeId="0" xr:uid="{00000000-0006-0000-1800-00000C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รอเรียกเลื่อนเข้า30/12</t>
        </r>
      </text>
    </comment>
    <comment ref="K34" authorId="0" shapeId="0" xr:uid="{00000000-0006-0000-1800-00000D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แจ้งวันที่ 11/5/19 ทำเป็นงานรอเรียก</t>
        </r>
      </text>
    </comment>
    <comment ref="K35" authorId="0" shapeId="0" xr:uid="{00000000-0006-0000-1800-00000E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แจ้งวันที่ 11/5/19 ทำเป็นงานรอเรียก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Plan.om</author>
  </authors>
  <commentList>
    <comment ref="K21" authorId="0" shapeId="0" xr:uid="{00000000-0006-0000-1900-000001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แจ้งวันที่ 11/5/19 ทำเป็นงานรอเรียก</t>
        </r>
      </text>
    </comment>
    <comment ref="K22" authorId="0" shapeId="0" xr:uid="{00000000-0006-0000-1900-000002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แจ้งวันที่ 11/5/19 ทำเป็นงานรอเรียก</t>
        </r>
      </text>
    </comment>
    <comment ref="K28" authorId="0" shapeId="0" xr:uid="{00000000-0006-0000-1900-000003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CSแจ้งส่งงานจบภายใน 15/6</t>
        </r>
      </text>
    </comment>
    <comment ref="K29" authorId="0" shapeId="0" xr:uid="{00000000-0006-0000-1900-000004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CSแจ้งส่งงานจบภายใน 15/6</t>
        </r>
      </text>
    </comment>
    <comment ref="K30" authorId="0" shapeId="0" xr:uid="{00000000-0006-0000-1900-000005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CSแจ้งส่งงานจบภายใน 15/6</t>
        </r>
      </text>
    </comment>
    <comment ref="K31" authorId="0" shapeId="0" xr:uid="{00000000-0006-0000-1900-000006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CSแจ้งส่งงานจบภายใน 15/6</t>
        </r>
      </text>
    </comment>
    <comment ref="K32" authorId="0" shapeId="0" xr:uid="{00000000-0006-0000-1900-000007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CSแจ้งส่งงานจบภายใน 15/6</t>
        </r>
      </text>
    </comment>
    <comment ref="K33" authorId="0" shapeId="0" xr:uid="{00000000-0006-0000-1900-000008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CSแจ้งส่งงานจบภายใน 15/6</t>
        </r>
      </text>
    </comment>
    <comment ref="K34" authorId="0" shapeId="0" xr:uid="{00000000-0006-0000-1900-000009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CSแจ้งส่งงานจบภายใน 15/6</t>
        </r>
      </text>
    </comment>
    <comment ref="J37" authorId="0" shapeId="0" xr:uid="{00000000-0006-0000-1900-00000A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ขอลดจำนวนจาก1915เป็น1345 ใบ</t>
        </r>
      </text>
    </comment>
    <comment ref="R37" authorId="0" shapeId="0" xr:uid="{00000000-0006-0000-1900-00000B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30/12</t>
        </r>
      </text>
    </comment>
    <comment ref="S44" authorId="0" shapeId="0" xr:uid="{00000000-0006-0000-1900-00000C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เดิม2003เพิ่มเป็น2113แผ่น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Plan.om</author>
    <author>Win7</author>
  </authors>
  <commentList>
    <comment ref="J10" authorId="0" shapeId="0" xr:uid="{00000000-0006-0000-1A00-000001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ขอลดจำนวนจาก1915เป็น1345 ใบ</t>
        </r>
      </text>
    </comment>
    <comment ref="R10" authorId="0" shapeId="0" xr:uid="{00000000-0006-0000-1A00-000002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30/12</t>
        </r>
      </text>
    </comment>
    <comment ref="S17" authorId="0" shapeId="0" xr:uid="{00000000-0006-0000-1A00-000003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เดิม2003เพิ่มเป็น2113แผ่น</t>
        </r>
      </text>
    </comment>
    <comment ref="R19" authorId="0" shapeId="0" xr:uid="{00000000-0006-0000-1A00-000004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12/6</t>
        </r>
      </text>
    </comment>
    <comment ref="K21" authorId="0" shapeId="0" xr:uid="{00000000-0006-0000-1A00-000005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เดิม10/6เลื่อนออก</t>
        </r>
      </text>
    </comment>
    <comment ref="P25" authorId="1" shapeId="0" xr:uid="{00000000-0006-0000-1A00-000006000000}">
      <text>
        <r>
          <rPr>
            <b/>
            <sz val="9"/>
            <color indexed="81"/>
            <rFont val="Tahoma"/>
            <family val="2"/>
          </rPr>
          <t>Win7:</t>
        </r>
        <r>
          <rPr>
            <sz val="9"/>
            <color indexed="81"/>
            <rFont val="Tahoma"/>
            <family val="2"/>
          </rPr>
          <t xml:space="preserve">
11.00</t>
        </r>
      </text>
    </comment>
    <comment ref="P26" authorId="1" shapeId="0" xr:uid="{00000000-0006-0000-1A00-000007000000}">
      <text>
        <r>
          <rPr>
            <b/>
            <sz val="9"/>
            <color indexed="81"/>
            <rFont val="Tahoma"/>
            <family val="2"/>
          </rPr>
          <t>Win7:</t>
        </r>
        <r>
          <rPr>
            <sz val="9"/>
            <color indexed="81"/>
            <rFont val="Tahoma"/>
            <family val="2"/>
          </rPr>
          <t xml:space="preserve">
11.00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Win7</author>
    <author>Plan.om</author>
  </authors>
  <commentList>
    <comment ref="P20" authorId="0" shapeId="0" xr:uid="{00000000-0006-0000-1C00-000001000000}">
      <text>
        <r>
          <rPr>
            <b/>
            <sz val="9"/>
            <color indexed="81"/>
            <rFont val="Tahoma"/>
            <family val="2"/>
          </rPr>
          <t>Win7:</t>
        </r>
        <r>
          <rPr>
            <sz val="9"/>
            <color indexed="81"/>
            <rFont val="Tahoma"/>
            <family val="2"/>
          </rPr>
          <t xml:space="preserve">
17.00</t>
        </r>
      </text>
    </comment>
    <comment ref="K33" authorId="1" shapeId="0" xr:uid="{00000000-0006-0000-1C00-000002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รอเรียก/เลื่อนเข้า</t>
        </r>
      </text>
    </comment>
    <comment ref="R33" authorId="1" shapeId="0" xr:uid="{00000000-0006-0000-1C00-000003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เดิม30/12เลื่อนเข้า</t>
        </r>
      </text>
    </comment>
    <comment ref="K34" authorId="1" shapeId="0" xr:uid="{00000000-0006-0000-1C00-000004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รอเรียก/เลื่อนเข้า</t>
        </r>
      </text>
    </comment>
    <comment ref="R34" authorId="1" shapeId="0" xr:uid="{00000000-0006-0000-1C00-000005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เดิม30/12เลื่อนเข้า</t>
        </r>
      </text>
    </comment>
    <comment ref="K35" authorId="1" shapeId="0" xr:uid="{00000000-0006-0000-1C00-000006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เดิม18/6เลื่อนออก
เดิม20/6เลื่อนเข้า</t>
        </r>
      </text>
    </comment>
    <comment ref="R35" authorId="1" shapeId="0" xr:uid="{00000000-0006-0000-1C00-000007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30/12
เดิม13/6เลื่อนออก
เดิม18/6เลื่อนเข้า</t>
        </r>
      </text>
    </comment>
    <comment ref="K36" authorId="1" shapeId="0" xr:uid="{00000000-0006-0000-1C00-000008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เดิมรอเรียก/เลื่อนเข้า</t>
        </r>
      </text>
    </comment>
    <comment ref="R36" authorId="1" shapeId="0" xr:uid="{00000000-0006-0000-1C00-000009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เดิม30/12/19เลื่อนเข้า</t>
        </r>
      </text>
    </comment>
    <comment ref="K38" authorId="1" shapeId="0" xr:uid="{00000000-0006-0000-1C00-00000A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ลูกค้าด่วนต้องการ18/6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Plan.om</author>
  </authors>
  <commentList>
    <comment ref="S14" authorId="0" shapeId="0" xr:uid="{00000000-0006-0000-1D00-000001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เพิ่มจำนวนจาก17050เป็น17300</t>
        </r>
      </text>
    </comment>
    <comment ref="K21" authorId="0" shapeId="0" xr:uid="{00000000-0006-0000-1D00-000002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รอเรียก/เลื่อนเข้า</t>
        </r>
      </text>
    </comment>
    <comment ref="K24" authorId="0" shapeId="0" xr:uid="{00000000-0006-0000-1D00-000003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21/6
</t>
        </r>
      </text>
    </comment>
    <comment ref="Q26" authorId="0" shapeId="0" xr:uid="{00000000-0006-0000-1D00-000004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11.00น.
</t>
        </r>
      </text>
    </comment>
    <comment ref="S28" authorId="0" shapeId="0" xr:uid="{00000000-0006-0000-1D00-000005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ขอเพิ่มจำนวนจาก860เป็น1063</t>
        </r>
      </text>
    </comment>
    <comment ref="Q29" authorId="0" shapeId="0" xr:uid="{00000000-0006-0000-1D00-000006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11.00น.
</t>
        </r>
      </text>
    </comment>
    <comment ref="Q30" authorId="0" shapeId="0" xr:uid="{00000000-0006-0000-1D00-000007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11.00น.
</t>
        </r>
      </text>
    </comment>
    <comment ref="K33" authorId="0" shapeId="0" xr:uid="{00000000-0006-0000-1D00-000008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เดิม30/5/19เลื่อนออก
เดิม21/6เลื่อนเข้า</t>
        </r>
      </text>
    </comment>
    <comment ref="R33" authorId="0" shapeId="0" xr:uid="{00000000-0006-0000-1D00-000009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เดิม27/5/19เลื่อนออก
เดิม18/6เลื่อนเข้า</t>
        </r>
      </text>
    </comment>
    <comment ref="K34" authorId="0" shapeId="0" xr:uid="{00000000-0006-0000-1D00-00000A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เดิม30/5/19เลื่อนออก
เดิม21/6เลื่อนเข้า</t>
        </r>
      </text>
    </comment>
    <comment ref="R34" authorId="0" shapeId="0" xr:uid="{00000000-0006-0000-1D00-00000B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เดิม27/5/19เลื่อนออก
เดิม18/6เลื่อนเข้า</t>
        </r>
      </text>
    </comment>
    <comment ref="K35" authorId="0" shapeId="0" xr:uid="{00000000-0006-0000-1D00-00000C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เดิม30/5/19เลื่อนออก
เดิม21/6เลื่อนเข้า</t>
        </r>
      </text>
    </comment>
    <comment ref="R35" authorId="0" shapeId="0" xr:uid="{00000000-0006-0000-1D00-00000D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เดิม27/5/19เลื่อนออก
เดิม18/6เลื่อนเข้า</t>
        </r>
      </text>
    </comment>
    <comment ref="K36" authorId="0" shapeId="0" xr:uid="{00000000-0006-0000-1D00-00000E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เดิม30/5/19เลื่อนออก
เดิม21/6เลื่อนเข้า</t>
        </r>
      </text>
    </comment>
    <comment ref="R36" authorId="0" shapeId="0" xr:uid="{00000000-0006-0000-1D00-00000F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เดิม27/5/19เลื่อนออก
เดิม18/6เลื่อนเข้า</t>
        </r>
      </text>
    </comment>
    <comment ref="K37" authorId="0" shapeId="0" xr:uid="{00000000-0006-0000-1D00-000010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เดิม15/6เลื่อนออก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Plan.om</author>
  </authors>
  <commentList>
    <comment ref="P22" authorId="0" shapeId="0" xr:uid="{00000000-0006-0000-1E00-000001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15.00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Win7</author>
    <author>Plan.om</author>
  </authors>
  <commentList>
    <comment ref="P11" authorId="0" shapeId="0" xr:uid="{00000000-0006-0000-1F00-000001000000}">
      <text>
        <r>
          <rPr>
            <b/>
            <sz val="9"/>
            <color indexed="81"/>
            <rFont val="Tahoma"/>
            <family val="2"/>
          </rPr>
          <t>Win7:</t>
        </r>
        <r>
          <rPr>
            <sz val="9"/>
            <color indexed="81"/>
            <rFont val="Tahoma"/>
            <family val="2"/>
          </rPr>
          <t xml:space="preserve">
15.00</t>
        </r>
      </text>
    </comment>
    <comment ref="J16" authorId="1" shapeId="0" xr:uid="{00000000-0006-0000-1F00-000002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เพิ่มจาก965เป็น1218</t>
        </r>
      </text>
    </comment>
    <comment ref="K16" authorId="1" shapeId="0" xr:uid="{00000000-0006-0000-1F00-000003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เดิม10/6/19เลื่อนออก</t>
        </r>
      </text>
    </comment>
    <comment ref="R16" authorId="1" shapeId="0" xr:uid="{00000000-0006-0000-1F00-000004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เดิม6/6/19เลื่อนออก</t>
        </r>
      </text>
    </comment>
    <comment ref="J19" authorId="1" shapeId="0" xr:uid="{00000000-0006-0000-1F00-000005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เดิม3000ลูกค้าขอเพิ่มจำนวนเป็น5000</t>
        </r>
      </text>
    </comment>
    <comment ref="Q23" authorId="1" shapeId="0" xr:uid="{00000000-0006-0000-1F00-000006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16.00</t>
        </r>
      </text>
    </comment>
    <comment ref="R24" authorId="1" shapeId="0" xr:uid="{00000000-0006-0000-1F00-000007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เดิม30/12</t>
        </r>
      </text>
    </comment>
    <comment ref="K27" authorId="1" shapeId="0" xr:uid="{00000000-0006-0000-1F00-000008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เดิม12/6เลื่อนออก</t>
        </r>
      </text>
    </comment>
    <comment ref="R27" authorId="1" shapeId="0" xr:uid="{00000000-0006-0000-1F00-000009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เดิม7/6 เลื่อนกระดาษออกไม่ทัน
สลับดิว7/6ใช้ผลิตPDR1906-0983</t>
        </r>
      </text>
    </comment>
    <comment ref="K28" authorId="1" shapeId="0" xr:uid="{00000000-0006-0000-1F00-00000A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เดิม18/6เลื่อนออก</t>
        </r>
      </text>
    </comment>
    <comment ref="R28" authorId="1" shapeId="0" xr:uid="{00000000-0006-0000-1F00-00000B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เดิม14/6</t>
        </r>
      </text>
    </comment>
    <comment ref="K30" authorId="1" shapeId="0" xr:uid="{00000000-0006-0000-1F00-00000C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เดิม3/6/19เลื่อนออก
เดิม7/6เลื่อนออก</t>
        </r>
      </text>
    </comment>
    <comment ref="R30" authorId="1" shapeId="0" xr:uid="{00000000-0006-0000-1F00-00000D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เดิม30/5/19เลื่อนออก
เดิม4/6เลื่อนออก</t>
        </r>
      </text>
    </comment>
    <comment ref="J33" authorId="1" shapeId="0" xr:uid="{00000000-0006-0000-1F00-00000E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เดิม1600 ขอเพิ่มเป็น2100</t>
        </r>
      </text>
    </comment>
    <comment ref="S33" authorId="1" shapeId="0" xr:uid="{00000000-0006-0000-1F00-00000F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เดิม1600 ขอเพิ่มเป็น2103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Plan.om</author>
  </authors>
  <commentList>
    <comment ref="K8" authorId="0" shapeId="0" xr:uid="{00000000-0006-0000-2000-000001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เดิม12/6เลื่อนออก</t>
        </r>
      </text>
    </comment>
    <comment ref="R8" authorId="0" shapeId="0" xr:uid="{00000000-0006-0000-2000-000002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เดิม7/6 เลื่อนกระดาษออกไม่ทัน
สลับดิว7/6ใช้ผลิตPDR1906-0983</t>
        </r>
      </text>
    </comment>
    <comment ref="K9" authorId="0" shapeId="0" xr:uid="{00000000-0006-0000-2000-000003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เดิม18/6เลื่อนออก</t>
        </r>
      </text>
    </comment>
    <comment ref="R9" authorId="0" shapeId="0" xr:uid="{00000000-0006-0000-2000-000004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เดิม14/6</t>
        </r>
      </text>
    </comment>
    <comment ref="R13" authorId="0" shapeId="0" xr:uid="{00000000-0006-0000-2000-000005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เดิม30/12</t>
        </r>
      </text>
    </comment>
    <comment ref="K19" authorId="0" shapeId="0" xr:uid="{00000000-0006-0000-2000-000006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เลื่อนออกจาก17/6
</t>
        </r>
      </text>
    </comment>
    <comment ref="K20" authorId="0" shapeId="0" xr:uid="{00000000-0006-0000-2000-000007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เลื่อนดิวออก17/6เป้น27/6
</t>
        </r>
      </text>
    </comment>
    <comment ref="K21" authorId="0" shapeId="0" xr:uid="{00000000-0006-0000-2000-000008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เดิม17/6/19เลื่อนออก
เดิม21/6เลื่อนออก
เดิม26/6</t>
        </r>
      </text>
    </comment>
    <comment ref="R21" authorId="0" shapeId="0" xr:uid="{00000000-0006-0000-2000-000009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เดิม13/6/19เลื่อนออก
เดิม18/6เลื่อนออก
เดิม24/6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Plan.om</author>
  </authors>
  <commentList>
    <comment ref="K8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เดิม4/6เลื่อนเข้า</t>
        </r>
      </text>
    </comment>
    <comment ref="P10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11.00</t>
        </r>
      </text>
    </comment>
    <comment ref="P11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11.00</t>
        </r>
      </text>
    </comment>
    <comment ref="J23" authorId="0" shapeId="0" xr:uid="{00000000-0006-0000-0E00-000004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เดิม2500ขอเพิ่มจำนวนเป็น3100 ใบ</t>
        </r>
      </text>
    </comment>
    <comment ref="S23" authorId="0" shapeId="0" xr:uid="{00000000-0006-0000-0E00-000005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เดิม2503ขอเพิ่มจำนวนเป็น3103 แผ่น</t>
        </r>
      </text>
    </comment>
    <comment ref="K24" authorId="0" shapeId="0" xr:uid="{00000000-0006-0000-0E00-000006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เดิม25/5/19เลื่อนออก</t>
        </r>
      </text>
    </comment>
    <comment ref="R24" authorId="0" shapeId="0" xr:uid="{00000000-0006-0000-0E00-000007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เดิม22/5/19เลื่อนออก</t>
        </r>
      </text>
    </comment>
    <comment ref="K26" authorId="0" shapeId="0" xr:uid="{00000000-0006-0000-0E00-000008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เดิม18/6/19เลื่อนเข้า</t>
        </r>
      </text>
    </comment>
    <comment ref="R26" authorId="0" shapeId="0" xr:uid="{00000000-0006-0000-0E00-000009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เดิม15/6/19เลื่อนเข้า</t>
        </r>
      </text>
    </comment>
    <comment ref="K27" authorId="0" shapeId="0" xr:uid="{00000000-0006-0000-0E00-00000A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ลูกค้าเลื่อนออกเป็น4/6/19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Plan.om</author>
  </authors>
  <commentList>
    <comment ref="K11" authorId="0" shapeId="0" xr:uid="{00000000-0006-0000-2100-000001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เดิม27/5/19เลื่อนออก
เดิม3/6/19
และขอยกเลิกแต่ยกเลิกไม่ทัน
แจ้งดิวส่งงานเป็น25/6/19</t>
        </r>
      </text>
    </comment>
    <comment ref="R11" authorId="0" shapeId="0" xr:uid="{00000000-0006-0000-2100-000002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เดิม23/5/19เลื่อนออก</t>
        </r>
      </text>
    </comment>
    <comment ref="K14" authorId="0" shapeId="0" xr:uid="{00000000-0006-0000-2100-000003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เดิม1/7เลื่อนเข้า</t>
        </r>
      </text>
    </comment>
    <comment ref="R14" authorId="0" shapeId="0" xr:uid="{00000000-0006-0000-2100-000004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เดิม26/6/19เลื่อนเข้า</t>
        </r>
      </text>
    </comment>
    <comment ref="K15" authorId="0" shapeId="0" xr:uid="{00000000-0006-0000-2100-000005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เดิม1/7เลื่อนเข้า</t>
        </r>
      </text>
    </comment>
    <comment ref="R15" authorId="0" shapeId="0" xr:uid="{00000000-0006-0000-2100-000006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เดิม27/6/19เลื่อนเข้า</t>
        </r>
      </text>
    </comment>
    <comment ref="K18" authorId="0" shapeId="0" xr:uid="{00000000-0006-0000-2100-000007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เดิม23/5/19เลื่อนออก
เดิม28/5/19เลื่อนออก</t>
        </r>
      </text>
    </comment>
    <comment ref="J19" authorId="0" shapeId="0" xr:uid="{00000000-0006-0000-2100-000008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แบ่งเดินPDR1906-0986=2500 แผ่น</t>
        </r>
      </text>
    </comment>
    <comment ref="K19" authorId="0" shapeId="0" xr:uid="{00000000-0006-0000-2100-000009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เดิม25/5/19เลื่อนออก
เดิม30/5/19เลื่อนออก</t>
        </r>
      </text>
    </comment>
    <comment ref="Q20" authorId="0" shapeId="0" xr:uid="{00000000-0006-0000-2100-00000A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11.00</t>
        </r>
      </text>
    </comment>
    <comment ref="Q32" authorId="0" shapeId="0" xr:uid="{00000000-0006-0000-2100-00000B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16.00</t>
        </r>
      </text>
    </comment>
    <comment ref="R32" authorId="0" shapeId="0" xr:uid="{00000000-0006-0000-2100-00000C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รีเจ็คกระดาษโค้ง 185 แผ่น</t>
        </r>
      </text>
    </comment>
    <comment ref="K33" authorId="0" shapeId="0" xr:uid="{00000000-0006-0000-2100-00000D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เดิม18/4/19เลื่อนออก
เดิม30/4/19เลื่อนออก
เดิม6/5/19รอเรียกเลื่อนเข้า</t>
        </r>
      </text>
    </comment>
    <comment ref="R33" authorId="0" shapeId="0" xr:uid="{00000000-0006-0000-2100-00000E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เดิม9/4/19
เดิม19/4/19เลื่อนออก
เดิม29/4/19เลื่อนออก
เดิม30/12/19เลื่อนเข้า</t>
        </r>
      </text>
    </comment>
    <comment ref="J34" authorId="0" shapeId="0" xr:uid="{00000000-0006-0000-2100-00000F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เดิม4800ลดจำนวนเหลือ706
</t>
        </r>
      </text>
    </comment>
    <comment ref="K34" authorId="0" shapeId="0" xr:uid="{00000000-0006-0000-2100-000010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รอเรียก/เลื่อนเข้า</t>
        </r>
      </text>
    </comment>
    <comment ref="R34" authorId="0" shapeId="0" xr:uid="{00000000-0006-0000-2100-000011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เดิม30/12เลื่อนเข้า</t>
        </r>
      </text>
    </comment>
    <comment ref="K36" authorId="0" shapeId="0" xr:uid="{00000000-0006-0000-2100-000012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เดิม19/7เลื่อนเข้า
เดิม28/6</t>
        </r>
      </text>
    </comment>
    <comment ref="R36" authorId="0" shapeId="0" xr:uid="{00000000-0006-0000-2100-000013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เดิม16/7เลื่อนเข้า
เดิม26/6</t>
        </r>
      </text>
    </comment>
    <comment ref="K38" authorId="0" shapeId="0" xr:uid="{00000000-0006-0000-2100-000014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เดิมรอเรียก/เน้นCSให้ลูกค้ารับหลังเวลา</t>
        </r>
      </text>
    </comment>
    <comment ref="R38" authorId="0" shapeId="0" xr:uid="{00000000-0006-0000-2100-000015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เดิม30/12</t>
        </r>
      </text>
    </comment>
    <comment ref="K39" authorId="0" shapeId="0" xr:uid="{00000000-0006-0000-2100-000016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เดิมรอเรียก/เน้นCSให้ลูกค้ารับหลังเวลา</t>
        </r>
      </text>
    </comment>
    <comment ref="R39" authorId="0" shapeId="0" xr:uid="{00000000-0006-0000-2100-000017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เดิม30/12</t>
        </r>
      </text>
    </comment>
    <comment ref="K40" authorId="0" shapeId="0" xr:uid="{00000000-0006-0000-2100-000018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เดิมรอเรียก/เน้นCSให้ลูกค้ารับหลังเวลา</t>
        </r>
      </text>
    </comment>
    <comment ref="R40" authorId="0" shapeId="0" xr:uid="{00000000-0006-0000-2100-000019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เดิม30/12</t>
        </r>
      </text>
    </comment>
    <comment ref="K41" authorId="0" shapeId="0" xr:uid="{00000000-0006-0000-2100-00001A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เดิมรอเรียก/เน้นCSให้ลูกค้ารับหลังเวลา</t>
        </r>
      </text>
    </comment>
    <comment ref="R41" authorId="0" shapeId="0" xr:uid="{00000000-0006-0000-2100-00001B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เดิม30/12</t>
        </r>
      </text>
    </comment>
    <comment ref="K42" authorId="0" shapeId="0" xr:uid="{00000000-0006-0000-2100-00001C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เดิมรอเรียก/เน้นCSให้ลูกค้ารับหลังเวลา</t>
        </r>
      </text>
    </comment>
    <comment ref="R42" authorId="0" shapeId="0" xr:uid="{00000000-0006-0000-2100-00001D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เดิม30/12</t>
        </r>
      </text>
    </comment>
    <comment ref="P43" authorId="0" shapeId="0" xr:uid="{00000000-0006-0000-2100-00001E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15.00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Win7</author>
    <author>Plan.om</author>
  </authors>
  <commentList>
    <comment ref="P11" authorId="0" shapeId="0" xr:uid="{00000000-0006-0000-2300-000001000000}">
      <text>
        <r>
          <rPr>
            <b/>
            <sz val="9"/>
            <color indexed="81"/>
            <rFont val="Tahoma"/>
            <family val="2"/>
          </rPr>
          <t>Win7:</t>
        </r>
        <r>
          <rPr>
            <sz val="9"/>
            <color indexed="81"/>
            <rFont val="Tahoma"/>
            <family val="2"/>
          </rPr>
          <t xml:space="preserve">
14.00
</t>
        </r>
      </text>
    </comment>
    <comment ref="J23" authorId="1" shapeId="0" xr:uid="{00000000-0006-0000-2300-000002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เดิม5120 ขอเพิ่มเป็น5200</t>
        </r>
      </text>
    </comment>
    <comment ref="K23" authorId="1" shapeId="0" xr:uid="{00000000-0006-0000-2300-000003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เดิม25/6เลื่อนเข้า
เดิม15/6เลื่อนออก</t>
        </r>
      </text>
    </comment>
    <comment ref="R23" authorId="1" shapeId="0" xr:uid="{00000000-0006-0000-2300-000004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เดิม21/6เลื่อนเข้า
เดิม12/6เลื่อนออก</t>
        </r>
      </text>
    </comment>
    <comment ref="S23" authorId="1" shapeId="0" xr:uid="{00000000-0006-0000-2300-000005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เดิม5123เพิ่มเป็น5203</t>
        </r>
      </text>
    </comment>
    <comment ref="R24" authorId="1" shapeId="0" xr:uid="{00000000-0006-0000-2300-000006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เดิม25/6</t>
        </r>
      </text>
    </comment>
    <comment ref="S24" authorId="1" shapeId="0" xr:uid="{00000000-0006-0000-2300-000007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เพิ่มจำนวนจาก6013เป็น6750</t>
        </r>
      </text>
    </comment>
    <comment ref="K29" authorId="1" shapeId="0" xr:uid="{00000000-0006-0000-2300-000008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รอเรียก</t>
        </r>
      </text>
    </comment>
    <comment ref="R29" authorId="1" shapeId="0" xr:uid="{00000000-0006-0000-2300-000009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เดิม30/12
</t>
        </r>
      </text>
    </comment>
    <comment ref="K30" authorId="1" shapeId="0" xr:uid="{00000000-0006-0000-2300-00000A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รอเรียก</t>
        </r>
      </text>
    </comment>
    <comment ref="R30" authorId="1" shapeId="0" xr:uid="{00000000-0006-0000-2300-00000B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เดิม30/12
</t>
        </r>
      </text>
    </comment>
    <comment ref="K31" authorId="1" shapeId="0" xr:uid="{00000000-0006-0000-2300-00000C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รอเรียก</t>
        </r>
      </text>
    </comment>
    <comment ref="R31" authorId="1" shapeId="0" xr:uid="{00000000-0006-0000-2300-00000D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เดิม30/12
</t>
        </r>
      </text>
    </comment>
    <comment ref="K32" authorId="1" shapeId="0" xr:uid="{00000000-0006-0000-2300-00000E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รอเรียก</t>
        </r>
      </text>
    </comment>
    <comment ref="R32" authorId="1" shapeId="0" xr:uid="{00000000-0006-0000-2300-00000F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เดิม30/12
</t>
        </r>
      </text>
    </comment>
    <comment ref="K33" authorId="1" shapeId="0" xr:uid="{00000000-0006-0000-2300-000010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รอเรียก</t>
        </r>
      </text>
    </comment>
    <comment ref="R33" authorId="1" shapeId="0" xr:uid="{00000000-0006-0000-2300-000011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เดิม30/12
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Plan.om</author>
    <author>Win7</author>
  </authors>
  <commentList>
    <comment ref="K8" authorId="0" shapeId="0" xr:uid="{00000000-0006-0000-2400-000001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รอเรียก</t>
        </r>
      </text>
    </comment>
    <comment ref="R8" authorId="0" shapeId="0" xr:uid="{00000000-0006-0000-2400-000002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เดิม30/12
</t>
        </r>
      </text>
    </comment>
    <comment ref="K9" authorId="0" shapeId="0" xr:uid="{00000000-0006-0000-2400-000003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รอเรียก</t>
        </r>
      </text>
    </comment>
    <comment ref="R9" authorId="0" shapeId="0" xr:uid="{00000000-0006-0000-2400-000004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เดิม30/12
</t>
        </r>
      </text>
    </comment>
    <comment ref="K10" authorId="0" shapeId="0" xr:uid="{00000000-0006-0000-2400-000005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รอเรียก</t>
        </r>
      </text>
    </comment>
    <comment ref="R10" authorId="0" shapeId="0" xr:uid="{00000000-0006-0000-2400-000006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เดิม30/12
</t>
        </r>
      </text>
    </comment>
    <comment ref="K11" authorId="0" shapeId="0" xr:uid="{00000000-0006-0000-2400-000007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รอเรียก</t>
        </r>
      </text>
    </comment>
    <comment ref="R11" authorId="0" shapeId="0" xr:uid="{00000000-0006-0000-2400-000008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เดิม30/12
</t>
        </r>
      </text>
    </comment>
    <comment ref="K12" authorId="0" shapeId="0" xr:uid="{00000000-0006-0000-2400-000009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รอเรียก</t>
        </r>
      </text>
    </comment>
    <comment ref="R12" authorId="0" shapeId="0" xr:uid="{00000000-0006-0000-2400-00000A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เดิม30/12
</t>
        </r>
      </text>
    </comment>
    <comment ref="P26" authorId="0" shapeId="0" xr:uid="{00000000-0006-0000-2400-00000B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16.00</t>
        </r>
      </text>
    </comment>
    <comment ref="Q29" authorId="0" shapeId="0" xr:uid="{00000000-0006-0000-2400-00000C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14.00</t>
        </r>
      </text>
    </comment>
    <comment ref="Q30" authorId="0" shapeId="0" xr:uid="{00000000-0006-0000-2400-00000D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14.00</t>
        </r>
      </text>
    </comment>
    <comment ref="P34" authorId="1" shapeId="0" xr:uid="{00000000-0006-0000-2400-00000E000000}">
      <text>
        <r>
          <rPr>
            <b/>
            <sz val="9"/>
            <color indexed="81"/>
            <rFont val="Tahoma"/>
            <family val="2"/>
          </rPr>
          <t>Win7:</t>
        </r>
        <r>
          <rPr>
            <sz val="9"/>
            <color indexed="81"/>
            <rFont val="Tahoma"/>
            <family val="2"/>
          </rPr>
          <t xml:space="preserve">
15.00
</t>
        </r>
      </text>
    </comment>
    <comment ref="P36" authorId="1" shapeId="0" xr:uid="{00000000-0006-0000-2400-00000F000000}">
      <text>
        <r>
          <rPr>
            <b/>
            <sz val="9"/>
            <color indexed="81"/>
            <rFont val="Tahoma"/>
            <family val="2"/>
          </rPr>
          <t>Win7:</t>
        </r>
        <r>
          <rPr>
            <sz val="9"/>
            <color indexed="81"/>
            <rFont val="Tahoma"/>
            <family val="2"/>
          </rPr>
          <t xml:space="preserve">
15.00
</t>
        </r>
      </text>
    </comment>
    <comment ref="P38" authorId="0" shapeId="0" xr:uid="{00000000-0006-0000-2400-000010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9.00</t>
        </r>
      </text>
    </comment>
    <comment ref="P39" authorId="1" shapeId="0" xr:uid="{00000000-0006-0000-2400-000011000000}">
      <text>
        <r>
          <rPr>
            <b/>
            <sz val="9"/>
            <color indexed="81"/>
            <rFont val="Tahoma"/>
            <family val="2"/>
          </rPr>
          <t>Win7:</t>
        </r>
        <r>
          <rPr>
            <sz val="9"/>
            <color indexed="81"/>
            <rFont val="Tahoma"/>
            <family val="2"/>
          </rPr>
          <t xml:space="preserve">
15.00
</t>
        </r>
      </text>
    </comment>
    <comment ref="P41" authorId="1" shapeId="0" xr:uid="{00000000-0006-0000-2400-000012000000}">
      <text>
        <r>
          <rPr>
            <b/>
            <sz val="9"/>
            <color indexed="81"/>
            <rFont val="Tahoma"/>
            <family val="2"/>
          </rPr>
          <t>Win7:</t>
        </r>
        <r>
          <rPr>
            <sz val="9"/>
            <color indexed="81"/>
            <rFont val="Tahoma"/>
            <family val="2"/>
          </rPr>
          <t xml:space="preserve">
15.00
</t>
        </r>
      </text>
    </comment>
    <comment ref="P43" authorId="1" shapeId="0" xr:uid="{00000000-0006-0000-2400-000013000000}">
      <text>
        <r>
          <rPr>
            <b/>
            <sz val="9"/>
            <color indexed="81"/>
            <rFont val="Tahoma"/>
            <family val="2"/>
          </rPr>
          <t>Win7:</t>
        </r>
        <r>
          <rPr>
            <sz val="9"/>
            <color indexed="81"/>
            <rFont val="Tahoma"/>
            <family val="2"/>
          </rPr>
          <t xml:space="preserve">
15.00
</t>
        </r>
      </text>
    </comment>
    <comment ref="P45" authorId="1" shapeId="0" xr:uid="{00000000-0006-0000-2400-000014000000}">
      <text>
        <r>
          <rPr>
            <b/>
            <sz val="9"/>
            <color indexed="81"/>
            <rFont val="Tahoma"/>
            <family val="2"/>
          </rPr>
          <t>Win7:</t>
        </r>
        <r>
          <rPr>
            <sz val="9"/>
            <color indexed="81"/>
            <rFont val="Tahoma"/>
            <family val="2"/>
          </rPr>
          <t xml:space="preserve">
15.00
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Win7</author>
    <author>Plan.om</author>
  </authors>
  <commentList>
    <comment ref="P10" authorId="0" shapeId="0" xr:uid="{00000000-0006-0000-2500-000001000000}">
      <text>
        <r>
          <rPr>
            <b/>
            <sz val="9"/>
            <color indexed="81"/>
            <rFont val="Tahoma"/>
            <family val="2"/>
          </rPr>
          <t>Win7:</t>
        </r>
        <r>
          <rPr>
            <sz val="9"/>
            <color indexed="81"/>
            <rFont val="Tahoma"/>
            <family val="2"/>
          </rPr>
          <t xml:space="preserve">
17.00</t>
        </r>
      </text>
    </comment>
    <comment ref="K11" authorId="1" shapeId="0" xr:uid="{00000000-0006-0000-2500-000002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เดิม/รอเรียก</t>
        </r>
      </text>
    </comment>
    <comment ref="R11" authorId="1" shapeId="0" xr:uid="{00000000-0006-0000-2500-000003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เดิม30/12/19เลื่อนเข้า</t>
        </r>
      </text>
    </comment>
    <comment ref="R13" authorId="1" shapeId="0" xr:uid="{00000000-0006-0000-2500-000004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เดิม30/12
เดิม27/6</t>
        </r>
      </text>
    </comment>
    <comment ref="K16" authorId="1" shapeId="0" xr:uid="{00000000-0006-0000-2500-000005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เดิม24/6เลื่อนออก</t>
        </r>
      </text>
    </comment>
    <comment ref="R16" authorId="1" shapeId="0" xr:uid="{00000000-0006-0000-2500-000006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เดิม19/6เลื่อนออก</t>
        </r>
      </text>
    </comment>
    <comment ref="R17" authorId="1" shapeId="0" xr:uid="{00000000-0006-0000-2500-000007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เดิม22/6เลื่อนออก</t>
        </r>
      </text>
    </comment>
    <comment ref="R20" authorId="1" shapeId="0" xr:uid="{00000000-0006-0000-2500-000008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เดิม22/6เลื่อนออก</t>
        </r>
      </text>
    </comment>
    <comment ref="K21" authorId="1" shapeId="0" xr:uid="{00000000-0006-0000-2500-000009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เดิม27/6</t>
        </r>
      </text>
    </comment>
    <comment ref="R21" authorId="1" shapeId="0" xr:uid="{00000000-0006-0000-2500-00000A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เดิม22/6เลื่อนออก</t>
        </r>
      </text>
    </comment>
    <comment ref="P23" authorId="1" shapeId="0" xr:uid="{00000000-0006-0000-2500-00000B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16.00</t>
        </r>
      </text>
    </comment>
    <comment ref="S28" authorId="1" shapeId="0" xr:uid="{00000000-0006-0000-2500-00000C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เพิ่มจำนวนจาก1000เป็น1110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Plan.om</author>
  </authors>
  <commentList>
    <comment ref="K8" authorId="0" shapeId="0" xr:uid="{00000000-0006-0000-2600-000001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เดิม24/6/19เลื่อนออก
เดิม28/6เลื่อนออก
เดิม2/7</t>
        </r>
      </text>
    </comment>
    <comment ref="R8" authorId="0" shapeId="0" xr:uid="{00000000-0006-0000-2600-000002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เดิม20/6/19เลื่อนออก
เดิม25/6เลื่อนออก
เดิม29/6</t>
        </r>
      </text>
    </comment>
    <comment ref="K9" authorId="0" shapeId="0" xr:uid="{00000000-0006-0000-2600-000003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เดิม26/7เลื่อนเข้า
เดิม2/7
</t>
        </r>
      </text>
    </comment>
    <comment ref="R9" authorId="0" shapeId="0" xr:uid="{00000000-0006-0000-2600-000004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เดิม23/7เลื่อนเข้า
เดิม29/6</t>
        </r>
      </text>
    </comment>
    <comment ref="K10" authorId="0" shapeId="0" xr:uid="{00000000-0006-0000-2600-000005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เดิม1/7
</t>
        </r>
      </text>
    </comment>
    <comment ref="R10" authorId="0" shapeId="0" xr:uid="{00000000-0006-0000-2600-000006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เดิม27/6</t>
        </r>
      </text>
    </comment>
    <comment ref="K11" authorId="0" shapeId="0" xr:uid="{00000000-0006-0000-2600-000007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เดิม1/7
</t>
        </r>
      </text>
    </comment>
    <comment ref="R11" authorId="0" shapeId="0" xr:uid="{00000000-0006-0000-2600-000008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เดิม27/6</t>
        </r>
      </text>
    </comment>
    <comment ref="K13" authorId="0" shapeId="0" xr:uid="{00000000-0006-0000-2600-000009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เดิม1/7
</t>
        </r>
      </text>
    </comment>
    <comment ref="R13" authorId="0" shapeId="0" xr:uid="{00000000-0006-0000-2600-00000A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เดิม27/6</t>
        </r>
      </text>
    </comment>
    <comment ref="K25" authorId="0" shapeId="0" xr:uid="{00000000-0006-0000-2600-00000B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เดิม18/6เลื่อนออก</t>
        </r>
      </text>
    </comment>
    <comment ref="R25" authorId="0" shapeId="0" xr:uid="{00000000-0006-0000-2600-00000C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เดิม14/6</t>
        </r>
      </text>
    </comment>
    <comment ref="K26" authorId="0" shapeId="0" xr:uid="{00000000-0006-0000-2600-00000D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เดิม5/7</t>
        </r>
      </text>
    </comment>
    <comment ref="R26" authorId="0" shapeId="0" xr:uid="{00000000-0006-0000-2600-00000E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เดิม2/7</t>
        </r>
      </text>
    </comment>
    <comment ref="K27" authorId="0" shapeId="0" xr:uid="{00000000-0006-0000-2600-00000F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เดิม10/7</t>
        </r>
      </text>
    </comment>
    <comment ref="R27" authorId="0" shapeId="0" xr:uid="{00000000-0006-0000-2600-000010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เดิม6/7</t>
        </r>
      </text>
    </comment>
    <comment ref="R28" authorId="0" shapeId="0" xr:uid="{00000000-0006-0000-2600-000011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ทำรีเจ็คกระดาษหัก 18 แผ่น และขอซื้อเพิ่มอีก 77 แผ่น
ทำรีเจ็คไปวันที่ 25/6/19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Plan.om</author>
    <author>Win7</author>
  </authors>
  <commentList>
    <comment ref="R10" authorId="0" shapeId="0" xr:uid="{00000000-0006-0000-2700-000001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เดิม1/7</t>
        </r>
      </text>
    </comment>
    <comment ref="R11" authorId="0" shapeId="0" xr:uid="{00000000-0006-0000-2700-000002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เดิม3/7</t>
        </r>
      </text>
    </comment>
    <comment ref="R12" authorId="0" shapeId="0" xr:uid="{00000000-0006-0000-2700-000003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เดิม3/7</t>
        </r>
      </text>
    </comment>
    <comment ref="R13" authorId="0" shapeId="0" xr:uid="{00000000-0006-0000-2700-000004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เดิม15/7</t>
        </r>
      </text>
    </comment>
    <comment ref="R14" authorId="0" shapeId="0" xr:uid="{00000000-0006-0000-2700-000005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เดิม22/6เลื่อนออก</t>
        </r>
      </text>
    </comment>
    <comment ref="R15" authorId="0" shapeId="0" xr:uid="{00000000-0006-0000-2700-000006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เดิม1/7</t>
        </r>
      </text>
    </comment>
    <comment ref="R16" authorId="0" shapeId="0" xr:uid="{00000000-0006-0000-2700-000007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เดิม16/7</t>
        </r>
      </text>
    </comment>
    <comment ref="R17" authorId="0" shapeId="0" xr:uid="{00000000-0006-0000-2700-000008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เดิม24/7</t>
        </r>
      </text>
    </comment>
    <comment ref="R18" authorId="0" shapeId="0" xr:uid="{00000000-0006-0000-2700-000009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เดิม24/7</t>
        </r>
      </text>
    </comment>
    <comment ref="R19" authorId="0" shapeId="0" xr:uid="{00000000-0006-0000-2700-00000A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เดิม1/7</t>
        </r>
      </text>
    </comment>
    <comment ref="R20" authorId="0" shapeId="0" xr:uid="{00000000-0006-0000-2700-00000B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เดิม1/7</t>
        </r>
      </text>
    </comment>
    <comment ref="R21" authorId="0" shapeId="0" xr:uid="{00000000-0006-0000-2700-00000C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เดิม8/7</t>
        </r>
      </text>
    </comment>
    <comment ref="R22" authorId="0" shapeId="0" xr:uid="{00000000-0006-0000-2700-00000D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เดิม24/7</t>
        </r>
      </text>
    </comment>
    <comment ref="R23" authorId="0" shapeId="0" xr:uid="{00000000-0006-0000-2700-00000E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เดิม24/7</t>
        </r>
      </text>
    </comment>
    <comment ref="P29" authorId="1" shapeId="0" xr:uid="{00000000-0006-0000-2700-00000F000000}">
      <text>
        <r>
          <rPr>
            <b/>
            <sz val="9"/>
            <color indexed="81"/>
            <rFont val="Tahoma"/>
            <family val="2"/>
          </rPr>
          <t>Win7:</t>
        </r>
        <r>
          <rPr>
            <sz val="9"/>
            <color indexed="81"/>
            <rFont val="Tahoma"/>
            <family val="2"/>
          </rPr>
          <t xml:space="preserve">
11.00</t>
        </r>
      </text>
    </comment>
    <comment ref="K33" authorId="1" shapeId="0" xr:uid="{00000000-0006-0000-2700-000010000000}">
      <text>
        <r>
          <rPr>
            <b/>
            <sz val="9"/>
            <color indexed="81"/>
            <rFont val="Tahoma"/>
            <family val="2"/>
          </rPr>
          <t>Win7:</t>
        </r>
        <r>
          <rPr>
            <sz val="9"/>
            <color indexed="81"/>
            <rFont val="Tahoma"/>
            <family val="2"/>
          </rPr>
          <t xml:space="preserve">
เดิม5/7</t>
        </r>
      </text>
    </comment>
    <comment ref="R33" authorId="1" shapeId="0" xr:uid="{00000000-0006-0000-2700-000011000000}">
      <text>
        <r>
          <rPr>
            <b/>
            <sz val="9"/>
            <color indexed="81"/>
            <rFont val="Tahoma"/>
            <family val="2"/>
          </rPr>
          <t>Win7:</t>
        </r>
        <r>
          <rPr>
            <sz val="9"/>
            <color indexed="81"/>
            <rFont val="Tahoma"/>
            <family val="2"/>
          </rPr>
          <t xml:space="preserve">
เดิม2/7</t>
        </r>
      </text>
    </comment>
    <comment ref="K37" authorId="0" shapeId="0" xr:uid="{00000000-0006-0000-2700-000012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เดิม10/7เลื่อนเข้า</t>
        </r>
      </text>
    </comment>
    <comment ref="R37" authorId="0" shapeId="0" xr:uid="{00000000-0006-0000-2700-000013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6/7เลื่อนเข้า</t>
        </r>
      </text>
    </comment>
    <comment ref="J38" authorId="0" shapeId="0" xr:uid="{00000000-0006-0000-2700-000014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ขอเพิ่มจำนวนจาก650เป็น850
</t>
        </r>
      </text>
    </comment>
    <comment ref="Q41" authorId="0" shapeId="0" xr:uid="{00000000-0006-0000-2700-000015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11.00</t>
        </r>
      </text>
    </comment>
    <comment ref="J42" authorId="0" shapeId="0" xr:uid="{00000000-0006-0000-2700-000016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แบ่งเดินPDR1906-0986=2500 แผ่น</t>
        </r>
      </text>
    </comment>
    <comment ref="K42" authorId="0" shapeId="0" xr:uid="{00000000-0006-0000-2700-000017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เดิม25/5/19เลื่อนออก
เดิม30/5/19เลื่อนออก</t>
        </r>
      </text>
    </comment>
    <comment ref="P43" authorId="0" shapeId="0" xr:uid="{00000000-0006-0000-2700-000018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17.00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Plan.om</author>
  </authors>
  <commentList>
    <comment ref="R10" authorId="0" shapeId="0" xr:uid="{00000000-0006-0000-2800-000001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ทำรีเจ็ควันที่ 26/6/19
กระดาษโค้ง 245 แผ่น</t>
        </r>
      </text>
    </comment>
    <comment ref="K17" authorId="0" shapeId="0" xr:uid="{00000000-0006-0000-2800-000002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เดิม1/7/19เลื่อนออก
เดิม9/7</t>
        </r>
      </text>
    </comment>
    <comment ref="R17" authorId="0" shapeId="0" xr:uid="{00000000-0006-0000-2800-000003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เดิม27/6/19เลื่อนออก
เดิม5/7</t>
        </r>
      </text>
    </comment>
    <comment ref="K20" authorId="0" shapeId="0" xr:uid="{00000000-0006-0000-2800-000004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เดิม2/8เลื่อนเข้า
เดิม8/7</t>
        </r>
      </text>
    </comment>
    <comment ref="R20" authorId="0" shapeId="0" xr:uid="{00000000-0006-0000-2800-000005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เดิม30/7เลื่อนเข้า
เดิม5/7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Plan.om</author>
  </authors>
  <commentList>
    <comment ref="K15" authorId="0" shapeId="0" xr:uid="{00000000-0006-0000-2A00-000001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เดิม20/6เลื่อนออก</t>
        </r>
      </text>
    </comment>
    <comment ref="R15" authorId="0" shapeId="0" xr:uid="{00000000-0006-0000-2A00-000002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เดิม14/6เลื่อนออก</t>
        </r>
      </text>
    </comment>
    <comment ref="K16" authorId="0" shapeId="0" xr:uid="{00000000-0006-0000-2A00-000003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เดิม24/6เลื่อนออก</t>
        </r>
      </text>
    </comment>
    <comment ref="R16" authorId="0" shapeId="0" xr:uid="{00000000-0006-0000-2A00-000004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เดิม19/6เลื่อนออก</t>
        </r>
      </text>
    </comment>
    <comment ref="K17" authorId="0" shapeId="0" xr:uid="{00000000-0006-0000-2A00-000005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เดิม25/6/19เลื่อนออก</t>
        </r>
      </text>
    </comment>
    <comment ref="R17" authorId="0" shapeId="0" xr:uid="{00000000-0006-0000-2A00-000006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เดิม21/6/19เลื่อนออก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Win7</author>
    <author>Plan.om</author>
  </authors>
  <commentList>
    <comment ref="K8" authorId="0" shapeId="0" xr:uid="{00000000-0006-0000-2B00-000001000000}">
      <text>
        <r>
          <rPr>
            <b/>
            <sz val="9"/>
            <color indexed="81"/>
            <rFont val="Tahoma"/>
            <family val="2"/>
          </rPr>
          <t>Win7:</t>
        </r>
        <r>
          <rPr>
            <sz val="9"/>
            <color indexed="81"/>
            <rFont val="Tahoma"/>
            <family val="2"/>
          </rPr>
          <t xml:space="preserve">
เดิม10/7</t>
        </r>
      </text>
    </comment>
    <comment ref="R8" authorId="0" shapeId="0" xr:uid="{00000000-0006-0000-2B00-000002000000}">
      <text>
        <r>
          <rPr>
            <b/>
            <sz val="9"/>
            <color indexed="81"/>
            <rFont val="Tahoma"/>
            <family val="2"/>
          </rPr>
          <t>Win7:</t>
        </r>
        <r>
          <rPr>
            <sz val="9"/>
            <color indexed="81"/>
            <rFont val="Tahoma"/>
            <family val="2"/>
          </rPr>
          <t xml:space="preserve">
เดิม8/7</t>
        </r>
      </text>
    </comment>
    <comment ref="K14" authorId="1" shapeId="0" xr:uid="{00000000-0006-0000-2B00-000003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เดิม13/6เลื่อนออก</t>
        </r>
      </text>
    </comment>
    <comment ref="R14" authorId="1" shapeId="0" xr:uid="{00000000-0006-0000-2B00-000004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เดิม11/6เลื่อนออก</t>
        </r>
      </text>
    </comment>
    <comment ref="K17" authorId="1" shapeId="0" xr:uid="{00000000-0006-0000-2B00-000005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เดิม11/7</t>
        </r>
      </text>
    </comment>
    <comment ref="R17" authorId="1" shapeId="0" xr:uid="{00000000-0006-0000-2B00-000006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เดิม8/7</t>
        </r>
      </text>
    </comment>
    <comment ref="K18" authorId="1" shapeId="0" xr:uid="{00000000-0006-0000-2B00-000007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เดิม11/7</t>
        </r>
      </text>
    </comment>
    <comment ref="R18" authorId="1" shapeId="0" xr:uid="{00000000-0006-0000-2B00-000008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เดิม8/7</t>
        </r>
      </text>
    </comment>
    <comment ref="K19" authorId="1" shapeId="0" xr:uid="{00000000-0006-0000-2B00-000009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เดิม11/7</t>
        </r>
      </text>
    </comment>
    <comment ref="R19" authorId="1" shapeId="0" xr:uid="{00000000-0006-0000-2B00-00000A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เดิม8/7</t>
        </r>
      </text>
    </comment>
    <comment ref="R22" authorId="1" shapeId="0" xr:uid="{00000000-0006-0000-2B00-00000B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เดิม3/7</t>
        </r>
      </text>
    </comment>
    <comment ref="R23" authorId="1" shapeId="0" xr:uid="{00000000-0006-0000-2B00-00000C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เดิม8/7</t>
        </r>
      </text>
    </comment>
    <comment ref="R24" authorId="1" shapeId="0" xr:uid="{00000000-0006-0000-2B00-00000D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15/7</t>
        </r>
      </text>
    </comment>
    <comment ref="R25" authorId="1" shapeId="0" xr:uid="{00000000-0006-0000-2B00-00000E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24/7</t>
        </r>
      </text>
    </comment>
    <comment ref="R26" authorId="1" shapeId="0" xr:uid="{00000000-0006-0000-2B00-00000F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8/7</t>
        </r>
      </text>
    </comment>
    <comment ref="R27" authorId="1" shapeId="0" xr:uid="{00000000-0006-0000-2B00-000010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24/7</t>
        </r>
      </text>
    </comment>
    <comment ref="R28" authorId="1" shapeId="0" xr:uid="{00000000-0006-0000-2B00-000011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24/7</t>
        </r>
      </text>
    </comment>
    <comment ref="R29" authorId="1" shapeId="0" xr:uid="{00000000-0006-0000-2B00-000012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16/7</t>
        </r>
      </text>
    </comment>
    <comment ref="R30" authorId="1" shapeId="0" xr:uid="{00000000-0006-0000-2B00-000013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3/7</t>
        </r>
      </text>
    </comment>
    <comment ref="R31" authorId="1" shapeId="0" xr:uid="{00000000-0006-0000-2B00-000014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24/7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Plan.om</author>
  </authors>
  <commentList>
    <comment ref="J17" authorId="0" shapeId="0" xr:uid="{00000000-0006-0000-2D00-000001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เดิม2500ลดจำนวนเป็น2000</t>
        </r>
      </text>
    </comment>
    <comment ref="K18" authorId="0" shapeId="0" xr:uid="{00000000-0006-0000-2D00-000002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เดิม8/7/19เลื่อนออก
เดิม15/7</t>
        </r>
      </text>
    </comment>
    <comment ref="R18" authorId="0" shapeId="0" xr:uid="{00000000-0006-0000-2D00-000003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เดิม4/7/19เลื่อนออก
เดิม11/7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Plan.om</author>
  </authors>
  <commentList>
    <comment ref="K11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เดิม5/6เลื่อนเข้า</t>
        </r>
      </text>
    </comment>
    <comment ref="AH13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ถ้าเดินงานติดกาวที่เครื่องมันจะเลอะสี/ขอติดนอกเครื่อง</t>
        </r>
      </text>
    </comment>
    <comment ref="J14" authorId="0" shapeId="0" xr:uid="{00000000-0006-0000-0F00-000003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ลดจำนวนจาก11000เป็น6000</t>
        </r>
      </text>
    </comment>
    <comment ref="K14" authorId="0" shapeId="0" xr:uid="{00000000-0006-0000-0F00-000004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เดิม1/11/19รอเรียกเลื่อนเข้า</t>
        </r>
      </text>
    </comment>
    <comment ref="R14" authorId="0" shapeId="0" xr:uid="{00000000-0006-0000-0F00-000005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เดิม30/12/19เลื่อนเข้า</t>
        </r>
      </text>
    </comment>
    <comment ref="S14" authorId="0" shapeId="0" xr:uid="{00000000-0006-0000-0F00-000006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ลดจำนวนกระดาษจาก2760เหลือ1510 แผ่น</t>
        </r>
      </text>
    </comment>
    <comment ref="K15" authorId="0" shapeId="0" xr:uid="{00000000-0006-0000-0F00-000007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เดิม1/11/19รอเรียกเลื่อนเข้า</t>
        </r>
      </text>
    </comment>
    <comment ref="R15" authorId="0" shapeId="0" xr:uid="{00000000-0006-0000-0F00-000008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เดิม30/12/19เลื่อนเข้า</t>
        </r>
      </text>
    </comment>
    <comment ref="K16" authorId="0" shapeId="0" xr:uid="{00000000-0006-0000-0F00-000009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เดิม13/6/19เลื่อนเข้า</t>
        </r>
      </text>
    </comment>
    <comment ref="R16" authorId="0" shapeId="0" xr:uid="{00000000-0006-0000-0F00-00000A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เดิม11/6/19เลื่อนเข้า</t>
        </r>
      </text>
    </comment>
    <comment ref="K17" authorId="0" shapeId="0" xr:uid="{00000000-0006-0000-0F00-00000B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เดิม28/5/19รอเรียกแจ้งส่ง</t>
        </r>
      </text>
    </comment>
    <comment ref="R17" authorId="0" shapeId="0" xr:uid="{00000000-0006-0000-0F00-00000C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เดิม30/12/19เลื่อนเข้า</t>
        </r>
      </text>
    </comment>
    <comment ref="K18" authorId="0" shapeId="0" xr:uid="{00000000-0006-0000-0F00-00000D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เดิม28/5/19รอเรียกแจ้งส่ง</t>
        </r>
      </text>
    </comment>
    <comment ref="R18" authorId="0" shapeId="0" xr:uid="{00000000-0006-0000-0F00-00000E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เดิม30/12/19เลื่อนเข้า</t>
        </r>
      </text>
    </comment>
    <comment ref="K19" authorId="0" shapeId="0" xr:uid="{00000000-0006-0000-0F00-00000F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เดิม28/5/19รอเรียกแจ้งส่ง</t>
        </r>
      </text>
    </comment>
    <comment ref="R19" authorId="0" shapeId="0" xr:uid="{00000000-0006-0000-0F00-000010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เดิม30/12/19เลื่อนเข้า</t>
        </r>
      </text>
    </comment>
    <comment ref="R21" authorId="0" shapeId="0" xr:uid="{00000000-0006-0000-0F00-000011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เดิม30/12/19เลื่อนเข้า</t>
        </r>
      </text>
    </comment>
    <comment ref="Q27" authorId="0" shapeId="0" xr:uid="{00000000-0006-0000-0F00-000012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17.00น.</t>
        </r>
      </text>
    </comment>
    <comment ref="K31" authorId="0" shapeId="0" xr:uid="{00000000-0006-0000-0F00-000013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เดิม31/5/19เลื่อนออก</t>
        </r>
      </text>
    </comment>
    <comment ref="R31" authorId="0" shapeId="0" xr:uid="{00000000-0006-0000-0F00-000014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เดิม27/5/19เลื่อนออก</t>
        </r>
      </text>
    </comment>
    <comment ref="R37" authorId="0" shapeId="0" xr:uid="{00000000-0006-0000-0F00-000015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เดิม30/5/19เลื่อนออก
เดิม1/6/19เลื่อนเข้า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Plan.om</author>
  </authors>
  <commentList>
    <comment ref="R14" authorId="0" shapeId="0" xr:uid="{00000000-0006-0000-3000-000001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เดิม30/12</t>
        </r>
      </text>
    </comment>
    <comment ref="R17" authorId="0" shapeId="0" xr:uid="{00000000-0006-0000-3000-000002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เดิม30/12</t>
        </r>
      </text>
    </comment>
    <comment ref="K25" authorId="0" shapeId="0" xr:uid="{00000000-0006-0000-3000-000003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รอเรียก/เลื่อนเข้า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Plan.om</author>
    <author>Win7</author>
    <author>Windows User</author>
    <author>oms_pc2</author>
  </authors>
  <commentList>
    <comment ref="K19" authorId="0" shapeId="0" xr:uid="{00000000-0006-0000-3200-000001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เดิม9/8เลื่อนเข้า
เดิม12/7</t>
        </r>
      </text>
    </comment>
    <comment ref="R19" authorId="0" shapeId="0" xr:uid="{00000000-0006-0000-3200-000002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เดิม6/8เลื่อนเข้า
เดิม10/7</t>
        </r>
      </text>
    </comment>
    <comment ref="K20" authorId="0" shapeId="0" xr:uid="{00000000-0006-0000-3200-000003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เดิม25/6เลื่อนออก</t>
        </r>
      </text>
    </comment>
    <comment ref="R20" authorId="0" shapeId="0" xr:uid="{00000000-0006-0000-3200-000004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เดิม21/6เลื่อนออก</t>
        </r>
      </text>
    </comment>
    <comment ref="K23" authorId="0" shapeId="0" xr:uid="{00000000-0006-0000-3200-000005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เดิม17/6เลื่อนออก</t>
        </r>
      </text>
    </comment>
    <comment ref="K27" authorId="0" shapeId="0" xr:uid="{00000000-0006-0000-3200-000006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เลื่อนออกจาก24/6</t>
        </r>
      </text>
    </comment>
    <comment ref="R27" authorId="0" shapeId="0" xr:uid="{00000000-0006-0000-3200-000007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ขอเลื่อนออก20/6</t>
        </r>
      </text>
    </comment>
    <comment ref="Q33" authorId="1" shapeId="0" xr:uid="{00000000-0006-0000-3200-000008000000}">
      <text>
        <r>
          <rPr>
            <b/>
            <sz val="9"/>
            <color indexed="81"/>
            <rFont val="Tahoma"/>
            <family val="2"/>
          </rPr>
          <t>Win7:</t>
        </r>
        <r>
          <rPr>
            <sz val="9"/>
            <color indexed="81"/>
            <rFont val="Tahoma"/>
            <family val="2"/>
          </rPr>
          <t xml:space="preserve">
15.00</t>
        </r>
      </text>
    </comment>
    <comment ref="K36" authorId="0" shapeId="0" xr:uid="{00000000-0006-0000-3200-000009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เดิม15/7/19เลื่อนออก
เดิม22/7</t>
        </r>
      </text>
    </comment>
    <comment ref="R36" authorId="0" shapeId="0" xr:uid="{00000000-0006-0000-3200-00000A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เดิม11/7/19เลื่อนออก
เดิม18/7</t>
        </r>
      </text>
    </comment>
    <comment ref="K37" authorId="0" shapeId="0" xr:uid="{00000000-0006-0000-3200-00000B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เดิม19/7เลื่อนเข้า</t>
        </r>
      </text>
    </comment>
    <comment ref="R37" authorId="0" shapeId="0" xr:uid="{00000000-0006-0000-3200-00000C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เดิม15/7เลื่อนเข้า</t>
        </r>
      </text>
    </comment>
    <comment ref="J46" authorId="0" shapeId="0" xr:uid="{00000000-0006-0000-3200-00000D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ขอเพิ่มจำนวนจาก1600 เป็น1800 แผ่น</t>
        </r>
      </text>
    </comment>
    <comment ref="J47" authorId="0" shapeId="0" xr:uid="{00000000-0006-0000-3200-00000E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ขอลดจำนวน1700เป็น1000
วันที่ 25/6ขอเพิ่มจำนวนจาก1000เป็น 1700 แผ่น</t>
        </r>
      </text>
    </comment>
    <comment ref="K48" authorId="0" shapeId="0" xr:uid="{00000000-0006-0000-3200-00000F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เดิม27/7เลื่อนเข้า</t>
        </r>
      </text>
    </comment>
    <comment ref="R48" authorId="0" shapeId="0" xr:uid="{00000000-0006-0000-3200-000010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เดิม24/7เลื่อนเข้า</t>
        </r>
      </text>
    </comment>
    <comment ref="K49" authorId="0" shapeId="0" xr:uid="{00000000-0006-0000-3200-000011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เดิม27/7เลื่อนเข้า</t>
        </r>
      </text>
    </comment>
    <comment ref="R49" authorId="0" shapeId="0" xr:uid="{00000000-0006-0000-3200-000012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เดิม24/7เลื่อนเข้า</t>
        </r>
      </text>
    </comment>
    <comment ref="Q52" authorId="0" shapeId="0" xr:uid="{00000000-0006-0000-3200-000013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11.00</t>
        </r>
      </text>
    </comment>
    <comment ref="Q53" authorId="0" shapeId="0" xr:uid="{00000000-0006-0000-3200-000014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11.00</t>
        </r>
      </text>
    </comment>
    <comment ref="K56" authorId="0" shapeId="0" xr:uid="{00000000-0006-0000-3200-000015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เดิม18/6เลื่อนออก</t>
        </r>
      </text>
    </comment>
    <comment ref="R56" authorId="0" shapeId="0" xr:uid="{00000000-0006-0000-3200-000016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เดิม14/6เลื่อนออก</t>
        </r>
      </text>
    </comment>
    <comment ref="R103" authorId="0" shapeId="0" xr:uid="{00000000-0006-0000-3200-000017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30/12/18
</t>
        </r>
      </text>
    </comment>
    <comment ref="R104" authorId="0" shapeId="0" xr:uid="{00000000-0006-0000-3200-000018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30/12/18
</t>
        </r>
      </text>
    </comment>
    <comment ref="K112" authorId="0" shapeId="0" xr:uid="{00000000-0006-0000-3200-000019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เดิม15/5/19เลื่อนออก
เดิม21/5/19เลื่อนออก
เดิม23/5/19เลื่อนออก</t>
        </r>
      </text>
    </comment>
    <comment ref="K113" authorId="0" shapeId="0" xr:uid="{00000000-0006-0000-3200-00001A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เดิม16/5/19เลื่อนออก
เดิม23/5/19เลื่อนออก
เดิม25/5/19เลื่อนออก</t>
        </r>
      </text>
    </comment>
    <comment ref="K114" authorId="0" shapeId="0" xr:uid="{00000000-0006-0000-3200-00001B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เดิม17/5/19เลื่อนออก
เดิม25/5/19เลื่อนออก
เดิม28/5/19เลื่อนออก</t>
        </r>
      </text>
    </comment>
    <comment ref="K132" authorId="0" shapeId="0" xr:uid="{00000000-0006-0000-3200-00001C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เดิม27/5/19เลื่อนเข้า</t>
        </r>
      </text>
    </comment>
    <comment ref="K136" authorId="0" shapeId="0" xr:uid="{00000000-0006-0000-3200-00001D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เดิม20/5/19เลื่อนเข้า</t>
        </r>
      </text>
    </comment>
    <comment ref="K137" authorId="0" shapeId="0" xr:uid="{00000000-0006-0000-3200-00001E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เดิม20/5/19เลื่อนเข้า</t>
        </r>
      </text>
    </comment>
    <comment ref="Q137" authorId="0" shapeId="0" xr:uid="{00000000-0006-0000-3200-00001F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3/5/19  15.00น.</t>
        </r>
      </text>
    </comment>
    <comment ref="K152" authorId="0" shapeId="0" xr:uid="{00000000-0006-0000-3200-000020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เดิม2/5/19รอเรียก/เลื่อนเข้า</t>
        </r>
      </text>
    </comment>
    <comment ref="R152" authorId="0" shapeId="0" xr:uid="{00000000-0006-0000-3200-000021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เดิมยกเลิก/</t>
        </r>
      </text>
    </comment>
    <comment ref="D168" authorId="0" shapeId="0" xr:uid="{00000000-0006-0000-3200-000022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1902-0140</t>
        </r>
      </text>
    </comment>
    <comment ref="R168" authorId="0" shapeId="0" xr:uid="{00000000-0006-0000-3200-000023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ทำรีเจค 15/2/19</t>
        </r>
      </text>
    </comment>
    <comment ref="K175" authorId="2" shapeId="0" xr:uid="{00000000-0006-0000-3200-000024000000}">
      <text>
        <r>
          <rPr>
            <b/>
            <sz val="9"/>
            <color indexed="81"/>
            <rFont val="Tahoma"/>
            <family val="2"/>
          </rPr>
          <t>Windows User:
เดิม 15/11</t>
        </r>
      </text>
    </comment>
    <comment ref="R175" authorId="1" shapeId="0" xr:uid="{00000000-0006-0000-3200-000025000000}">
      <text>
        <r>
          <rPr>
            <b/>
            <sz val="9"/>
            <color indexed="81"/>
            <rFont val="Tahoma"/>
            <family val="2"/>
          </rPr>
          <t>Win7:</t>
        </r>
        <r>
          <rPr>
            <sz val="9"/>
            <color indexed="81"/>
            <rFont val="Tahoma"/>
            <family val="2"/>
          </rPr>
          <t xml:space="preserve">
12/11เลื่อนออกเป็น30/12/19
</t>
        </r>
      </text>
    </comment>
    <comment ref="Q177" authorId="0" shapeId="0" xr:uid="{00000000-0006-0000-3200-000026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14/11/18  11.00น.
</t>
        </r>
      </text>
    </comment>
    <comment ref="Q178" authorId="0" shapeId="0" xr:uid="{00000000-0006-0000-3200-000027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14/11/18  11.00น.
</t>
        </r>
      </text>
    </comment>
    <comment ref="Q179" authorId="0" shapeId="0" xr:uid="{00000000-0006-0000-3200-000028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14/11/18  11.00น.
</t>
        </r>
      </text>
    </comment>
    <comment ref="K192" authorId="2" shapeId="0" xr:uid="{00000000-0006-0000-3200-000029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เดิม1/11/18
รอบ2 27/10/18</t>
        </r>
      </text>
    </comment>
    <comment ref="R192" authorId="2" shapeId="0" xr:uid="{00000000-0006-0000-3200-00002A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เดิมกระดาษ27/10/18
เดิมกระดาษ25/10/18</t>
        </r>
      </text>
    </comment>
    <comment ref="K193" authorId="2" shapeId="0" xr:uid="{00000000-0006-0000-3200-00002B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เดิม1/11/18
รอบ2 27/10/18</t>
        </r>
      </text>
    </comment>
    <comment ref="R193" authorId="2" shapeId="0" xr:uid="{00000000-0006-0000-3200-00002C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เดิมกระดาษ27/10/18
เดิมกระดาษ25/10/18</t>
        </r>
      </text>
    </comment>
    <comment ref="K194" authorId="2" shapeId="0" xr:uid="{00000000-0006-0000-3200-00002D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เดิม1/11/18
รอบ2 27/10/18</t>
        </r>
      </text>
    </comment>
    <comment ref="R194" authorId="2" shapeId="0" xr:uid="{00000000-0006-0000-3200-00002E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เดิมกระดาษ27/10/18
เดิมกระดาษ25/10/18</t>
        </r>
      </text>
    </comment>
    <comment ref="K195" authorId="2" shapeId="0" xr:uid="{00000000-0006-0000-3200-00002F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เดิม1/11/18
รอบ2 27/10/18</t>
        </r>
      </text>
    </comment>
    <comment ref="R195" authorId="2" shapeId="0" xr:uid="{00000000-0006-0000-3200-000030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เดิมกระดาษ27/10/18
เดิมกระดาษ25/10/18</t>
        </r>
      </text>
    </comment>
    <comment ref="K196" authorId="2" shapeId="0" xr:uid="{00000000-0006-0000-3200-00003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เดิม1/11/18
รอบ2 27/10/18</t>
        </r>
      </text>
    </comment>
    <comment ref="R196" authorId="2" shapeId="0" xr:uid="{00000000-0006-0000-3200-00003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เดิมกระดาษ27/10/18
เดิมกระดาษ25/10/18</t>
        </r>
      </text>
    </comment>
    <comment ref="P199" authorId="2" shapeId="0" xr:uid="{00000000-0006-0000-3200-00003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9/10/61 16.30</t>
        </r>
      </text>
    </comment>
    <comment ref="J201" authorId="3" shapeId="0" xr:uid="{00000000-0006-0000-3200-000034000000}">
      <text>
        <r>
          <rPr>
            <b/>
            <sz val="9"/>
            <color indexed="81"/>
            <rFont val="Tahoma"/>
            <family val="2"/>
          </rPr>
          <t>oms_pc2:</t>
        </r>
        <r>
          <rPr>
            <sz val="9"/>
            <color indexed="81"/>
            <rFont val="Tahoma"/>
            <family val="2"/>
          </rPr>
          <t xml:space="preserve">
ลูกค้าขอส่ง29/8/18=500 ใบ เหลือ 2000 ใบเป็นรอเรียก</t>
        </r>
      </text>
    </comment>
    <comment ref="K216" authorId="3" shapeId="0" xr:uid="{00000000-0006-0000-3200-000035000000}">
      <text>
        <r>
          <rPr>
            <b/>
            <sz val="9"/>
            <color indexed="81"/>
            <rFont val="Tahoma"/>
            <family val="2"/>
          </rPr>
          <t>oms_pc2:</t>
        </r>
        <r>
          <rPr>
            <sz val="9"/>
            <color indexed="81"/>
            <rFont val="Tahoma"/>
            <family val="2"/>
          </rPr>
          <t xml:space="preserve">
เลื่อนเข้าจาก27/8/18เป็น24/8/18</t>
        </r>
      </text>
    </comment>
    <comment ref="R216" authorId="3" shapeId="0" xr:uid="{00000000-0006-0000-3200-000036000000}">
      <text>
        <r>
          <rPr>
            <b/>
            <sz val="9"/>
            <color indexed="81"/>
            <rFont val="Tahoma"/>
            <family val="2"/>
          </rPr>
          <t>oms_pc2:</t>
        </r>
        <r>
          <rPr>
            <sz val="9"/>
            <color indexed="81"/>
            <rFont val="Tahoma"/>
            <family val="2"/>
          </rPr>
          <t xml:space="preserve">
22/8
</t>
        </r>
      </text>
    </comment>
    <comment ref="K217" authorId="3" shapeId="0" xr:uid="{00000000-0006-0000-3200-000037000000}">
      <text>
        <r>
          <rPr>
            <b/>
            <sz val="9"/>
            <color indexed="81"/>
            <rFont val="Tahoma"/>
            <family val="2"/>
          </rPr>
          <t>oms_pc2:</t>
        </r>
        <r>
          <rPr>
            <sz val="9"/>
            <color indexed="81"/>
            <rFont val="Tahoma"/>
            <family val="2"/>
          </rPr>
          <t xml:space="preserve">
เลื่อนเข้าจาก27/8/18เป็น24/8/18</t>
        </r>
      </text>
    </comment>
    <comment ref="Q217" authorId="3" shapeId="0" xr:uid="{00000000-0006-0000-3200-000038000000}">
      <text>
        <r>
          <rPr>
            <b/>
            <sz val="9"/>
            <color indexed="81"/>
            <rFont val="Tahoma"/>
            <family val="2"/>
          </rPr>
          <t>oms_pc2:</t>
        </r>
        <r>
          <rPr>
            <sz val="9"/>
            <color indexed="81"/>
            <rFont val="Tahoma"/>
            <family val="2"/>
          </rPr>
          <t xml:space="preserve">
3/8/18   12.00น.
</t>
        </r>
      </text>
    </comment>
    <comment ref="R217" authorId="3" shapeId="0" xr:uid="{00000000-0006-0000-3200-000039000000}">
      <text>
        <r>
          <rPr>
            <b/>
            <sz val="9"/>
            <color indexed="81"/>
            <rFont val="Tahoma"/>
            <family val="2"/>
          </rPr>
          <t>oms_pc2:</t>
        </r>
        <r>
          <rPr>
            <sz val="9"/>
            <color indexed="81"/>
            <rFont val="Tahoma"/>
            <family val="2"/>
          </rPr>
          <t xml:space="preserve">
22/8
</t>
        </r>
      </text>
    </comment>
    <comment ref="Q218" authorId="3" shapeId="0" xr:uid="{00000000-0006-0000-3200-00003A000000}">
      <text>
        <r>
          <rPr>
            <b/>
            <sz val="9"/>
            <color indexed="81"/>
            <rFont val="Tahoma"/>
            <family val="2"/>
          </rPr>
          <t>oms_pc2:</t>
        </r>
        <r>
          <rPr>
            <sz val="9"/>
            <color indexed="81"/>
            <rFont val="Tahoma"/>
            <family val="2"/>
          </rPr>
          <t xml:space="preserve">
8/8/18   16.00น.
</t>
        </r>
      </text>
    </comment>
    <comment ref="K227" authorId="3" shapeId="0" xr:uid="{00000000-0006-0000-3200-00003B000000}">
      <text>
        <r>
          <rPr>
            <b/>
            <sz val="9"/>
            <color indexed="81"/>
            <rFont val="Tahoma"/>
            <family val="2"/>
          </rPr>
          <t>oms_pc2:</t>
        </r>
        <r>
          <rPr>
            <sz val="9"/>
            <color indexed="81"/>
            <rFont val="Tahoma"/>
            <family val="2"/>
          </rPr>
          <t xml:space="preserve">
เลื่อนออกจาก6/8/18เป็น17/8/18</t>
        </r>
      </text>
    </comment>
    <comment ref="R227" authorId="3" shapeId="0" xr:uid="{00000000-0006-0000-3200-00003C000000}">
      <text>
        <r>
          <rPr>
            <b/>
            <sz val="9"/>
            <color indexed="81"/>
            <rFont val="Tahoma"/>
            <family val="2"/>
          </rPr>
          <t>oms_pc2:</t>
        </r>
        <r>
          <rPr>
            <sz val="9"/>
            <color indexed="81"/>
            <rFont val="Tahoma"/>
            <family val="2"/>
          </rPr>
          <t xml:space="preserve">
เดิม1/8/18</t>
        </r>
      </text>
    </comment>
    <comment ref="K228" authorId="3" shapeId="0" xr:uid="{00000000-0006-0000-3200-00003D000000}">
      <text>
        <r>
          <rPr>
            <b/>
            <sz val="9"/>
            <color indexed="81"/>
            <rFont val="Tahoma"/>
            <family val="2"/>
          </rPr>
          <t>oms_pc2:</t>
        </r>
        <r>
          <rPr>
            <sz val="9"/>
            <color indexed="81"/>
            <rFont val="Tahoma"/>
            <family val="2"/>
          </rPr>
          <t xml:space="preserve">
เลื่อนออกจาก20/8/18เป็น4/9/18</t>
        </r>
      </text>
    </comment>
    <comment ref="R228" authorId="3" shapeId="0" xr:uid="{00000000-0006-0000-3200-00003E000000}">
      <text>
        <r>
          <rPr>
            <b/>
            <sz val="9"/>
            <color indexed="81"/>
            <rFont val="Tahoma"/>
            <family val="2"/>
          </rPr>
          <t>oms_pc2:</t>
        </r>
        <r>
          <rPr>
            <sz val="9"/>
            <color indexed="81"/>
            <rFont val="Tahoma"/>
            <family val="2"/>
          </rPr>
          <t xml:space="preserve">
เดิม14/8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Plan.om</author>
  </authors>
  <commentList>
    <comment ref="K10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เดิม31/5/19เลื่อนออก</t>
        </r>
      </text>
    </comment>
    <comment ref="R10" authorId="0" shapeId="0" xr:uid="{00000000-0006-0000-1000-000002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เดิม27/5/19เลื่อนออก</t>
        </r>
      </text>
    </comment>
    <comment ref="P21" authorId="0" shapeId="0" xr:uid="{00000000-0006-0000-1000-000003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15.00น.</t>
        </r>
      </text>
    </comment>
    <comment ref="Q25" authorId="0" shapeId="0" xr:uid="{00000000-0006-0000-1000-000004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11.00</t>
        </r>
      </text>
    </comment>
    <comment ref="K27" authorId="0" shapeId="0" xr:uid="{00000000-0006-0000-1000-000005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เดิม8/6เลื่อนเข้า</t>
        </r>
      </text>
    </comment>
    <comment ref="R27" authorId="0" shapeId="0" xr:uid="{00000000-0006-0000-1000-000006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เดิม6/6เลื่อนเข้า</t>
        </r>
      </text>
    </comment>
    <comment ref="J28" authorId="0" shapeId="0" xr:uid="{00000000-0006-0000-1000-000007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ลูกค้าด่วน/แต่ต้องการงานแค่ 1000 ใบ
</t>
        </r>
      </text>
    </comment>
    <comment ref="K28" authorId="0" shapeId="0" xr:uid="{00000000-0006-0000-1000-000008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เดิม8/4/19
เดิม11/4/19
เดิม24/4/19เลื่อนออก
เดิม30/4/19เลื่อนออก
เดิม4/5/19เลื่อนออก
เดิม7/5/19เลื่อนออก
เดิม10/6เลื่อนเข้า</t>
        </r>
      </text>
    </comment>
    <comment ref="R28" authorId="0" shapeId="0" xr:uid="{00000000-0006-0000-1000-000009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เดิม3/4/19
เดิม19/4/19เลื่อนออก
เดิม23/4/19
เดิม30/12/19เลื่อนเข้า
เดิม7/6เลื่อนเข้า</t>
        </r>
      </text>
    </comment>
    <comment ref="K33" authorId="0" shapeId="0" xr:uid="{00000000-0006-0000-1000-00000A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เดิม8/6</t>
        </r>
      </text>
    </comment>
    <comment ref="Q34" authorId="0" shapeId="0" xr:uid="{00000000-0006-0000-1000-00000B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11.00
</t>
        </r>
      </text>
    </comment>
    <comment ref="Q39" authorId="0" shapeId="0" xr:uid="{00000000-0006-0000-1000-00000C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11.00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Plan.om</author>
  </authors>
  <commentList>
    <comment ref="J9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ลูกค้าด่วน/แต่ต้องการงานแค่ 1000 ใบ
</t>
        </r>
      </text>
    </comment>
    <comment ref="K9" authorId="0" shapeId="0" xr:uid="{00000000-0006-0000-1100-000002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เดิม8/4/19
เดิม11/4/19
เดิม24/4/19เลื่อนออก
เดิม30/4/19เลื่อนออก
เดิม4/5/19เลื่อนออก
เดิม7/5/19เลื่อนออก
เดิม10/6เลื่อนเข้า</t>
        </r>
      </text>
    </comment>
    <comment ref="R9" authorId="0" shapeId="0" xr:uid="{00000000-0006-0000-1100-000003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เดิม3/4/19
เดิม19/4/19เลื่อนออก
เดิม23/4/19
เดิม30/12/19เลื่อนเข้า
เดิม7/6เลื่อนเข้า</t>
        </r>
      </text>
    </comment>
    <comment ref="Q12" authorId="0" shapeId="0" xr:uid="{00000000-0006-0000-1100-000004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11.00
</t>
        </r>
      </text>
    </comment>
    <comment ref="K13" authorId="0" shapeId="0" xr:uid="{00000000-0006-0000-1100-000005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เดิมรอเรียก</t>
        </r>
      </text>
    </comment>
    <comment ref="R13" authorId="0" shapeId="0" xr:uid="{00000000-0006-0000-1100-000006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เดิม30/12/19เลื่อนเข้า</t>
        </r>
      </text>
    </comment>
    <comment ref="K16" authorId="0" shapeId="0" xr:uid="{00000000-0006-0000-1100-000007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เดิม8/6</t>
        </r>
      </text>
    </comment>
    <comment ref="K36" authorId="0" shapeId="0" xr:uid="{00000000-0006-0000-1100-000008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เดิม6/6เลื่อนออก</t>
        </r>
      </text>
    </comment>
    <comment ref="K37" authorId="0" shapeId="0" xr:uid="{00000000-0006-0000-1100-000009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รอเรียก</t>
        </r>
      </text>
    </comment>
    <comment ref="R37" authorId="0" shapeId="0" xr:uid="{00000000-0006-0000-1100-00000A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เดิม30/12</t>
        </r>
      </text>
    </comment>
    <comment ref="J40" authorId="0" shapeId="0" xr:uid="{00000000-0006-0000-1100-00000B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ขอลดจำนวนจาก1500เป็น1345 ใบ</t>
        </r>
      </text>
    </comment>
    <comment ref="K40" authorId="0" shapeId="0" xr:uid="{00000000-0006-0000-1100-00000C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เดิม14/5/19รอเรียกเลื่อนเข้า
เดิม4/6เลื่อนออก</t>
        </r>
      </text>
    </comment>
    <comment ref="J41" authorId="0" shapeId="0" xr:uid="{00000000-0006-0000-1100-00000D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ขอลดจำนวนจาก1500เป็น1345 ใบ</t>
        </r>
      </text>
    </comment>
    <comment ref="K41" authorId="0" shapeId="0" xr:uid="{00000000-0006-0000-1100-00000E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เดิม14/5/19รอเรียกเลื่อนเข้า
เดิม6/6เลื่อนออก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Plan.om</author>
  </authors>
  <commentList>
    <comment ref="K13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เดิม8/6เลื่อนเข้า</t>
        </r>
      </text>
    </comment>
    <comment ref="K15" authorId="0" shapeId="0" xr:uid="{00000000-0006-0000-1200-000002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เดิม21/6เลื่อนเข้า</t>
        </r>
      </text>
    </comment>
    <comment ref="R15" authorId="0" shapeId="0" xr:uid="{00000000-0006-0000-1200-000003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เดิม18/6เลื่อนเข้า</t>
        </r>
      </text>
    </comment>
    <comment ref="K16" authorId="0" shapeId="0" xr:uid="{00000000-0006-0000-1200-000004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เดิม28/6เลื่อนเข้า</t>
        </r>
      </text>
    </comment>
    <comment ref="R16" authorId="0" shapeId="0" xr:uid="{00000000-0006-0000-1200-000005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เดิม25/6เลื่อนเข้า</t>
        </r>
      </text>
    </comment>
    <comment ref="Q18" authorId="0" shapeId="0" xr:uid="{00000000-0006-0000-1200-000006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11.00</t>
        </r>
      </text>
    </comment>
    <comment ref="K26" authorId="0" shapeId="0" xr:uid="{00000000-0006-0000-1200-000007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เดิม10/6</t>
        </r>
      </text>
    </comment>
    <comment ref="J29" authorId="0" shapeId="0" xr:uid="{00000000-0006-0000-1200-000008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ขอลดจำนวนจาก1500เป็น1345 ใบ</t>
        </r>
      </text>
    </comment>
    <comment ref="K29" authorId="0" shapeId="0" xr:uid="{00000000-0006-0000-1200-000009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เดิม14/5/19รอเรียกเลื่อนเข้า
เดิม6/6เลื่อนออก</t>
        </r>
      </text>
    </comment>
    <comment ref="K32" authorId="0" shapeId="0" xr:uid="{00000000-0006-0000-1200-00000A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เดิม7/6/19รอเรียกเลื่อนเข้า</t>
        </r>
      </text>
    </comment>
    <comment ref="R32" authorId="0" shapeId="0" xr:uid="{00000000-0006-0000-1200-00000B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เดิม30/12/19เลื่อนเข้า</t>
        </r>
      </text>
    </comment>
    <comment ref="P33" authorId="0" shapeId="0" xr:uid="{00000000-0006-0000-1200-00000C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11.00</t>
        </r>
      </text>
    </comment>
    <comment ref="K37" authorId="0" shapeId="0" xr:uid="{00000000-0006-0000-1200-00000D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รอเรียกเลื่อนเข้า</t>
        </r>
      </text>
    </comment>
    <comment ref="R37" authorId="0" shapeId="0" xr:uid="{00000000-0006-0000-1200-00000E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เดิม30/12เลื่อนเข้า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Plan.om</author>
  </authors>
  <commentList>
    <comment ref="K8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เดิม10/6</t>
        </r>
      </text>
    </comment>
    <comment ref="K13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รอเรียกเลื่อนเข้า</t>
        </r>
      </text>
    </comment>
    <comment ref="R13" authorId="0" shapeId="0" xr:uid="{00000000-0006-0000-1300-000003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เดิม30/12เลื่อนเข้า</t>
        </r>
      </text>
    </comment>
    <comment ref="K19" authorId="0" shapeId="0" xr:uid="{00000000-0006-0000-1300-000004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เดิม6/6เลื่อนออก</t>
        </r>
      </text>
    </comment>
    <comment ref="P20" authorId="0" shapeId="0" xr:uid="{00000000-0006-0000-1300-000005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17.00</t>
        </r>
      </text>
    </comment>
    <comment ref="S23" authorId="0" shapeId="0" xr:uid="{00000000-0006-0000-1300-000006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เพิ่มจำนวนจาก2003เป็น2113</t>
        </r>
      </text>
    </comment>
    <comment ref="R24" authorId="0" shapeId="0" xr:uid="{00000000-0006-0000-1300-000007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ส่งรีเจ็คไปวันที่ 5/6/19
85 แผ่นกระดาษขึ้นลอน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Plan.om</author>
  </authors>
  <commentList>
    <comment ref="K9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เดิม/รอเรียก</t>
        </r>
      </text>
    </comment>
    <comment ref="R9" authorId="0" shapeId="0" xr:uid="{00000000-0006-0000-1400-000002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เดิม30/12</t>
        </r>
      </text>
    </comment>
    <comment ref="J12" authorId="0" shapeId="0" xr:uid="{00000000-0006-0000-1400-000003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ขอลดจำนวนจาก1500เป็น1345 ใบ</t>
        </r>
      </text>
    </comment>
    <comment ref="R12" authorId="0" shapeId="0" xr:uid="{00000000-0006-0000-1400-000004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30/12</t>
        </r>
      </text>
    </comment>
    <comment ref="S13" authorId="0" shapeId="0" xr:uid="{00000000-0006-0000-1400-000005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เพิ่มจำนวนจาก1343เป็น1766</t>
        </r>
      </text>
    </comment>
    <comment ref="J14" authorId="0" shapeId="0" xr:uid="{00000000-0006-0000-1400-000006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ขอลดจำนวนจาก1500เป็น1345 ใบ</t>
        </r>
      </text>
    </comment>
    <comment ref="R14" authorId="0" shapeId="0" xr:uid="{00000000-0006-0000-1400-000007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30/12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Plan.om</author>
  </authors>
  <commentList>
    <comment ref="R8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12/6</t>
        </r>
      </text>
    </comment>
    <comment ref="K11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เดิม15/6
เดิม17/6เลื่อนเข้า</t>
        </r>
      </text>
    </comment>
    <comment ref="R11" authorId="0" shapeId="0" xr:uid="{00000000-0006-0000-1500-000003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เดิม12/6
เดิม14/6เลื่อนเข้า</t>
        </r>
      </text>
    </comment>
    <comment ref="R23" authorId="0" shapeId="0" xr:uid="{00000000-0006-0000-1500-000004000000}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เดิม8/6/19เลื่อนออก</t>
        </r>
      </text>
    </comment>
  </commentList>
</comments>
</file>

<file path=xl/sharedStrings.xml><?xml version="1.0" encoding="utf-8"?>
<sst xmlns="http://schemas.openxmlformats.org/spreadsheetml/2006/main" count="23823" uniqueCount="5175">
  <si>
    <t>เวลาเปลี่ยนORDER</t>
  </si>
  <si>
    <t>ประชุม+ตรวจเช็คเครื่องจักร</t>
  </si>
  <si>
    <t>คลัง</t>
  </si>
  <si>
    <t>รายชื่อผู้ปฏิบัติงาน  :</t>
  </si>
  <si>
    <t xml:space="preserve"> หมายเหตุ </t>
  </si>
  <si>
    <t>ลงชื่อ ……………….….…..เจ้าหน้าที่ส่วนการวางแผน  ลงชื่อ…………...……….………หัวหน้าวางแผนกวางแผน   ลงชื่อ…………………………..ผลิต1  ลงชื่อ……………………...…….ผู้อนุมัติ</t>
  </si>
  <si>
    <t>ไม่พิมพ์</t>
  </si>
  <si>
    <t>ราคากระดาษ</t>
  </si>
  <si>
    <t>ราคาขาย</t>
  </si>
  <si>
    <t xml:space="preserve">           แผนการผลิตกล่องกระดาษลูกฟูกประจำวัน</t>
  </si>
  <si>
    <t>ดำ 602</t>
  </si>
  <si>
    <t>B</t>
  </si>
  <si>
    <t>BC</t>
  </si>
  <si>
    <t>วันที่เปิด</t>
  </si>
  <si>
    <t xml:space="preserve">เลขที่ </t>
  </si>
  <si>
    <t xml:space="preserve">ชื่อลูกค้า </t>
  </si>
  <si>
    <t xml:space="preserve">ชื่อกล่อง </t>
  </si>
  <si>
    <t xml:space="preserve">จำนวน </t>
  </si>
  <si>
    <t xml:space="preserve">วันที่ </t>
  </si>
  <si>
    <t xml:space="preserve">สีพิมพ์ </t>
  </si>
  <si>
    <t>NO. PLAT</t>
  </si>
  <si>
    <t xml:space="preserve">BLOCK </t>
  </si>
  <si>
    <t>วันที่กระดาษ</t>
  </si>
  <si>
    <t>SIZE</t>
  </si>
  <si>
    <t>M/C</t>
  </si>
  <si>
    <t>ใบสั่งผลิต</t>
  </si>
  <si>
    <t xml:space="preserve">ต้องการ </t>
  </si>
  <si>
    <t xml:space="preserve">สี 1 </t>
  </si>
  <si>
    <t>สี 2</t>
  </si>
  <si>
    <t>สี 3</t>
  </si>
  <si>
    <t xml:space="preserve">เก่า </t>
  </si>
  <si>
    <t xml:space="preserve">ใหม่ </t>
  </si>
  <si>
    <t xml:space="preserve">แก้ไข </t>
  </si>
  <si>
    <t>ออก</t>
  </si>
  <si>
    <t>ปะหน้า/หลัง</t>
  </si>
  <si>
    <t>C</t>
  </si>
  <si>
    <t>Group A</t>
  </si>
  <si>
    <t>ลำดับ</t>
  </si>
  <si>
    <t>จำนวน</t>
  </si>
  <si>
    <t>NO.BLOCK</t>
  </si>
  <si>
    <t>ลอน</t>
  </si>
  <si>
    <t>เกรดกระดาษ</t>
  </si>
  <si>
    <t>กว้าง</t>
  </si>
  <si>
    <t>ยาว</t>
  </si>
  <si>
    <t>เวลาผลิต</t>
  </si>
  <si>
    <t>เวลาสะสม</t>
  </si>
  <si>
    <t>รวม</t>
  </si>
  <si>
    <t>P</t>
  </si>
  <si>
    <t>สั่งซื้อ</t>
  </si>
  <si>
    <t>ORDER/นาที</t>
  </si>
  <si>
    <t>speed</t>
  </si>
  <si>
    <t>ส่งมอบ</t>
  </si>
  <si>
    <t>ส่งต่อ</t>
  </si>
  <si>
    <t>ผลิตได้</t>
  </si>
  <si>
    <t>จริง</t>
  </si>
  <si>
    <t>บริษัท ชินโก เอเซีย (กรุงเทพ) จำกัด(OMM)</t>
  </si>
  <si>
    <t>ITEMกระดาษ</t>
  </si>
  <si>
    <t>กระดาษ</t>
  </si>
  <si>
    <t>เข้า</t>
  </si>
  <si>
    <t>Speed 75/15 minute</t>
  </si>
  <si>
    <t>แดง 120</t>
  </si>
  <si>
    <t>หัวหน้าหน่วยผลิต</t>
  </si>
  <si>
    <t xml:space="preserve">     เครื่อง  :WING     เอนก+วิทยา+รณชัย+ธีระพล+วิเชียร</t>
  </si>
  <si>
    <t>บริษัท ลี้ กิจเจริญแสง จำกัด(OMF)</t>
  </si>
  <si>
    <t>-</t>
  </si>
  <si>
    <t>ST</t>
  </si>
  <si>
    <t>ซ่อม</t>
  </si>
  <si>
    <t>บริษัท เคนดอลล์-แกมมาตรอน จำกัด(OMC)</t>
  </si>
  <si>
    <t>KAC125/KAC125</t>
  </si>
  <si>
    <t>ยกมา</t>
  </si>
  <si>
    <t>รายงานความเข้ากันได้สำหรับ 1.Wing พ.ค.2559.xls</t>
  </si>
  <si>
    <t>คุณลักษณะต่อไปนี้ในสมุดงานนี้ไม่ได้รับการสนับสนุนโดย Excel รุ่นก่อนหน้า คุณลักษณะเหล่านี้อาจสูญหายหรือลดความสามารถลงเมื่อเปิดสมุดงานนี้ใน Excel รุ่นก่อนหน้า หรือถ้าคุณบันทึกสมุดงานนี้ในรูปแบบแฟ้มรุ่นก่อนหน้า</t>
  </si>
  <si>
    <t>การสูญเสียหน้าที่การใช้งานที่สำคัญ</t>
  </si>
  <si>
    <t>จำนวนที่เกิดขึ้น</t>
  </si>
  <si>
    <t>รุ่น</t>
  </si>
  <si>
    <t>มีบางเซลล์มีรูปแบบตามเงื่อนไขมากกว่าที่ได้รับการสนับสนุนโดยรูปแบบแฟ้มที่เลือก เฉพาะสามเงื่อนไขแรกเท่านั้นที่จะแสดงขึ้นใน Excel รุ่นก่อนหน้า</t>
  </si>
  <si>
    <t>W2-5'!C8:C14</t>
  </si>
  <si>
    <t>W2-5'!C15:C16</t>
  </si>
  <si>
    <t>Excel 97-2003</t>
  </si>
  <si>
    <t>W3-5'!C8:C9</t>
  </si>
  <si>
    <t>W3-5'!C13</t>
  </si>
  <si>
    <t>W3-5'!C11</t>
  </si>
  <si>
    <t>W3-5แทรก'!C8:C10</t>
  </si>
  <si>
    <t>W11-5'!C23</t>
  </si>
  <si>
    <t>W12-5'!C21</t>
  </si>
  <si>
    <t>W13-5'!C21</t>
  </si>
  <si>
    <t>W14-5'!C21</t>
  </si>
  <si>
    <t>W16-5'!C21</t>
  </si>
  <si>
    <t>W17-5'!C22</t>
  </si>
  <si>
    <t>W18-5'!C23</t>
  </si>
  <si>
    <t>W19-5'!C22</t>
  </si>
  <si>
    <t>W20-5'!C21</t>
  </si>
  <si>
    <t>W21-5'!C23</t>
  </si>
  <si>
    <t>W23-5'!C21</t>
  </si>
  <si>
    <t>W24-5'!C21</t>
  </si>
  <si>
    <t>W25-5'!C22</t>
  </si>
  <si>
    <t>W26-5'!C23</t>
  </si>
  <si>
    <t>W27-5'!C22</t>
  </si>
  <si>
    <t>W28-5'!C21</t>
  </si>
  <si>
    <t>W30-5'!C21</t>
  </si>
  <si>
    <t>W31-5'!C21</t>
  </si>
  <si>
    <t>มีบางเซลล์มีช่วงการจัดรูปแบบตามเงื่อนไขที่เหลื่อมกัน Excel รุ่นก่อนหน้าจะไม่ประเมินกฎการจัดรูปแบบตามเงื่อนไขทั้งหมดบนเซลล์ที่เหลื่อมกัน เซลล์ที่เหลื่อมกันนั้นจะแสดงการจัดรูปแบบตามเงื่อนไขอื่น</t>
  </si>
  <si>
    <t>W2-5'!C19:C65536</t>
  </si>
  <si>
    <t>W2-5'!C1:C7</t>
  </si>
  <si>
    <t>W3-5'!C24:C25</t>
  </si>
  <si>
    <t>W3-5'!C45</t>
  </si>
  <si>
    <t>W3-5'!C30:C32</t>
  </si>
  <si>
    <t>W3-5'!C42</t>
  </si>
  <si>
    <t>W3-5'!C12</t>
  </si>
  <si>
    <t>W3-5'!C40</t>
  </si>
  <si>
    <t>W3-5'!C38</t>
  </si>
  <si>
    <t>W3-5แทรก'!C11:C65536</t>
  </si>
  <si>
    <t>W3-5แทรก'!C1:C7</t>
  </si>
  <si>
    <t>W4-5'!C14</t>
  </si>
  <si>
    <t>W4-5'!C12</t>
  </si>
  <si>
    <t>W4-5'!C17</t>
  </si>
  <si>
    <t>W4-5'!C24:C25</t>
  </si>
  <si>
    <t>W4-5'!C21:C22</t>
  </si>
  <si>
    <t>W4-5'!C38</t>
  </si>
  <si>
    <t>W4-5แทรก'!C11:C65536</t>
  </si>
  <si>
    <t>W4-5แทรก'!C1:C7</t>
  </si>
  <si>
    <t>W9-5'!C1:C7</t>
  </si>
  <si>
    <t>W11-5'!C17</t>
  </si>
  <si>
    <t>W11-5'!C1:C7</t>
  </si>
  <si>
    <t>W11-5'!C25:C65536</t>
  </si>
  <si>
    <t>W11-5'!C12:C15</t>
  </si>
  <si>
    <t>W12-5'!C15</t>
  </si>
  <si>
    <t>W12-5'!C1:C7</t>
  </si>
  <si>
    <t>W12-5'!C23:C65536</t>
  </si>
  <si>
    <t>W12-5'!C10:C13</t>
  </si>
  <si>
    <t>W13-5'!C15</t>
  </si>
  <si>
    <t>W13-5'!C1:C7</t>
  </si>
  <si>
    <t>W13-5'!C23:C65536</t>
  </si>
  <si>
    <t>W13-5'!C10:C13</t>
  </si>
  <si>
    <t>W14-5'!C15</t>
  </si>
  <si>
    <t>W14-5'!C1:C7</t>
  </si>
  <si>
    <t>W14-5'!C23:C65536</t>
  </si>
  <si>
    <t>W14-5'!C10:C13</t>
  </si>
  <si>
    <t>W16-5'!C15</t>
  </si>
  <si>
    <t>W16-5'!C1:C7</t>
  </si>
  <si>
    <t>W16-5'!C23:C65536</t>
  </si>
  <si>
    <t>W16-5'!C10:C13</t>
  </si>
  <si>
    <t>W17-5'!C16</t>
  </si>
  <si>
    <t>W17-5'!C1:C7</t>
  </si>
  <si>
    <t>W17-5'!C24:C65536</t>
  </si>
  <si>
    <t>W17-5'!C11:C14</t>
  </si>
  <si>
    <t>W18-5'!C17</t>
  </si>
  <si>
    <t>W18-5'!C1:C7</t>
  </si>
  <si>
    <t>W18-5'!C25:C65536</t>
  </si>
  <si>
    <t>W18-5'!C12:C15</t>
  </si>
  <si>
    <t>W19-5'!C16</t>
  </si>
  <si>
    <t>W19-5'!C1:C7</t>
  </si>
  <si>
    <t>W19-5'!C24:C65536</t>
  </si>
  <si>
    <t>W19-5'!C11:C14</t>
  </si>
  <si>
    <t>W20-5'!C15</t>
  </si>
  <si>
    <t>W20-5'!C1:C7</t>
  </si>
  <si>
    <t>W20-5'!C23:C65536</t>
  </si>
  <si>
    <t>W20-5'!C10:C13</t>
  </si>
  <si>
    <t>W21-5'!C17</t>
  </si>
  <si>
    <t>W21-5'!C1:C7</t>
  </si>
  <si>
    <t>W21-5'!C25:C65536</t>
  </si>
  <si>
    <t>W21-5'!C12:C15</t>
  </si>
  <si>
    <t>W23-5'!C15</t>
  </si>
  <si>
    <t>W23-5'!C1:C7</t>
  </si>
  <si>
    <t>W23-5'!C23:C65536</t>
  </si>
  <si>
    <t>W23-5'!C10:C13</t>
  </si>
  <si>
    <t>W24-5'!C15</t>
  </si>
  <si>
    <t>W24-5'!C1:C7</t>
  </si>
  <si>
    <t>W24-5'!C23:C65536</t>
  </si>
  <si>
    <t>W24-5'!C10:C13</t>
  </si>
  <si>
    <t>W25-5'!C16</t>
  </si>
  <si>
    <t>W25-5'!C1:C7</t>
  </si>
  <si>
    <t>W25-5'!C24:C65536</t>
  </si>
  <si>
    <t>W25-5'!C11:C14</t>
  </si>
  <si>
    <t>W26-5'!C17</t>
  </si>
  <si>
    <t>W26-5'!C1:C7</t>
  </si>
  <si>
    <t>W26-5'!C25:C65536</t>
  </si>
  <si>
    <t>W26-5'!C12:C15</t>
  </si>
  <si>
    <t>W27-5'!C16</t>
  </si>
  <si>
    <t>W27-5'!C1:C7</t>
  </si>
  <si>
    <t>W27-5'!C24:C65536</t>
  </si>
  <si>
    <t>W27-5'!C11:C14</t>
  </si>
  <si>
    <t>W28-5'!C15</t>
  </si>
  <si>
    <t>W28-5'!C1:C7</t>
  </si>
  <si>
    <t>W28-5'!C23:C65536</t>
  </si>
  <si>
    <t>W28-5'!C10:C13</t>
  </si>
  <si>
    <t>W30-5'!C15</t>
  </si>
  <si>
    <t>W30-5'!C1:C7</t>
  </si>
  <si>
    <t>W30-5'!C23:C65536</t>
  </si>
  <si>
    <t>W30-5'!C10:C13</t>
  </si>
  <si>
    <t>W31-5'!C15</t>
  </si>
  <si>
    <t>W31-5'!C1:C7</t>
  </si>
  <si>
    <t>W31-5'!C23:C65536</t>
  </si>
  <si>
    <t>W31-5'!C10:C13</t>
  </si>
  <si>
    <t>รวม'!C1:C7</t>
  </si>
  <si>
    <t>ความไม่เข้ากันที่ไม่ร้ายแรง</t>
  </si>
  <si>
    <t>มีบางเซลล์หรือลักษณะในสมุดงานนี้มีการจัดรูปแบบที่ไม่ได้รับการสนับสนุนโดยรูปแบบแฟ้มที่เลือก รูปแบบเหล่านี้จะถูกแปลงเป็นรูปแบบที่ใกล้เคียงที่สุดที่มีอยู่</t>
  </si>
  <si>
    <t>ทำงานบน 6/5/2016 16:52</t>
  </si>
  <si>
    <t>W9-5'!C38</t>
  </si>
  <si>
    <t>รวม'!C85</t>
  </si>
  <si>
    <t>W6-5'!C43:C65536</t>
  </si>
  <si>
    <t>W7-5'!C45:C65536</t>
  </si>
  <si>
    <t>W9-5'!C32</t>
  </si>
  <si>
    <t>W9-5'!C40:C65536</t>
  </si>
  <si>
    <t>W9-5'!C27:C30</t>
  </si>
  <si>
    <t>รวม'!C79</t>
  </si>
  <si>
    <t>รวม'!C87:C65536</t>
  </si>
  <si>
    <t>NEW</t>
  </si>
  <si>
    <t>กล่อง 645A</t>
  </si>
  <si>
    <t>NP857</t>
  </si>
  <si>
    <t>บริษัท อีเอส แบตเตอรี่ (ประเทศไทย) จำกัด(OMC)</t>
  </si>
  <si>
    <t>I 125/M125</t>
  </si>
  <si>
    <t>บริษัท ชวกน จำกัด(OMM)</t>
  </si>
  <si>
    <t>บริษัท โคห์เลอร์ (ประเทศไทย) จำกัด (มหาชน)(OMC)</t>
  </si>
  <si>
    <t>บริษัท สุรีย์ อินเตอร์ฟู้ดส์ จำกัด(OMM)</t>
  </si>
  <si>
    <t>บริษัท ยืนยง เอ็นเตอร์ไพรส์ จำกัด(OMC)</t>
  </si>
  <si>
    <t>PACK</t>
  </si>
  <si>
    <t>VA</t>
  </si>
  <si>
    <t>KI125/M125/M125</t>
  </si>
  <si>
    <t>น้ำเงิน WF-00132</t>
  </si>
  <si>
    <t>บริษัท แอดด้า ฟุตแวร์ (ไทยแลนด์) จำกัด</t>
  </si>
  <si>
    <t>ส้ม WF-02553</t>
  </si>
  <si>
    <t>น้ำเงิน 6C-7745</t>
  </si>
  <si>
    <t>ดำ602</t>
  </si>
  <si>
    <t>KK125/M125/M125</t>
  </si>
  <si>
    <t>รอบ 1</t>
  </si>
  <si>
    <t>บริษัท ครูเกอร์ เวนทิเลชั่น อินดัสทรีส์ เอเซีย จำก</t>
  </si>
  <si>
    <t>A125/M125/M125</t>
  </si>
  <si>
    <t>บริษัท เอคเซลเลนท์ แมนูแฟคเจอร์ริ่ง (ประเทศไทย) จำ</t>
  </si>
  <si>
    <t>แดง WF01820</t>
  </si>
  <si>
    <t>KL205/M125/M125/M125/KL205</t>
  </si>
  <si>
    <t>ดำ  602</t>
  </si>
  <si>
    <t>S0146 กล่องน้ำจิ้มไก่ 4x5 liters แบรนด์ Morn</t>
  </si>
  <si>
    <t>เขียว WF-04184</t>
  </si>
  <si>
    <t>5264</t>
  </si>
  <si>
    <t>S170/M105/M105/M105/M105</t>
  </si>
  <si>
    <t>เขียว 307</t>
  </si>
  <si>
    <t>ดำ   602</t>
  </si>
  <si>
    <t>KS170/M105/KL125/M125/KL175</t>
  </si>
  <si>
    <t>บริษัทอัลฟ่าสยาม คอมมินิเคชั่น จำกัด(OMM)</t>
  </si>
  <si>
    <t>รอบ 2</t>
  </si>
  <si>
    <t>บริษัท เอ็น แอนด์ เอ็น ฟูดส์ จำกัด(OMM)</t>
  </si>
  <si>
    <t>KA150/M125/M125/M125/KA125</t>
  </si>
  <si>
    <t>KT150/M125/M125/M125/KT150</t>
  </si>
  <si>
    <t xml:space="preserve"> ครูเกอร์ เวนทิเลชั่น อินดัสทรีส์ (ไทยแลนด์) จำกัด</t>
  </si>
  <si>
    <t>KA125/M125/M105</t>
  </si>
  <si>
    <t>M105/M105</t>
  </si>
  <si>
    <t>I125/M125/M105/M125/M105</t>
  </si>
  <si>
    <t>KT125/M125/M125</t>
  </si>
  <si>
    <t>KA150/M125/M125/M125/M125</t>
  </si>
  <si>
    <t>กล่องลูกฟูก CT-05 (2CTN-305)</t>
  </si>
  <si>
    <t>112</t>
  </si>
  <si>
    <t>1206308 CARTON,0201,CORR</t>
  </si>
  <si>
    <t>น้ำเงินWF-00132 BULE</t>
  </si>
  <si>
    <t>4477</t>
  </si>
  <si>
    <t>1073477  CORTON,RSC</t>
  </si>
  <si>
    <t>4485</t>
  </si>
  <si>
    <t>KS170/M105/KL250/M125/KL250</t>
  </si>
  <si>
    <t>KAC125/M105/M105/M105/M105</t>
  </si>
  <si>
    <t>กล่องลูกฟูก CT-08 (2CTN-308)</t>
  </si>
  <si>
    <t>5109</t>
  </si>
  <si>
    <t>KS170/M105/KL205/M125/KL250</t>
  </si>
  <si>
    <t>บริษัท เอชไอซี (ประเทศไทย) จำกัด (OMM)</t>
  </si>
  <si>
    <t>กล่องสีขาว พิมพ์ดำ 90 g. (M001080)</t>
  </si>
  <si>
    <t>5469</t>
  </si>
  <si>
    <t>KS140/M105/M125/M125/KA150</t>
  </si>
  <si>
    <t>บริษัท เอ็นพี อินดัสเตรียล ซัพพลาย จำกัด(OML)</t>
  </si>
  <si>
    <t>กล่องกระดาษลูกฟูก 5 ชั้น NP16</t>
  </si>
  <si>
    <t>NP547</t>
  </si>
  <si>
    <t>แดง 3-D2874</t>
  </si>
  <si>
    <t>บริษัท โฟมเทค อินเตอร์เนชั่นแนล จำกัด(OMC)</t>
  </si>
  <si>
    <t>น้ำเงิน224</t>
  </si>
  <si>
    <t>บริษัทไทยซัมมิท อีสเทิร์น ซีบอร์ด โอโตพาร์ท (OMC)</t>
  </si>
  <si>
    <t>A 125/A 125</t>
  </si>
  <si>
    <t>KAC125/I125</t>
  </si>
  <si>
    <t>บริษัท จั๊มเวย์ จำกัด OML</t>
  </si>
  <si>
    <t>KAC125/M125/M125/M125/KAC125</t>
  </si>
  <si>
    <t>กล่อง 100 ดวง (H6)</t>
  </si>
  <si>
    <t>1850</t>
  </si>
  <si>
    <t>บริษัท กันธารียา จำกัด(OMM)</t>
  </si>
  <si>
    <t>กล่องราวอลูมิเนียม 6/150</t>
  </si>
  <si>
    <t>เขียว 11-D1115/355U</t>
  </si>
  <si>
    <t>4320</t>
  </si>
  <si>
    <t>บริษัทเวท ซุปพีเรีย คอนซัลแตนท์ จำกัด(OMM)</t>
  </si>
  <si>
    <t>แดง 187</t>
  </si>
  <si>
    <t>I 185/I 185</t>
  </si>
  <si>
    <t>A 150/M 105</t>
  </si>
  <si>
    <t>กล่องลูกฟูก CT-12 (2CTN-312)</t>
  </si>
  <si>
    <t>128</t>
  </si>
  <si>
    <t>ASC#8400</t>
  </si>
  <si>
    <t>4758</t>
  </si>
  <si>
    <t>กล่อง NP 02</t>
  </si>
  <si>
    <t>3207</t>
  </si>
  <si>
    <t>กล่องNO.066 ไม่พิมพ์</t>
  </si>
  <si>
    <t>2334</t>
  </si>
  <si>
    <t>กล่อง METER RING 132A</t>
  </si>
  <si>
    <t>3356</t>
  </si>
  <si>
    <t>FM-PL-001  Rev.   No.00</t>
  </si>
  <si>
    <t>น้ำเงิน 224</t>
  </si>
  <si>
    <t>Rotary</t>
  </si>
  <si>
    <t>1045327 CARTON, RSC</t>
  </si>
  <si>
    <t>4504</t>
  </si>
  <si>
    <t>KL150/M105/KL150/M125/KL150</t>
  </si>
  <si>
    <t>1045586 CARTON ,RSC</t>
  </si>
  <si>
    <t>4523</t>
  </si>
  <si>
    <t>KS170/M125/KL250</t>
  </si>
  <si>
    <t>น้ำเงิน 248</t>
  </si>
  <si>
    <t>1064528 CARTON,  RSC</t>
  </si>
  <si>
    <t>4530</t>
  </si>
  <si>
    <t>S170/M125/KL250</t>
  </si>
  <si>
    <t>1288304 CARTON, 0201</t>
  </si>
  <si>
    <t>5048</t>
  </si>
  <si>
    <t>กล่องฝาเรียบ Y 85 (สีน้ำเงิน)</t>
  </si>
  <si>
    <t>4241</t>
  </si>
  <si>
    <t>KAC125/M125/M125/M125/M125</t>
  </si>
  <si>
    <t>KL205/M125/KL205</t>
  </si>
  <si>
    <t>บริษัท เลคิเซ่ ไลท์ติ้ง จำกัด(OMF)</t>
  </si>
  <si>
    <t>PK-LM-01-091 กล่องW308xL1244xH92mm.</t>
  </si>
  <si>
    <t>5107</t>
  </si>
  <si>
    <t>A 125/M105</t>
  </si>
  <si>
    <t>บริษัท ไทยสโตเรจ แบตเตอรี่ จำกัด OMC</t>
  </si>
  <si>
    <t>บริษัท ศรีทองอิเล็กโทรเคมิเคิ้ล จำกัด</t>
  </si>
  <si>
    <t>A125/M125/M105</t>
  </si>
  <si>
    <t>153851</t>
  </si>
  <si>
    <t>153540</t>
  </si>
  <si>
    <t>153543</t>
  </si>
  <si>
    <t>152289</t>
  </si>
  <si>
    <t>153547</t>
  </si>
  <si>
    <t>วันที่ 21-3-2560</t>
  </si>
  <si>
    <t>วันที่ 22-3-2560</t>
  </si>
  <si>
    <t>วันที่ 23-3-2560</t>
  </si>
  <si>
    <t>วันที่ 24-3-2560</t>
  </si>
  <si>
    <t>วันที่ 25-3-2560</t>
  </si>
  <si>
    <t>วันที่ 27-3-2560</t>
  </si>
  <si>
    <t>กล่อง PK0310-115</t>
  </si>
  <si>
    <t>4780</t>
  </si>
  <si>
    <t>KI125/M125/M125/M125/M125</t>
  </si>
  <si>
    <t>NP1288</t>
  </si>
  <si>
    <t>MI 320 กล่องไก่ย่าง 5 ดาวไม่พิมพ์ตรา NO.2</t>
  </si>
  <si>
    <t>บริษัท ศรีไทย ฟู้ด เซอร์วิส จำกัด(OML)</t>
  </si>
  <si>
    <t>M125/M125</t>
  </si>
  <si>
    <t>เขียว 335</t>
  </si>
  <si>
    <t>บริษัท ล.ไลท์ติ้งกลาส จำกัด(OMF)</t>
  </si>
  <si>
    <t>A 150/A 125</t>
  </si>
  <si>
    <t>4019</t>
  </si>
  <si>
    <t>CO-1083 : CARTON NO.1083 TONKATSU 120g RE</t>
  </si>
  <si>
    <t>KT175/M125/M125/M125/KT150</t>
  </si>
  <si>
    <t>เวลาพัก</t>
  </si>
  <si>
    <t>บริษัท นำเชา (ประเทศไทย) จำกัด(OMM)</t>
  </si>
  <si>
    <t>A 125/M 125</t>
  </si>
  <si>
    <t>ดำ 602 AQ</t>
  </si>
  <si>
    <t>บริษัท นำวัฒนา  แพ็คแอนด์พริ้นท์ จำกัด 1 OMM</t>
  </si>
  <si>
    <t>กล่อง 300x533x175 mm.</t>
  </si>
  <si>
    <t>เขียว 357</t>
  </si>
  <si>
    <t>3880</t>
  </si>
  <si>
    <t>CARTON NO.1174 PORK KATSU 120g (ไม่พิมพ์)</t>
  </si>
  <si>
    <t>NP1792</t>
  </si>
  <si>
    <t>บริษัท ศรีกรุง ไล้ท์ติ้ง จำกัด(OMM)</t>
  </si>
  <si>
    <t>แดง 120 AQ</t>
  </si>
  <si>
    <t>KD125/M105</t>
  </si>
  <si>
    <t>PN-F18/B I.D1(B4)</t>
  </si>
  <si>
    <t>น้ำเงิน 6-B2374</t>
  </si>
  <si>
    <t>2313/2</t>
  </si>
  <si>
    <t>PNS-ILPS60 S.X (H6)</t>
  </si>
  <si>
    <t>BLUE6-B2374/PMC293</t>
  </si>
  <si>
    <t>537</t>
  </si>
  <si>
    <t>S 140/M 105</t>
  </si>
  <si>
    <t>กล่องราวตากผ้า 6/100</t>
  </si>
  <si>
    <t>5006</t>
  </si>
  <si>
    <t>C0569 กล่องกะทิ17-19%24x400mlแบรนด์TaoTao-PL,GB,HU</t>
  </si>
  <si>
    <t>บริษัท นิทชู โชจิ (ไทยแลนด์) จำกัด(OMC)</t>
  </si>
  <si>
    <t>บริษัท ไทยยูเนี่ยน กรุ๊ป จำกัด (มหาชน)</t>
  </si>
  <si>
    <t>กล่อง MD-30</t>
  </si>
  <si>
    <t>5535</t>
  </si>
  <si>
    <t>บริษัท เรารักอาหาร จำกัด</t>
  </si>
  <si>
    <t>C0082 กล่องกะทิ 12-14% 24x400 ml. แบรนด์ Elmigo</t>
  </si>
  <si>
    <t>5076</t>
  </si>
  <si>
    <t>BOX NO.2 (LOGO)</t>
  </si>
  <si>
    <t>2993</t>
  </si>
  <si>
    <t>A 150/M 125</t>
  </si>
  <si>
    <t>แดง JP-02131</t>
  </si>
  <si>
    <t>บริษัท ซันโก้เคมิคอลส์ จำกัด(OMM)</t>
  </si>
  <si>
    <t>กล่องซันโก้สีน้ำมัน (เบอร์ S-160 สีขาว)</t>
  </si>
  <si>
    <t>แดง 3-D1618</t>
  </si>
  <si>
    <t>3158</t>
  </si>
  <si>
    <t>KAC150/KA150</t>
  </si>
  <si>
    <t>Carton for T02020706</t>
  </si>
  <si>
    <t>ส้ม 815 AQ</t>
  </si>
  <si>
    <t>285/2</t>
  </si>
  <si>
    <t>KD125/M125</t>
  </si>
  <si>
    <t>S&amp;S</t>
  </si>
  <si>
    <t>เขียว 335 AQ</t>
  </si>
  <si>
    <t>กล่อง R5-170</t>
  </si>
  <si>
    <t>4857</t>
  </si>
  <si>
    <t>M125/M105/M105/M125/M125</t>
  </si>
  <si>
    <t>วันที่ 28-3-2560</t>
  </si>
  <si>
    <t>วันที่ 29-3-2560</t>
  </si>
  <si>
    <t>วันที่ 30-3-2560</t>
  </si>
  <si>
    <t>วันที่ 31-3-2560</t>
  </si>
  <si>
    <t>DI-F18 I.XN (B4)</t>
  </si>
  <si>
    <t>4732</t>
  </si>
  <si>
    <t>I125/M125/M105</t>
  </si>
  <si>
    <t>บริษัท สยามฟาร์มาซูติคอล จำกัด(OMM)</t>
  </si>
  <si>
    <t>กล่อง S (7.5"x12"x9")</t>
  </si>
  <si>
    <t>แดง WF-02515</t>
  </si>
  <si>
    <t>3846</t>
  </si>
  <si>
    <t>KK125/M105</t>
  </si>
  <si>
    <t>กล่อง T(9.5"x13"x12")</t>
  </si>
  <si>
    <t>3842</t>
  </si>
  <si>
    <t>กล่อง X (10"x20"x11.5")</t>
  </si>
  <si>
    <t>3845</t>
  </si>
  <si>
    <t>I125/M105/M105/M105/I125</t>
  </si>
  <si>
    <t>กล่อง K (10.5"x22.5"x14")</t>
  </si>
  <si>
    <t>3850</t>
  </si>
  <si>
    <t>กล่อง L (15.5"x18.5"x17.5")</t>
  </si>
  <si>
    <t>3852</t>
  </si>
  <si>
    <t>กล่อง M (14x18x15.5)</t>
  </si>
  <si>
    <t>3851</t>
  </si>
  <si>
    <t>บริษัท ถาวร เลเบิล แอนด์ ริบบอน จำกัด(OMM)</t>
  </si>
  <si>
    <t>มิชลีน 29.5CM</t>
  </si>
  <si>
    <t>น้ำเงิน 251</t>
  </si>
  <si>
    <t>1328/C</t>
  </si>
  <si>
    <t>I 125/M105</t>
  </si>
  <si>
    <t>MH 1-2</t>
  </si>
  <si>
    <t>1366/B</t>
  </si>
  <si>
    <t>ลิตเตอร์รีน 80</t>
  </si>
  <si>
    <t>251 น้ำเงิน</t>
  </si>
  <si>
    <t>2872</t>
  </si>
  <si>
    <t>ลิตเตอร์รีน 750</t>
  </si>
  <si>
    <t>1328/B</t>
  </si>
  <si>
    <t>บริษัท เซต้าฟิล (ไทยแลนด์) จำกัด</t>
  </si>
  <si>
    <t>น้ำเงิน 291</t>
  </si>
  <si>
    <t>I125/M125/I125</t>
  </si>
  <si>
    <t>CARTON OD 500 X 1400 X 150 mm.(71002724)</t>
  </si>
  <si>
    <t>4314</t>
  </si>
  <si>
    <t>A125/M125/A125</t>
  </si>
  <si>
    <t>DS-F10 D.D3 (B1)</t>
  </si>
  <si>
    <t>457</t>
  </si>
  <si>
    <t>KAC125/M125</t>
  </si>
  <si>
    <t>DI-F10 D.XKH (B1)</t>
  </si>
  <si>
    <t>3678</t>
  </si>
  <si>
    <t>น้ำตาล 700</t>
  </si>
  <si>
    <t>PK 146 กล่องบรรจุซอสถ้วย 200</t>
  </si>
  <si>
    <t>ฟ้า 2234</t>
  </si>
  <si>
    <t>4609</t>
  </si>
  <si>
    <t>เขียว 336</t>
  </si>
  <si>
    <t>154009</t>
  </si>
  <si>
    <t>154123</t>
  </si>
  <si>
    <t>154120</t>
  </si>
  <si>
    <t>Stock</t>
  </si>
  <si>
    <t>บริษัท อาซาฮี คาเซอิ แอดวานซ์(ไทยแลนด์)จำกัด</t>
  </si>
  <si>
    <t>กล่อง 457x587x175 MM.</t>
  </si>
  <si>
    <t>ฟ้า AQ221</t>
  </si>
  <si>
    <t>แดง AQ120</t>
  </si>
  <si>
    <t>5347</t>
  </si>
  <si>
    <t>กล่อง 587x457x360MM.Pack24OM(461x594x363 mm.)</t>
  </si>
  <si>
    <t>ฟ้า   AQ-221</t>
  </si>
  <si>
    <t>แดง  AQ-120</t>
  </si>
  <si>
    <t>5500</t>
  </si>
  <si>
    <t>I125/M105/M105/M125/M105</t>
  </si>
  <si>
    <t>154015</t>
  </si>
  <si>
    <t>154018</t>
  </si>
  <si>
    <t>154003</t>
  </si>
  <si>
    <t>154006</t>
  </si>
  <si>
    <t>154012</t>
  </si>
  <si>
    <t>154110</t>
  </si>
  <si>
    <t>CARTON OD 200 X 1150 X 80 mm.(71002721)</t>
  </si>
  <si>
    <t>4313</t>
  </si>
  <si>
    <t>บริษัท สัจจะ แพ็ค จำกัด (OMM)</t>
  </si>
  <si>
    <t>น้ำเงิน 7745</t>
  </si>
  <si>
    <t>KA125/M125/M105/M125/M125</t>
  </si>
  <si>
    <t>กล่องNO.38 ไม่พิมพ์</t>
  </si>
  <si>
    <t>2211</t>
  </si>
  <si>
    <t>S 170/M 125</t>
  </si>
  <si>
    <t>BL 185/BC</t>
  </si>
  <si>
    <t>3281</t>
  </si>
  <si>
    <t>153650</t>
  </si>
  <si>
    <t>บริษัท วัฒนาพรสกรู (1991) จำกัด(OMM)</t>
  </si>
  <si>
    <t>บริษัท โชคชัยพิบูล จำกัด(OML)</t>
  </si>
  <si>
    <t>4501</t>
  </si>
  <si>
    <t>304126  CARTON . TUBE, SCORED</t>
  </si>
  <si>
    <t>Langton</t>
  </si>
  <si>
    <t>4173</t>
  </si>
  <si>
    <t>ดำ 603</t>
  </si>
  <si>
    <t>7333078 INNER 340x145x100 (K15)</t>
  </si>
  <si>
    <t>CARTON OD250 X 340 X 90mm.(71001960)</t>
  </si>
  <si>
    <t>2919</t>
  </si>
  <si>
    <t>KAC125/M105</t>
  </si>
  <si>
    <t>CARTON OD 510 X1020 X195 mm.(71001950)</t>
  </si>
  <si>
    <t>2921</t>
  </si>
  <si>
    <t>A 125/I 125</t>
  </si>
  <si>
    <t>บริษัท S.J.P. TECHNOLOGY จำกัด OMC</t>
  </si>
  <si>
    <t>KA125/M125/M125/M125/KA125</t>
  </si>
  <si>
    <t>S170/M125/M125</t>
  </si>
  <si>
    <t>น้ำเงิน 232</t>
  </si>
  <si>
    <t>KA125/M125/M125</t>
  </si>
  <si>
    <t>บริษัท สยามมารีนโฟรเซ่นฟู้ดส์ จำกัด OMC</t>
  </si>
  <si>
    <t>BP-SK 23</t>
  </si>
  <si>
    <t>4982</t>
  </si>
  <si>
    <t>KA125/M105/M105/M105/KA125</t>
  </si>
  <si>
    <t>WP-SK 26</t>
  </si>
  <si>
    <t>5034</t>
  </si>
  <si>
    <t>KS170/M105/M105/M105/KA125</t>
  </si>
  <si>
    <t>ด่วน</t>
  </si>
  <si>
    <t>เขียว JP11-D4307</t>
  </si>
  <si>
    <t>หจก.S.K.สกรูน๊อต(OMM)</t>
  </si>
  <si>
    <t>น้ำเงิน 278</t>
  </si>
  <si>
    <t>A125/M125/M105/M125/M105</t>
  </si>
  <si>
    <t>บริษัท ที.ดับบลิว.ไอ จำกัด OML</t>
  </si>
  <si>
    <t>บริษัท ไชยเจริญการพิมพ์และบรรจุภัณฑ์ จำกัด OMC</t>
  </si>
  <si>
    <t>KS170/M125/KL175</t>
  </si>
  <si>
    <t>กล่องกระดาษลูกฟูก 3 ชั้น ฝาสีฟ้า</t>
  </si>
  <si>
    <t>น้ำเงิน WF-01785</t>
  </si>
  <si>
    <t>4410</t>
  </si>
  <si>
    <t>HI-F18 I.D5 (B5)</t>
  </si>
  <si>
    <t>BLUE6-C6638 275</t>
  </si>
  <si>
    <t>613</t>
  </si>
  <si>
    <t>บริษัท ลีฟู้ดส์ จำกัด(OMM)</t>
  </si>
  <si>
    <t>บริษัท ไทยเฮอบิไซด์ จำกัด</t>
  </si>
  <si>
    <t>KA185/M125/M125/M125/KA185</t>
  </si>
  <si>
    <t>บริษัท ฟาบริเนท จำกัด(OMC)</t>
  </si>
  <si>
    <t>LEG 33/BC</t>
  </si>
  <si>
    <t>1319/1</t>
  </si>
  <si>
    <t>154383</t>
  </si>
  <si>
    <t>CARTON NO.1097 NN YASAI KAKIAGE 35G</t>
  </si>
  <si>
    <t>4136</t>
  </si>
  <si>
    <t>A150/M125/M125/M125/A125</t>
  </si>
  <si>
    <t>Carton No.1154 RENJI EBI KATSU RR</t>
  </si>
  <si>
    <t>5182</t>
  </si>
  <si>
    <t>154347</t>
  </si>
  <si>
    <t>154345</t>
  </si>
  <si>
    <t>Pack</t>
  </si>
  <si>
    <t>กล่อง LK-LED VF20 D.X(O14)_R1</t>
  </si>
  <si>
    <t>5518</t>
  </si>
  <si>
    <t>KD125/M125/M125/M125/M125</t>
  </si>
  <si>
    <t>กล่อง LK-LED VF30 D.X(O12)_R1</t>
  </si>
  <si>
    <t>5516</t>
  </si>
  <si>
    <t>KA150/M125/M125/M125/KA150</t>
  </si>
  <si>
    <t>บริษัท น้ำมันมะพร้าวไทย จำกัด(OML)</t>
  </si>
  <si>
    <t>154446</t>
  </si>
  <si>
    <t>154447</t>
  </si>
  <si>
    <t>154425</t>
  </si>
  <si>
    <t>154429</t>
  </si>
  <si>
    <t>154439</t>
  </si>
  <si>
    <t>154437</t>
  </si>
  <si>
    <t>154432</t>
  </si>
  <si>
    <t>กล่องแดงจิ๋ว (ติดกาว)</t>
  </si>
  <si>
    <t>NP1444</t>
  </si>
  <si>
    <t>GM</t>
  </si>
  <si>
    <t>กล่องNO.1 ไม่พิมพ์</t>
  </si>
  <si>
    <t>574/A</t>
  </si>
  <si>
    <t>น้ำเงิน 275 AQ</t>
  </si>
  <si>
    <t>บริษัท ออร์บิท ฟาสเทนเนอร์ จำกัด OML</t>
  </si>
  <si>
    <t>CTNOB-003 ลังออร์บิทปกติ ขนาด NO.3</t>
  </si>
  <si>
    <t>5057</t>
  </si>
  <si>
    <t>KA150/M150/M150/M150/KA150</t>
  </si>
  <si>
    <t>CTNOB-04A ลังออร์บิทปกติ ขนาด NO.4A</t>
  </si>
  <si>
    <t>5059</t>
  </si>
  <si>
    <t>CTNOB-008 ลังออร์บิทปกติ ขนาด NO.8</t>
  </si>
  <si>
    <t>5061</t>
  </si>
  <si>
    <t>กล่องนอก 620 N</t>
  </si>
  <si>
    <t>3384</t>
  </si>
  <si>
    <t>KA125/M125/M105/M125/KAC125</t>
  </si>
  <si>
    <t>กล่อง SP-LED TUBE 18 D.X(O18)</t>
  </si>
  <si>
    <t>5676</t>
  </si>
  <si>
    <t>กล่องศรีทองเบอร์ 2 3ชั้น (59-3795)</t>
  </si>
  <si>
    <t>5278</t>
  </si>
  <si>
    <t>154499</t>
  </si>
  <si>
    <t>154512</t>
  </si>
  <si>
    <t>154501</t>
  </si>
  <si>
    <t>154506</t>
  </si>
  <si>
    <t>154542</t>
  </si>
  <si>
    <t>PK 116 กล่องพิมพ์น้ำตาล 5 ชั้น No.2</t>
  </si>
  <si>
    <t>4612</t>
  </si>
  <si>
    <t>แดง 177</t>
  </si>
  <si>
    <t>Carton for T02020807</t>
  </si>
  <si>
    <t>ส้ม 812 AQ</t>
  </si>
  <si>
    <t>เขียว 323 AQ</t>
  </si>
  <si>
    <t>388/2</t>
  </si>
  <si>
    <t>กล่อง FT-03</t>
  </si>
  <si>
    <t>4308</t>
  </si>
  <si>
    <t>กล่อง 22 OZ (YA700) ลอนใส</t>
  </si>
  <si>
    <t>เขียว 11D-1115/355U</t>
  </si>
  <si>
    <t>KT125/M125/M105/M125/M125</t>
  </si>
  <si>
    <t>แดง  110  AQ</t>
  </si>
  <si>
    <t>น้ำเงิน  220  AQ</t>
  </si>
  <si>
    <t>154561</t>
  </si>
  <si>
    <t>LK-F15 D.X1(B3)</t>
  </si>
  <si>
    <t>2748</t>
  </si>
  <si>
    <t>DI-F20 D.X1 (B20)</t>
  </si>
  <si>
    <t>454</t>
  </si>
  <si>
    <t>154583</t>
  </si>
  <si>
    <t>ลงชื่อ ……………………………………….….. ผู้จัดทำ</t>
  </si>
  <si>
    <t>ลงชื่อ……………………………………...…….ผู้ตรวจสอบกระดาษ</t>
  </si>
  <si>
    <t xml:space="preserve">  ลงชื่อ………………………………..…….ผู้ตรวจสอบรับแผน</t>
  </si>
  <si>
    <t>KS170/M125/M105/M125/KA150</t>
  </si>
  <si>
    <t>แดง3-D2874</t>
  </si>
  <si>
    <t>154633</t>
  </si>
  <si>
    <t>กล่อง CARTON N100A รุ่น 3G (BG-N100A-KW)</t>
  </si>
  <si>
    <t>3474</t>
  </si>
  <si>
    <t>154698</t>
  </si>
  <si>
    <t>5629</t>
  </si>
  <si>
    <t>CARTON BOX  450x1350x350 mm.(71002768)</t>
  </si>
  <si>
    <t>4805</t>
  </si>
  <si>
    <t>A125/M125/M125/M125/A125</t>
  </si>
  <si>
    <t>CARTON OD 235 X1225 X160 mm.(71001543)</t>
  </si>
  <si>
    <t>1888</t>
  </si>
  <si>
    <t>S170/M125/M105</t>
  </si>
  <si>
    <t>กล่องNO.88 ไม่พิมพ์</t>
  </si>
  <si>
    <t>1765</t>
  </si>
  <si>
    <t>CTNOB-002 ลังออร์บิทปกติ ขนาด NO.2</t>
  </si>
  <si>
    <t>5056</t>
  </si>
  <si>
    <t>Carton E30004 Bin Bin</t>
  </si>
  <si>
    <t>เขียว 307  AQ</t>
  </si>
  <si>
    <t>แดง 177   AQ</t>
  </si>
  <si>
    <t>ดำ  602    AQ</t>
  </si>
  <si>
    <t>781</t>
  </si>
  <si>
    <t>154664</t>
  </si>
  <si>
    <t>บริษัท ไทยโปรไฟล์ อินเตอร์พลาส จำกัด(OMM)</t>
  </si>
  <si>
    <t>กล่องลูกฟูก TM-77/1 size272x800x103mm.(MB-34)</t>
  </si>
  <si>
    <t>NP849</t>
  </si>
  <si>
    <t>154663</t>
  </si>
  <si>
    <t>กล่อง TG-686</t>
  </si>
  <si>
    <t>NP331</t>
  </si>
  <si>
    <t>154716</t>
  </si>
  <si>
    <t>บริษัท พาราวิจัย จำกัด(OMM)</t>
  </si>
  <si>
    <t>กล่อง BO/PUFF</t>
  </si>
  <si>
    <t>2974</t>
  </si>
  <si>
    <t>SGP-BOX-KOI001:CARTON BOX 540x710x240mm.</t>
  </si>
  <si>
    <t>NP1383</t>
  </si>
  <si>
    <t>154722</t>
  </si>
  <si>
    <t>กล่อง SUNCO สีพื้นเกาะเหล็กอะครีลิค 4x1 Gallon.</t>
  </si>
  <si>
    <t>เขียว 323</t>
  </si>
  <si>
    <t>ฟ้า 254</t>
  </si>
  <si>
    <t>4677</t>
  </si>
  <si>
    <t>KAC150/M125/KA150</t>
  </si>
  <si>
    <t>154723</t>
  </si>
  <si>
    <t>กล่องสีพ่นพื้นเทาซันโก้ Acrylic No.32-Grey4x1Gallo</t>
  </si>
  <si>
    <t>เทา 10-D1217</t>
  </si>
  <si>
    <t>3853</t>
  </si>
  <si>
    <t>154725</t>
  </si>
  <si>
    <t>154726</t>
  </si>
  <si>
    <t>กล่องน้ำยาล้างจาน 2 X 5 ลิตร</t>
  </si>
  <si>
    <t>3235</t>
  </si>
  <si>
    <t>สมุทรปราการ</t>
  </si>
  <si>
    <t>บ้านแพ้ว</t>
  </si>
  <si>
    <t>นิคมบางปู</t>
  </si>
  <si>
    <t>บางปู</t>
  </si>
  <si>
    <t>สมุทรสาคร</t>
  </si>
  <si>
    <t>กระทุ่มแบน</t>
  </si>
  <si>
    <t>ระยอง</t>
  </si>
  <si>
    <t>นิคมสมุทรสาคร</t>
  </si>
  <si>
    <t>154739</t>
  </si>
  <si>
    <t>4246/1</t>
  </si>
  <si>
    <t>กล่อง CB 02</t>
  </si>
  <si>
    <t>154746</t>
  </si>
  <si>
    <t>ราชบุรี</t>
  </si>
  <si>
    <t>สระบุรี</t>
  </si>
  <si>
    <t>นาดี</t>
  </si>
  <si>
    <t>ราชบุรี บ้านโป่ง</t>
  </si>
  <si>
    <t>154766</t>
  </si>
  <si>
    <t>Carton E11928 Little Cook</t>
  </si>
  <si>
    <t xml:space="preserve"> ส้ม 814 AQ</t>
  </si>
  <si>
    <t>2023</t>
  </si>
  <si>
    <t>154769</t>
  </si>
  <si>
    <t>Carton E30234 (General),T Bin Bin</t>
  </si>
  <si>
    <t>แดง  177  AQ  .05</t>
  </si>
  <si>
    <t>เขียว  307  AQ  .06</t>
  </si>
  <si>
    <t>301</t>
  </si>
  <si>
    <t>154770</t>
  </si>
  <si>
    <t>154778</t>
  </si>
  <si>
    <t>บริษัท นิทชู โชจิ ลีสซิ่ง (ไทยแลนด์) จำกัด(OMC)</t>
  </si>
  <si>
    <t>Stay Sleeve Box</t>
  </si>
  <si>
    <t>4318</t>
  </si>
  <si>
    <t>A185/M125/A185</t>
  </si>
  <si>
    <t>154768</t>
  </si>
  <si>
    <t>154767</t>
  </si>
  <si>
    <t>154784</t>
  </si>
  <si>
    <t>ซอยวัดพันท้าย</t>
  </si>
  <si>
    <t>บางบอน</t>
  </si>
  <si>
    <t>บางปะกง</t>
  </si>
  <si>
    <t>154786</t>
  </si>
  <si>
    <t>5498</t>
  </si>
  <si>
    <t>154796</t>
  </si>
  <si>
    <t>บริษัท พีซ พลาสติก จำกัด(OML)</t>
  </si>
  <si>
    <t>Carton Box :No.3:size300(W)x570(L)x330(H)mm.</t>
  </si>
  <si>
    <t>3927</t>
  </si>
  <si>
    <t>KL250/M125/M125/M125/KL250</t>
  </si>
  <si>
    <t>154795</t>
  </si>
  <si>
    <t>CARTON BOX NO.5</t>
  </si>
  <si>
    <t>น้ำเงิน278</t>
  </si>
  <si>
    <t>3026/2</t>
  </si>
  <si>
    <t>154788</t>
  </si>
  <si>
    <t>กล่อง 372 A</t>
  </si>
  <si>
    <t>3358</t>
  </si>
  <si>
    <t>154787</t>
  </si>
  <si>
    <t>MI 080 กล่องพิมพ์น้ำตาล 5 ชั้น</t>
  </si>
  <si>
    <t>น้ำตาล WF 02516</t>
  </si>
  <si>
    <t>4614</t>
  </si>
  <si>
    <t>ซอยพันท้ายนรสิงห์</t>
  </si>
  <si>
    <t>154798</t>
  </si>
  <si>
    <t>Box Jumbo N100A (BA1160)</t>
  </si>
  <si>
    <t>5717</t>
  </si>
  <si>
    <t>154799</t>
  </si>
  <si>
    <t>Box Jumbo N150A (BA1165)</t>
  </si>
  <si>
    <t>5716</t>
  </si>
  <si>
    <t>154800</t>
  </si>
  <si>
    <t>Box Jumbo N200A (BA1168)</t>
  </si>
  <si>
    <t>5715</t>
  </si>
  <si>
    <t>154816</t>
  </si>
  <si>
    <t>กล่อง MC-BO21 (80CM)</t>
  </si>
  <si>
    <t>NP928</t>
  </si>
  <si>
    <t>นครปฐม</t>
  </si>
  <si>
    <t>กาญจนบุรี</t>
  </si>
  <si>
    <t>ปทุมธานี</t>
  </si>
  <si>
    <t>นิคมอมตะนคร</t>
  </si>
  <si>
    <t>ฉะเชิงเทรา</t>
  </si>
  <si>
    <t>วิภาวดี</t>
  </si>
  <si>
    <t>ท่าไม้</t>
  </si>
  <si>
    <t>154841</t>
  </si>
  <si>
    <t>154842</t>
  </si>
  <si>
    <t>7333076 INNER 280x110x80 (K1)</t>
  </si>
  <si>
    <t>4172</t>
  </si>
  <si>
    <t>154843</t>
  </si>
  <si>
    <t>154827</t>
  </si>
  <si>
    <t>CARTON W/O SPLITTER/12 PORTS(OAT) สีเขียว</t>
  </si>
  <si>
    <t>เขียว 305</t>
  </si>
  <si>
    <t>4206/1</t>
  </si>
  <si>
    <t>154848</t>
  </si>
  <si>
    <t>กล่อง PP 12 oz. (ลอน) CPW</t>
  </si>
  <si>
    <t>ม่วง WF-04758</t>
  </si>
  <si>
    <t>5465</t>
  </si>
  <si>
    <t>154850</t>
  </si>
  <si>
    <t>154851</t>
  </si>
  <si>
    <t>154852</t>
  </si>
  <si>
    <t>Carton E30316C Bin Bin</t>
  </si>
  <si>
    <t>ส้ม 810</t>
  </si>
  <si>
    <t>1750/4</t>
  </si>
  <si>
    <t>154853</t>
  </si>
  <si>
    <t>Carton E11840 Little Cook</t>
  </si>
  <si>
    <t xml:space="preserve"> เหลือง 516 AQ</t>
  </si>
  <si>
    <t>2024</t>
  </si>
  <si>
    <t>154855</t>
  </si>
  <si>
    <t>Carton O11114AS5  Fantastic</t>
  </si>
  <si>
    <t>แดง 110 AQ</t>
  </si>
  <si>
    <t>880</t>
  </si>
  <si>
    <t>154856</t>
  </si>
  <si>
    <t>Carton O11171A Fantastic</t>
  </si>
  <si>
    <t>ดำ  602  AQ</t>
  </si>
  <si>
    <t>1741/1</t>
  </si>
  <si>
    <t>154857</t>
  </si>
  <si>
    <t>Carton O11174A Fantastic</t>
  </si>
  <si>
    <t>1741/3</t>
  </si>
  <si>
    <t>154858</t>
  </si>
  <si>
    <t>154859</t>
  </si>
  <si>
    <t>Carton E30234J Bin Bin</t>
  </si>
  <si>
    <t>น้ำเงิน  200  AQ</t>
  </si>
  <si>
    <t>1962/2</t>
  </si>
  <si>
    <t>154831</t>
  </si>
  <si>
    <t>LK-LED PFM 18 SET I.X(O22)</t>
  </si>
  <si>
    <t>5704</t>
  </si>
  <si>
    <t>154832</t>
  </si>
  <si>
    <t>LK-LED PFM 9 I.X(O23)</t>
  </si>
  <si>
    <t>5705</t>
  </si>
  <si>
    <t>154833</t>
  </si>
  <si>
    <t>กล่อง LK-LED PFM 18 SET I.X(O24)</t>
  </si>
  <si>
    <t>5706</t>
  </si>
  <si>
    <t>154830</t>
  </si>
  <si>
    <t>LK-LED PFM 9 SET I.X(O21)</t>
  </si>
  <si>
    <t>5703</t>
  </si>
  <si>
    <t>154819</t>
  </si>
  <si>
    <t>DI-F40 D.X1 (B24)</t>
  </si>
  <si>
    <t>2213</t>
  </si>
  <si>
    <t>154820</t>
  </si>
  <si>
    <t>DI-F40 D.D1 (B24)</t>
  </si>
  <si>
    <t>แดง 110</t>
  </si>
  <si>
    <t>447</t>
  </si>
  <si>
    <t>154821</t>
  </si>
  <si>
    <t>HIRGBY-F20 I.X (B20)</t>
  </si>
  <si>
    <t>น้ำเงิน 275AQ</t>
  </si>
  <si>
    <t>1530/3</t>
  </si>
  <si>
    <t>154822</t>
  </si>
  <si>
    <t>HIRGBY-F20 I.X580 (B21)</t>
  </si>
  <si>
    <t>BLUE 275 AQ.06</t>
  </si>
  <si>
    <t>1530/5</t>
  </si>
  <si>
    <t>154828</t>
  </si>
  <si>
    <t>416170043 กล่อง5 ชั้น 40.5x62x49.5 icecream flower</t>
  </si>
  <si>
    <t>ชมพู  21-2175</t>
  </si>
  <si>
    <t>5522</t>
  </si>
  <si>
    <t>KA125/M125/M125/M125/M125</t>
  </si>
  <si>
    <t>154846</t>
  </si>
  <si>
    <t>7333090 OUTER CASE GREEN BUBBLETUBE 2302</t>
  </si>
  <si>
    <t>4005</t>
  </si>
  <si>
    <t>บางพลี สมุทรปราการ</t>
  </si>
  <si>
    <t>สุขสวัสดิ์</t>
  </si>
  <si>
    <t>154875</t>
  </si>
  <si>
    <t>154876</t>
  </si>
  <si>
    <t>KA125/KAC125</t>
  </si>
  <si>
    <t>1248/A</t>
  </si>
  <si>
    <t>CARTON OD 190 X845 X200 mm.(71001555)</t>
  </si>
  <si>
    <t>154861</t>
  </si>
  <si>
    <t>154860</t>
  </si>
  <si>
    <t>154907</t>
  </si>
  <si>
    <t>บริษัท คู่บ้าน คู่ครัว จำกัด</t>
  </si>
  <si>
    <t>กล่อง NO.5</t>
  </si>
  <si>
    <t>น้ำเงิน  248</t>
  </si>
  <si>
    <t>5713</t>
  </si>
  <si>
    <t>A125/M105/M105</t>
  </si>
  <si>
    <t>154908</t>
  </si>
  <si>
    <t>กล่อง NO.7</t>
  </si>
  <si>
    <t>5714</t>
  </si>
  <si>
    <t>154885</t>
  </si>
  <si>
    <t>กล่องบะหมี่ ARO (3ชั้น) F0140678</t>
  </si>
  <si>
    <t>4522</t>
  </si>
  <si>
    <t>154880</t>
  </si>
  <si>
    <t>154879</t>
  </si>
  <si>
    <t>ปราจีนบุรี</t>
  </si>
  <si>
    <t>154917</t>
  </si>
  <si>
    <t>154914</t>
  </si>
  <si>
    <t>154915</t>
  </si>
  <si>
    <t>กล่อง  CB 12</t>
  </si>
  <si>
    <t>4249</t>
  </si>
  <si>
    <t>154911</t>
  </si>
  <si>
    <t>กล่อง PP 18 oz.M90  SAVE/CPW</t>
  </si>
  <si>
    <t>5527</t>
  </si>
  <si>
    <t>154910</t>
  </si>
  <si>
    <t>154946</t>
  </si>
  <si>
    <t>154945</t>
  </si>
  <si>
    <t>154942</t>
  </si>
  <si>
    <t>154913</t>
  </si>
  <si>
    <t>กล่องเล็ก 7637 (PSA-330)</t>
  </si>
  <si>
    <t>น้ำเงิน 201</t>
  </si>
  <si>
    <t>1389</t>
  </si>
  <si>
    <t>154924</t>
  </si>
  <si>
    <t>WP-SK 28</t>
  </si>
  <si>
    <t>5042</t>
  </si>
  <si>
    <t>154923</t>
  </si>
  <si>
    <t>154921</t>
  </si>
  <si>
    <t>154920</t>
  </si>
  <si>
    <t>154919</t>
  </si>
  <si>
    <t>กล่อง LK-LED PFM 18 I.X(O24)</t>
  </si>
  <si>
    <t>154918</t>
  </si>
  <si>
    <t>154929</t>
  </si>
  <si>
    <t>กล่อง S.K สกรูน๊อต ขนาด 1 นิ้ว (25มม.)</t>
  </si>
  <si>
    <t>3908</t>
  </si>
  <si>
    <t>M125/M125/M105/M125/M105</t>
  </si>
  <si>
    <t>154922</t>
  </si>
  <si>
    <t>CFP Co.,Ltd.(OMC)</t>
  </si>
  <si>
    <t>Carton NO.540</t>
  </si>
  <si>
    <t>แดง JP3-D4579</t>
  </si>
  <si>
    <t>ดำ JP45</t>
  </si>
  <si>
    <t>3962</t>
  </si>
  <si>
    <t>S170/M125/M125/M125/A125</t>
  </si>
  <si>
    <t>ชลบุรี</t>
  </si>
  <si>
    <t>ถนนบางนา</t>
  </si>
  <si>
    <t>บางแก้ว สมุทรสาคร</t>
  </si>
  <si>
    <t>154931</t>
  </si>
  <si>
    <t>154927</t>
  </si>
  <si>
    <t>154934</t>
  </si>
  <si>
    <t>HI-C40 I.X (D22)</t>
  </si>
  <si>
    <t>2181</t>
  </si>
  <si>
    <t>154933</t>
  </si>
  <si>
    <t>HIW-C40 I.X (D22)</t>
  </si>
  <si>
    <t>807</t>
  </si>
  <si>
    <t>154953</t>
  </si>
  <si>
    <t>154939</t>
  </si>
  <si>
    <t>HI-C32 I.X (D12)</t>
  </si>
  <si>
    <t>น้ำเงิน  275  AQ</t>
  </si>
  <si>
    <t>แดง  120  AQ</t>
  </si>
  <si>
    <t>105</t>
  </si>
  <si>
    <t>154937</t>
  </si>
  <si>
    <t>HIW-C32 I.X1 (D11)</t>
  </si>
  <si>
    <t>710</t>
  </si>
  <si>
    <t>154961</t>
  </si>
  <si>
    <t>154962</t>
  </si>
  <si>
    <t>DW001000002-001</t>
  </si>
  <si>
    <t>2314</t>
  </si>
  <si>
    <t>KL250/M125/KL250/M125/KL250</t>
  </si>
  <si>
    <t>154963</t>
  </si>
  <si>
    <t>50900009 Outer packging cardboard</t>
  </si>
  <si>
    <t>NP1741</t>
  </si>
  <si>
    <t>154925</t>
  </si>
  <si>
    <t>WP-SK 32</t>
  </si>
  <si>
    <t>5046</t>
  </si>
  <si>
    <t>บางแก้วสมุทรสาคร</t>
  </si>
  <si>
    <t>154951</t>
  </si>
  <si>
    <t>Carton No.1141 NN EBI NIRA MANJU</t>
  </si>
  <si>
    <t>5051</t>
  </si>
  <si>
    <t>154948</t>
  </si>
  <si>
    <t>Carton No.1176 CHEF EBI KATSU 60g.</t>
  </si>
  <si>
    <t>5710</t>
  </si>
  <si>
    <t>154947</t>
  </si>
  <si>
    <t>C0152 กล่องกะทิ 17-19% 12x400 ml แบรนด์ Tomax</t>
  </si>
  <si>
    <t>เขียว 320</t>
  </si>
  <si>
    <t>5576</t>
  </si>
  <si>
    <t>154940</t>
  </si>
  <si>
    <t>C0552 กล่องกะทิ 5-7% 24x400 ml แบรนด์House of Asia</t>
  </si>
  <si>
    <t>เขียว WF-05591</t>
  </si>
  <si>
    <t>5701</t>
  </si>
  <si>
    <t>154938</t>
  </si>
  <si>
    <t>กล่องกระดาษ (D พิมพ์ 5 ชั้น)</t>
  </si>
  <si>
    <t>น้ำเงิน 200 AQ</t>
  </si>
  <si>
    <t>แดง 124 AQ</t>
  </si>
  <si>
    <t>247</t>
  </si>
  <si>
    <t>154966</t>
  </si>
  <si>
    <t>154950</t>
  </si>
  <si>
    <t>Carton No.1142 NN TENNEN EBI KATSU 85g</t>
  </si>
  <si>
    <t>5049</t>
  </si>
  <si>
    <t>154949</t>
  </si>
  <si>
    <t>CARTON NO.1092 NN TENNENEBI KATSU 28g.</t>
  </si>
  <si>
    <t>4198</t>
  </si>
  <si>
    <t>154952</t>
  </si>
  <si>
    <t>CARTON NO.1095 NN EBI STICK ROLL 40G</t>
  </si>
  <si>
    <t>4119</t>
  </si>
  <si>
    <t>154978</t>
  </si>
  <si>
    <t>154977</t>
  </si>
  <si>
    <t>154984</t>
  </si>
  <si>
    <t>กล่อง LK-LED MNE20 IN I.X (O9)</t>
  </si>
  <si>
    <t>5729</t>
  </si>
  <si>
    <t>154985</t>
  </si>
  <si>
    <t>กล่อง LK-LED MNE24 Out I.X (O8)</t>
  </si>
  <si>
    <t>5490/1</t>
  </si>
  <si>
    <t>154986</t>
  </si>
  <si>
    <t>154987</t>
  </si>
  <si>
    <t>154995</t>
  </si>
  <si>
    <t>Carton E12056 Little Cook</t>
  </si>
  <si>
    <t>เขียว 320 AQ</t>
  </si>
  <si>
    <t>811</t>
  </si>
  <si>
    <t>154994</t>
  </si>
  <si>
    <t>154991</t>
  </si>
  <si>
    <t>Carton L11819E Little Cook</t>
  </si>
  <si>
    <t>น้ำตาล 712 AQ</t>
  </si>
  <si>
    <t>350</t>
  </si>
  <si>
    <t>154992</t>
  </si>
  <si>
    <t>Carton E10122 (Inner)</t>
  </si>
  <si>
    <t>ส้ม 814 AQ</t>
  </si>
  <si>
    <t>2049</t>
  </si>
  <si>
    <t>154993</t>
  </si>
  <si>
    <t>Carton E10122 (OUTER)</t>
  </si>
  <si>
    <t>ส้ม 813 AQ</t>
  </si>
  <si>
    <t>1922</t>
  </si>
  <si>
    <t>155024</t>
  </si>
  <si>
    <t>Box 3K NS100Lx2 REB (BA1404)</t>
  </si>
  <si>
    <t>แดง WF-05497</t>
  </si>
  <si>
    <t>น้ำเงิน WF-05498</t>
  </si>
  <si>
    <t>5718/5</t>
  </si>
  <si>
    <t>KA150/M125/KT150</t>
  </si>
  <si>
    <t>155023</t>
  </si>
  <si>
    <t>Box 3K NS100x2 REB (BA1403)</t>
  </si>
  <si>
    <t>5718/3</t>
  </si>
  <si>
    <t>155022</t>
  </si>
  <si>
    <t>Box 3K T-855 NEW (BA1366)</t>
  </si>
  <si>
    <t>5596/1</t>
  </si>
  <si>
    <t>154849</t>
  </si>
  <si>
    <t>154803</t>
  </si>
  <si>
    <t>154802</t>
  </si>
  <si>
    <t>154801</t>
  </si>
  <si>
    <t>155017</t>
  </si>
  <si>
    <t>155016</t>
  </si>
  <si>
    <t>155015</t>
  </si>
  <si>
    <t>155025</t>
  </si>
  <si>
    <t>บริษัทซีรอเยลอาหารทะเล จำกัด(OMM)</t>
  </si>
  <si>
    <t>กล่องปลาแห้ง (เล็ก)</t>
  </si>
  <si>
    <t>NP799</t>
  </si>
  <si>
    <t>155014</t>
  </si>
  <si>
    <t>บริษัท โฮมแวร์ อินดัสตรี้ จำกัด</t>
  </si>
  <si>
    <t>กล่องพานรัฐธรรมนูญ 20 บรรจุ 1 โหล</t>
  </si>
  <si>
    <t>แดง AQ-135</t>
  </si>
  <si>
    <t>5381</t>
  </si>
  <si>
    <t>154999</t>
  </si>
  <si>
    <t>กล่องมีพิมพ์ SETAFIL SP140</t>
  </si>
  <si>
    <t>5728</t>
  </si>
  <si>
    <t>โกรกกราก</t>
  </si>
  <si>
    <t>บางบอน 3</t>
  </si>
  <si>
    <t>5255</t>
  </si>
  <si>
    <t>FT-09</t>
  </si>
  <si>
    <t>155009</t>
  </si>
  <si>
    <t>155008</t>
  </si>
  <si>
    <t>155018</t>
  </si>
  <si>
    <t>Box 3K NS120x2 REB (BA1405)</t>
  </si>
  <si>
    <t>5718/4</t>
  </si>
  <si>
    <t>155019</t>
  </si>
  <si>
    <t>Box 3K NS120Lx2 REB (BA1406)</t>
  </si>
  <si>
    <t>5718/2</t>
  </si>
  <si>
    <t>155020</t>
  </si>
  <si>
    <t>ิBox 3K 105D31Rx2 REB (BA1407)</t>
  </si>
  <si>
    <t>5718/1</t>
  </si>
  <si>
    <t>155021</t>
  </si>
  <si>
    <t>Box 3K 105D31Lx2 REB (BA1408)</t>
  </si>
  <si>
    <t>5718</t>
  </si>
  <si>
    <t>155048</t>
  </si>
  <si>
    <t>155047</t>
  </si>
  <si>
    <t>มิชลิน 25 CM</t>
  </si>
  <si>
    <t>2305/B</t>
  </si>
  <si>
    <t>155046</t>
  </si>
  <si>
    <t>155045</t>
  </si>
  <si>
    <t>155044</t>
  </si>
  <si>
    <t>155043</t>
  </si>
  <si>
    <t>ZY37CM/2</t>
  </si>
  <si>
    <t>1342</t>
  </si>
  <si>
    <t>155041</t>
  </si>
  <si>
    <t>ZY 34CM</t>
  </si>
  <si>
    <t>1656/1</t>
  </si>
  <si>
    <t>155040</t>
  </si>
  <si>
    <t>ZY 29 CM</t>
  </si>
  <si>
    <t>1656</t>
  </si>
  <si>
    <t>155042</t>
  </si>
  <si>
    <t>ZY37CM/1</t>
  </si>
  <si>
    <t>สีน้ำเงิน 251</t>
  </si>
  <si>
    <t>1366/C</t>
  </si>
  <si>
    <t>155039</t>
  </si>
  <si>
    <t>Carton G31331N Golden Time CHOCOLATE</t>
  </si>
  <si>
    <t>น้ำตาล 718 AQ</t>
  </si>
  <si>
    <t>958</t>
  </si>
  <si>
    <t>155049</t>
  </si>
  <si>
    <t>155050</t>
  </si>
  <si>
    <t>155035</t>
  </si>
  <si>
    <t>CARTON NO.9 (LOGO)</t>
  </si>
  <si>
    <t>3472</t>
  </si>
  <si>
    <t>155060</t>
  </si>
  <si>
    <t>กล่องนอก 6027  [PSO-401 ไม่พิมพ์]</t>
  </si>
  <si>
    <t>2724</t>
  </si>
  <si>
    <t>154629</t>
  </si>
  <si>
    <t>ลังเอชโซนัด95(ขนาด24x1กก.)ไทย</t>
  </si>
  <si>
    <t>5326</t>
  </si>
  <si>
    <t>154626</t>
  </si>
  <si>
    <t>154623</t>
  </si>
  <si>
    <t>154620</t>
  </si>
  <si>
    <t>154613</t>
  </si>
  <si>
    <t>วันที่ 26-3-2560</t>
  </si>
  <si>
    <t>155064</t>
  </si>
  <si>
    <t>155061</t>
  </si>
  <si>
    <t>บริษัท อินเตอร์เว็บโพรดักส์ จำกัด(OME)</t>
  </si>
  <si>
    <t>กล่อง410x560ป500 mm.</t>
  </si>
  <si>
    <t>NP1815</t>
  </si>
  <si>
    <t>A230/M105/M105/M105/A185</t>
  </si>
  <si>
    <t>155100</t>
  </si>
  <si>
    <t>155084</t>
  </si>
  <si>
    <t>CTNOB-001 ลังออร์บิทปกติ ขนาด NO.1</t>
  </si>
  <si>
    <t>5055</t>
  </si>
  <si>
    <t>155085</t>
  </si>
  <si>
    <t>155086</t>
  </si>
  <si>
    <t>CTNOB-005 ลังออร์บิทปกติ ขนาด NO.5</t>
  </si>
  <si>
    <t>5060</t>
  </si>
  <si>
    <t>155087</t>
  </si>
  <si>
    <t>155088</t>
  </si>
  <si>
    <t>155089</t>
  </si>
  <si>
    <t>155090</t>
  </si>
  <si>
    <t>155091</t>
  </si>
  <si>
    <t>155092</t>
  </si>
  <si>
    <t>155093</t>
  </si>
  <si>
    <t>155094</t>
  </si>
  <si>
    <t>155095</t>
  </si>
  <si>
    <t>155079</t>
  </si>
  <si>
    <t>155096</t>
  </si>
  <si>
    <t>155101</t>
  </si>
  <si>
    <t>ASC#6223</t>
  </si>
  <si>
    <t>4242</t>
  </si>
  <si>
    <t>155102</t>
  </si>
  <si>
    <t>ASC#6224</t>
  </si>
  <si>
    <t>4243</t>
  </si>
  <si>
    <t>155103</t>
  </si>
  <si>
    <t>กล่องกระดาษ T17 302x342x370mm.(4x5ลิตร)</t>
  </si>
  <si>
    <t>4831</t>
  </si>
  <si>
    <t>KS170/M125/M125/M125/KA125</t>
  </si>
  <si>
    <t>155104</t>
  </si>
  <si>
    <t>155065</t>
  </si>
  <si>
    <t>95BR-19A01 CARTON-TUNGST AN500 (US)</t>
  </si>
  <si>
    <t>4387</t>
  </si>
  <si>
    <t>155066</t>
  </si>
  <si>
    <t>95BR-19A03 CARTON-TUNGST AN500 (EU)</t>
  </si>
  <si>
    <t>4386</t>
  </si>
  <si>
    <t>155069</t>
  </si>
  <si>
    <t>95BR-21A01 CARTON TS300 US</t>
  </si>
  <si>
    <t>4404</t>
  </si>
  <si>
    <t>155070</t>
  </si>
  <si>
    <t>95BR-24A01 CARTON CONTROL BOX (US)</t>
  </si>
  <si>
    <t>4377</t>
  </si>
  <si>
    <t>155072</t>
  </si>
  <si>
    <t>95BR-25A01 OVB CARTON (US)</t>
  </si>
  <si>
    <t>4393</t>
  </si>
  <si>
    <t>ท่าเสา สมุทรสาคร</t>
  </si>
  <si>
    <t>ปทุธานี</t>
  </si>
  <si>
    <t>บ้านแพ้ว สมุทรสาคร</t>
  </si>
  <si>
    <t>155106</t>
  </si>
  <si>
    <t>155105</t>
  </si>
  <si>
    <t>155129</t>
  </si>
  <si>
    <t>ASC#5826</t>
  </si>
  <si>
    <t>NP1013</t>
  </si>
  <si>
    <t>155131</t>
  </si>
  <si>
    <t>ASC#4571</t>
  </si>
  <si>
    <t>4056</t>
  </si>
  <si>
    <t>155127</t>
  </si>
  <si>
    <t>ASC#4568</t>
  </si>
  <si>
    <t>4229</t>
  </si>
  <si>
    <t>KA125/M125/M105/M125/M105</t>
  </si>
  <si>
    <t>155122</t>
  </si>
  <si>
    <t>กล่องครีมจิ๋ว (ติดกาว)</t>
  </si>
  <si>
    <t>NP1308</t>
  </si>
  <si>
    <t>M125/M105/M105/M105/M105</t>
  </si>
  <si>
    <t>155124</t>
  </si>
  <si>
    <t>กล่องแดงกลาง (ติดกาว)</t>
  </si>
  <si>
    <t>NP1693</t>
  </si>
  <si>
    <t>155123</t>
  </si>
  <si>
    <t>กล่องกุ้งแกะ L (พิมพ์น้ำเงินเล็กตราปลา)</t>
  </si>
  <si>
    <t>น้ำเงิน WF-03137</t>
  </si>
  <si>
    <t>4898/1</t>
  </si>
  <si>
    <t>KA125/M125/M105/M125/KS170</t>
  </si>
  <si>
    <t>155136</t>
  </si>
  <si>
    <t>บริษัท แอดวานส์ เมดิคอล เอสธีติคส์ จำกัด(OMC)</t>
  </si>
  <si>
    <t>กล่อง 50*55*30 CM</t>
  </si>
  <si>
    <t>NP1328</t>
  </si>
  <si>
    <t>A185/M125/M125/M125/A150</t>
  </si>
  <si>
    <t>155135</t>
  </si>
  <si>
    <t>155130</t>
  </si>
  <si>
    <t>155128</t>
  </si>
  <si>
    <t>155126</t>
  </si>
  <si>
    <t>155117</t>
  </si>
  <si>
    <t>Carton O11170A Fantastic</t>
  </si>
  <si>
    <t>1741</t>
  </si>
  <si>
    <t>155118</t>
  </si>
  <si>
    <t>155119</t>
  </si>
  <si>
    <t>Carton O11177A Fantastic</t>
  </si>
  <si>
    <t>ดำ 602  AQ</t>
  </si>
  <si>
    <t>แดง 110  AQ</t>
  </si>
  <si>
    <t>1741/7</t>
  </si>
  <si>
    <t>155120</t>
  </si>
  <si>
    <t>Carton O11178A Fantastic</t>
  </si>
  <si>
    <t>1741/8</t>
  </si>
  <si>
    <t>155121</t>
  </si>
  <si>
    <t>กล่อง TG-686/2</t>
  </si>
  <si>
    <t>NP1487</t>
  </si>
  <si>
    <t>155133</t>
  </si>
  <si>
    <t>กล่องขาว NO.01 ไม่พิมพ์</t>
  </si>
  <si>
    <t>2331</t>
  </si>
  <si>
    <t>นนทบุรี</t>
  </si>
  <si>
    <t>155138</t>
  </si>
  <si>
    <t>155143</t>
  </si>
  <si>
    <t>1283316 CARTON, 0201</t>
  </si>
  <si>
    <t>4984</t>
  </si>
  <si>
    <t>155157</t>
  </si>
  <si>
    <t>153023</t>
  </si>
  <si>
    <t>PN-F18 P9/AA M.D1 (B120)</t>
  </si>
  <si>
    <t>1270</t>
  </si>
  <si>
    <t>155162</t>
  </si>
  <si>
    <t>155160</t>
  </si>
  <si>
    <t>155163</t>
  </si>
  <si>
    <t>155173</t>
  </si>
  <si>
    <t>WP-SK 27</t>
  </si>
  <si>
    <t>5037</t>
  </si>
  <si>
    <t>155164</t>
  </si>
  <si>
    <t>155165</t>
  </si>
  <si>
    <t>DI-F10 D.X1 (B1)</t>
  </si>
  <si>
    <t>น้ำเงิน 232  AQ</t>
  </si>
  <si>
    <t>440</t>
  </si>
  <si>
    <t>155166</t>
  </si>
  <si>
    <t>155026</t>
  </si>
  <si>
    <t>กล่อง U (315x380x347mm.)</t>
  </si>
  <si>
    <t>5738</t>
  </si>
  <si>
    <t>รอ confirm สี</t>
  </si>
  <si>
    <t>Rej</t>
  </si>
  <si>
    <t>155202</t>
  </si>
  <si>
    <t>สตาร์ อินเตอร์เนชั่นแนล กรุ๊ป (กิติชัย)</t>
  </si>
  <si>
    <t>กล่องมะพร้าวน้ำหอม (KHT)</t>
  </si>
  <si>
    <t>ฟ้า WF-02419</t>
  </si>
  <si>
    <t>5610</t>
  </si>
  <si>
    <t>KA185/M150/M105/M125/KA185</t>
  </si>
  <si>
    <t>155182</t>
  </si>
  <si>
    <t>155194</t>
  </si>
  <si>
    <t>155204</t>
  </si>
  <si>
    <t>Carton O11118AS5  Fantastic CURRY 5 PACK</t>
  </si>
  <si>
    <t>1552/1</t>
  </si>
  <si>
    <t>155205</t>
  </si>
  <si>
    <t>Carton O11176A Fantastic</t>
  </si>
  <si>
    <t>1741/6</t>
  </si>
  <si>
    <t>155195</t>
  </si>
  <si>
    <t>1108070 CORR.PAD</t>
  </si>
  <si>
    <t>4492</t>
  </si>
  <si>
    <t>น้ำเงิน 6-C6039/252</t>
  </si>
  <si>
    <t>155239</t>
  </si>
  <si>
    <t>155238</t>
  </si>
  <si>
    <t>155236</t>
  </si>
  <si>
    <t>RA-C32 I.D1 (D10)</t>
  </si>
  <si>
    <t>แดง 124</t>
  </si>
  <si>
    <t>เขียว 348</t>
  </si>
  <si>
    <t>1802</t>
  </si>
  <si>
    <t>155231</t>
  </si>
  <si>
    <t>HI-C40/32 I.X (D23)</t>
  </si>
  <si>
    <t>แดง 120  AQ</t>
  </si>
  <si>
    <t>2182</t>
  </si>
  <si>
    <t>155241</t>
  </si>
  <si>
    <t>155240</t>
  </si>
  <si>
    <t>155259</t>
  </si>
  <si>
    <t>155244</t>
  </si>
  <si>
    <t>1223156 CARD,INSERT</t>
  </si>
  <si>
    <t>5316</t>
  </si>
  <si>
    <t>155260</t>
  </si>
  <si>
    <t>155266</t>
  </si>
  <si>
    <t>C0134 กล่องกะทิ 17-19% 24x400 ml แบรนด์ J em J</t>
  </si>
  <si>
    <t>เขียว WF-05699</t>
  </si>
  <si>
    <t>น้ำตาล WF-05700</t>
  </si>
  <si>
    <t>5656</t>
  </si>
  <si>
    <t>S170/M105/M125</t>
  </si>
  <si>
    <t>155268</t>
  </si>
  <si>
    <t>C0143 กล่องกะทิ 17-19% 24x400 ml แบรนด์ SM Bonus</t>
  </si>
  <si>
    <t>เหลือง WF-04571</t>
  </si>
  <si>
    <t>น้ำเงิน WF-03918</t>
  </si>
  <si>
    <t>5655</t>
  </si>
  <si>
    <t>บริษัท สุภาภรณ์พลาสติก จำกัด OMC</t>
  </si>
  <si>
    <t>155276</t>
  </si>
  <si>
    <t>กล่อง NO.52</t>
  </si>
  <si>
    <t>น้ำเงิน JP-D1011</t>
  </si>
  <si>
    <t>4754</t>
  </si>
  <si>
    <t>A230/M125/M125/M125/A230</t>
  </si>
  <si>
    <t>155274</t>
  </si>
  <si>
    <t>155277</t>
  </si>
  <si>
    <t>บริษัท หงีเฮงแชมเปี้ยนกรุ๊ป จำกัด(OML)</t>
  </si>
  <si>
    <t>กล่องไม่พิมพ์ Size 30.0 x 46.5 x 11.7 cm.</t>
  </si>
  <si>
    <t>NP1606</t>
  </si>
  <si>
    <t>KI150/M150/KI150</t>
  </si>
  <si>
    <t>155278</t>
  </si>
  <si>
    <t>กล่องไม่พิมพ์ Size 22 x 45 x 37.5 cm</t>
  </si>
  <si>
    <t>ื์NP1437</t>
  </si>
  <si>
    <t>KL205/M185/KL205</t>
  </si>
  <si>
    <t>พระราม 2</t>
  </si>
  <si>
    <t>155286</t>
  </si>
  <si>
    <t>กล่องNO.35 ไม่พิมพ์</t>
  </si>
  <si>
    <t>1829/A</t>
  </si>
  <si>
    <t>155287</t>
  </si>
  <si>
    <t>กล่องNO.20 ไม่พิมพ์ (KI)</t>
  </si>
  <si>
    <t>2000/1</t>
  </si>
  <si>
    <t>I185/M125/M105/M125/I185</t>
  </si>
  <si>
    <t>155288</t>
  </si>
  <si>
    <t>155289</t>
  </si>
  <si>
    <t>155290</t>
  </si>
  <si>
    <t>155291</t>
  </si>
  <si>
    <t>155292</t>
  </si>
  <si>
    <t>155307</t>
  </si>
  <si>
    <t>155263</t>
  </si>
  <si>
    <t>S0163 กล่องน้ำจิ้มไก่ 12x700ml ขวดซอส แบรนด์ PINOY</t>
  </si>
  <si>
    <t>5753</t>
  </si>
  <si>
    <t>155280</t>
  </si>
  <si>
    <t>กล่อง NO.7-B</t>
  </si>
  <si>
    <t>นำเงิน JP6-D1011</t>
  </si>
  <si>
    <t>4353</t>
  </si>
  <si>
    <t>155294</t>
  </si>
  <si>
    <t>Carton Box Fan KDD 9/9</t>
  </si>
  <si>
    <t>ส้มWF02273</t>
  </si>
  <si>
    <t>4908</t>
  </si>
  <si>
    <t>155293</t>
  </si>
  <si>
    <t>Carton Box Fan KDD 9/7</t>
  </si>
  <si>
    <t>4909</t>
  </si>
  <si>
    <t>155295</t>
  </si>
  <si>
    <t>Carton Box Fan KDD 10/8</t>
  </si>
  <si>
    <t>4912</t>
  </si>
  <si>
    <t>155296</t>
  </si>
  <si>
    <t>Carton Box Fan KDD 10/10</t>
  </si>
  <si>
    <t>4911</t>
  </si>
  <si>
    <t>155285</t>
  </si>
  <si>
    <t>155301</t>
  </si>
  <si>
    <t>155283</t>
  </si>
  <si>
    <t>155309</t>
  </si>
  <si>
    <t>155310</t>
  </si>
  <si>
    <t>155311</t>
  </si>
  <si>
    <t>155312</t>
  </si>
  <si>
    <t>CARTON OD 350 X1050 X160 mm.(71001956)</t>
  </si>
  <si>
    <t>2918</t>
  </si>
  <si>
    <t>155317</t>
  </si>
  <si>
    <t>นิปปอนเพนต์ เดคโคเรทิฟ</t>
  </si>
  <si>
    <t>INTERRIOR T/C STRAIGHT WALL CARTON 1 G.x4</t>
  </si>
  <si>
    <t>แดง AQ-121</t>
  </si>
  <si>
    <t>น้ำเงิน AQ-214</t>
  </si>
  <si>
    <t>เขียว WF-05592</t>
  </si>
  <si>
    <t>5691</t>
  </si>
  <si>
    <t>A125/M125/I125</t>
  </si>
  <si>
    <t>155315</t>
  </si>
  <si>
    <t>กล่อง LK-LED KS 5,7,9,12W I.X(O10)</t>
  </si>
  <si>
    <t>5583</t>
  </si>
  <si>
    <t>155318</t>
  </si>
  <si>
    <t>กล่อง LK-LED KS 15W I.X(O11)</t>
  </si>
  <si>
    <t>5584</t>
  </si>
  <si>
    <t>Rev.01</t>
  </si>
  <si>
    <t>Rev. 01 เนื่องจากงานค้างแผนวันที่ 28/3/17</t>
  </si>
  <si>
    <t>155439</t>
  </si>
  <si>
    <t>CARTON KDD10/10-375/245(42.8X45.8X42CM)</t>
  </si>
  <si>
    <t>5757</t>
  </si>
  <si>
    <t>Rev. 01 เนื่องจากงานค้างแผนวันที่ 29/3/17</t>
  </si>
  <si>
    <t>Hand Hole</t>
  </si>
  <si>
    <t xml:space="preserve">Rev. 01 เนื่องจากงานค้างแผนวันที่ 30/3/17 ค้าง </t>
  </si>
  <si>
    <t xml:space="preserve">     เครื่อง  :sunrise</t>
  </si>
  <si>
    <t>2993 Rev.00</t>
  </si>
  <si>
    <t>ok</t>
  </si>
  <si>
    <t>6030 Rev.00</t>
  </si>
  <si>
    <t>3511 Rev.01</t>
  </si>
  <si>
    <t>6087 Rev.00</t>
  </si>
  <si>
    <t>รอกระดาษ</t>
  </si>
  <si>
    <t>เลขที่ERP</t>
  </si>
  <si>
    <t>PDR</t>
  </si>
  <si>
    <t>SO</t>
  </si>
  <si>
    <t>บริษัท ลี้ กิจเจริญแสง จำกัด</t>
  </si>
  <si>
    <t>KI125/M125/KI125</t>
  </si>
  <si>
    <t>KI125/M125/M105/M125/M105</t>
  </si>
  <si>
    <t>บริษัท โตไซ-ทสึโช แมททีเรียล (ประเทศไทย) จำกัด</t>
  </si>
  <si>
    <t>บริษัท โอคินอสฟู้ด  จำกัด</t>
  </si>
  <si>
    <t>KS170/M105/M105/M125/KA125</t>
  </si>
  <si>
    <t>บริษัท ชินโก เอเชีย(กรุงเทพ) จำกัด</t>
  </si>
  <si>
    <t>KA150/M125/M125</t>
  </si>
  <si>
    <t>บริษัท เอส.เค.ฟู้ดส์ (ประเทศไทย) จำกัด (มหาชน)</t>
  </si>
  <si>
    <t>RD008,RD030</t>
  </si>
  <si>
    <t>บริษัท ยืนยงเอ็นเตอร์ไพรส์ จำกัด</t>
  </si>
  <si>
    <t>บริษัท นำเชา ประเทศไทย จำกัด</t>
  </si>
  <si>
    <t>KA125/M125/KI125</t>
  </si>
  <si>
    <t>KA125/CA125/CA125</t>
  </si>
  <si>
    <t>KA125/CA185/CA125</t>
  </si>
  <si>
    <t>KA125/M105/M105/M105/M105</t>
  </si>
  <si>
    <t>บริษัท บูโอโน่ (ประเทศไทย) จำกัด</t>
  </si>
  <si>
    <t>ดำ 602////</t>
  </si>
  <si>
    <t>KA125/M125/KA125</t>
  </si>
  <si>
    <t>BLACK602////</t>
  </si>
  <si>
    <t>M105/M125/M105</t>
  </si>
  <si>
    <t>บริษัท เคนดอลล์-แกมมาตรอน  จำกัด</t>
  </si>
  <si>
    <t>WF-REDAQ-121/WF-BLUEAQ-214///</t>
  </si>
  <si>
    <t>นิปปอนเพนต์ เดคโคเรทีฟ โคทติ้ง (ประเทศไทย) จำกัด</t>
  </si>
  <si>
    <t>EXTERIOR T/C TAPER CARTON 1Gx4</t>
  </si>
  <si>
    <t>NIP001-0006</t>
  </si>
  <si>
    <t>หมายเหตุ</t>
  </si>
  <si>
    <t>แพ็คมัดละ 10 ใบ</t>
  </si>
  <si>
    <t>งานเศษ1-4ใบให้แพ็ครวมกับงานปกติได้แต่ต้องเพิ่มสายรัดอีก1เส้นเป็น3เส้นและติดป้ายจำนวนที่หน้าแพ็ค</t>
  </si>
  <si>
    <t>บริษัท โคห์เลอร์ (ประเทศไทย) จำกัด (มหาชน)</t>
  </si>
  <si>
    <t>ไม่พิมพ์////</t>
  </si>
  <si>
    <t>ติดกาว</t>
  </si>
  <si>
    <t>BKI001-0002</t>
  </si>
  <si>
    <t>บริษัท บางกอกอินเตอร์ฟูด จำกัด(สำนักงานใหญ่)</t>
  </si>
  <si>
    <t>กล่องแป้งข้าวจ้าวใบหยก 10x1 kg.</t>
  </si>
  <si>
    <t>WF-07707RED/WF-07706GREEN///</t>
  </si>
  <si>
    <t>6030 Rev.0</t>
  </si>
  <si>
    <t>KA150/CA125/CA125</t>
  </si>
  <si>
    <t>เน้นสีให้อยู่ในค่า STD กับ Upperเน้นความคมชัดบาร์โค๊ตต้องยิงติดCOA 9องมีน้ำหนักกล่องกล่องลงของพันฟิมล์</t>
  </si>
  <si>
    <t>NAC001-0025</t>
  </si>
  <si>
    <t>Carton for T02020807 (PKRC0072)</t>
  </si>
  <si>
    <t>KT125/CA185/CA125</t>
  </si>
  <si>
    <t>PDR1802-0587</t>
  </si>
  <si>
    <t>SOCB1802-0015</t>
  </si>
  <si>
    <t>S&amp;S/ติดกาว/</t>
  </si>
  <si>
    <t>บริษัท อี เอส แบตเตอรี่ (ประเทศไทย) จำกัด</t>
  </si>
  <si>
    <t>ค่าBCT=92 kg.สามารถวางเรียงซ้อนกันได้ 7 ชั้น</t>
  </si>
  <si>
    <t>KS170/M125/KA150</t>
  </si>
  <si>
    <t>RED 3-D2874/BLUE AQ-256///</t>
  </si>
  <si>
    <t>กล่องในไดคัท TRIX N70L (BTT-N70LI-KW)</t>
  </si>
  <si>
    <t>ESB001-0042</t>
  </si>
  <si>
    <t>บริษัท ไทยยูเนี่ยน กรุ๊ป จำกัด(มหาชน)</t>
  </si>
  <si>
    <t>FOT001-0006</t>
  </si>
  <si>
    <t>บริษัท โฟมเทค อินเตอร์เนชั่นแนล จำกัด</t>
  </si>
  <si>
    <t>SOF001-0001</t>
  </si>
  <si>
    <t>บริษัท สยามโอชา ฟู้ดส์ (88) จำกัด</t>
  </si>
  <si>
    <t>เหลือง 518/ส้ม 813AQ/ดำ 602//</t>
  </si>
  <si>
    <t>เน้นเดินกล่องแข็งๆ/กระดาษห้ามขึ้นลอน/มัดเชือกขวางลอน/เน้นส่งครบจำนวน</t>
  </si>
  <si>
    <t>แดง 3-D2097/น้ำเงิน N-204///</t>
  </si>
  <si>
    <t>บริษัท อุตสาหกรรมแป้งไทย จำกัด</t>
  </si>
  <si>
    <t>กล่องแป้งข้าวจ้าว เหรียญทองคู่ ขนาด 10x1 กก.</t>
  </si>
  <si>
    <t>APT001-0001</t>
  </si>
  <si>
    <t>6086 Rev.00</t>
  </si>
  <si>
    <t>กล่องแป้งข้าวเหนียว เหรียญทองคู่ ขนาด 20x500 กรัม</t>
  </si>
  <si>
    <t>APT001-0003</t>
  </si>
  <si>
    <t>781 Rev.03</t>
  </si>
  <si>
    <t>Carton E30004 Bin Bin (RCC0059)</t>
  </si>
  <si>
    <t>NAC001-0005</t>
  </si>
  <si>
    <t>เน้นความคมชัด/แบบพิมพ์คมชัด/COAต้องระบุน้ำหนักกล่อง/แนบ COAทุกครั้งที่ส่งงาน/ลงของพันฟิล์ม</t>
  </si>
  <si>
    <t>SOCB1802-0031</t>
  </si>
  <si>
    <t>PDR1802-0755</t>
  </si>
  <si>
    <t>บริษัท สยามโนซุย จำกัด</t>
  </si>
  <si>
    <t>ดำ JP-45////</t>
  </si>
  <si>
    <t>แบบพิมพ์คมชัด/สีเข้าห้องเย็น/สีให้อยู่ในค่าlower และ standard/แพ็คขวางลอน</t>
  </si>
  <si>
    <t>แดง JP-07230/ดำ JP-45///</t>
  </si>
  <si>
    <t>NON DAIRY MOCHI STRAWBERRY</t>
  </si>
  <si>
    <t>BON001-0005</t>
  </si>
  <si>
    <t>แบบพิมพ์คมชัด/สีเข้าห้องเย็น/แพ็คขวางลอน</t>
  </si>
  <si>
    <t xml:space="preserve"> ดำ JP-45////</t>
  </si>
  <si>
    <t>NON DAIRY MOCHI MATCHA GREENTEA</t>
  </si>
  <si>
    <t>BON001-0004</t>
  </si>
  <si>
    <t>KA150/M105/M105/M125/KA125</t>
  </si>
  <si>
    <t>SOCA1802-0227</t>
  </si>
  <si>
    <t>5693 Rev.00</t>
  </si>
  <si>
    <t>PDR1803-0136</t>
  </si>
  <si>
    <t>เน้นความคมชัดแบบพิมพ์/บาร์โค้ดต้องยิงติดCOA ต้องระบุน้ำหนัก/แนบ COA ทุกครั้งที่ส่งงาน/ลงของพันฟิล์ม</t>
  </si>
  <si>
    <t>ดำ 602/แดง 120///</t>
  </si>
  <si>
    <t>pack 10 /ติด tag ทุกแพ็ค/แพ็คขวางลอนลงน้ำหนักในใบ COA ด้วย</t>
  </si>
  <si>
    <t>BULE WF AQ-224/BLACK 7-B1503-602///</t>
  </si>
  <si>
    <t>SOCA1802-0254</t>
  </si>
  <si>
    <t>PDR1803-0188</t>
  </si>
  <si>
    <t>CSเอากระดาษไปผลิตรายการอื่นแล้ว</t>
  </si>
  <si>
    <t>มัด</t>
  </si>
  <si>
    <t>บริษัท ไทยสโตเรจ แบตเตอรี่ จำกัด (มหาชน)</t>
  </si>
  <si>
    <t>เน้นสีให้อยู่ในค่าแผ่นเทียบสีแนบใบรายงานตรวจสอบของลูกค้าแพ็คขวางลอน</t>
  </si>
  <si>
    <t>ยกเลิก</t>
  </si>
  <si>
    <t>เย็บลวด</t>
  </si>
  <si>
    <t>6139 Rev.01</t>
  </si>
  <si>
    <t>6142 Rev.01</t>
  </si>
  <si>
    <t>SNS001-0005</t>
  </si>
  <si>
    <t>แดง  JP-00525/น้ำเงิน JP-07477/ดำ JP-45//</t>
  </si>
  <si>
    <t>RED 3-D2097/BULE WF-204///</t>
  </si>
  <si>
    <t>SOCB1802-0061</t>
  </si>
  <si>
    <t>PDR1803-0349</t>
  </si>
  <si>
    <t>Rev.03 แก้ไขขนาดCOA ระบุ KA125/CA125/CA125ITEM NO.DL1766</t>
  </si>
  <si>
    <t>1741/6 Rev.3</t>
  </si>
  <si>
    <t>Carton O11176A Fantastic (DL1766)</t>
  </si>
  <si>
    <t>NAC001-0012</t>
  </si>
  <si>
    <t>บริษัท เซียนหนิง ซีฟู้ด จำกัด</t>
  </si>
  <si>
    <t>มัดเชือกสีขาวตามแนวขวางลอน/เย็บลวด5ตัวเรียงสวย(ลังเอชโซนัด 95ไทย)</t>
  </si>
  <si>
    <t>KA185/M125/M105/M125/KA185</t>
  </si>
  <si>
    <t>5326 Rev.01</t>
  </si>
  <si>
    <t>ดำ 602/เขียว 307/แดง 120//</t>
  </si>
  <si>
    <t>ลังขนาด 24x1 กก.</t>
  </si>
  <si>
    <t>บริษัท ไทยเฮอบิไซด์ จำกัด</t>
  </si>
  <si>
    <t>THB001-0001</t>
  </si>
  <si>
    <t>บริษัท สแกนเนอร์ อิเลคทริค อินเตอร์เนชั่นแนล จำกัด</t>
  </si>
  <si>
    <t>ไม่ประกบ</t>
  </si>
  <si>
    <t>Carton O11178A Fantastic (DL1768)</t>
  </si>
  <si>
    <t>NAC001-0023</t>
  </si>
  <si>
    <t>PDR1803-0659</t>
  </si>
  <si>
    <t>SOCA1803-0124</t>
  </si>
  <si>
    <t>กิติชัย  สมบัติรัตนากร</t>
  </si>
  <si>
    <t>510+17</t>
  </si>
  <si>
    <t>SOCA1803-0109</t>
  </si>
  <si>
    <t>BJM001-0014</t>
  </si>
  <si>
    <t>บริษัท เบญจมิตรบรรจุภัณฑ์ จำกัด</t>
  </si>
  <si>
    <t>RPB-16-CPA กล่อง16oz-CP ALL</t>
  </si>
  <si>
    <t>6044 Rev.00</t>
  </si>
  <si>
    <t>แบบพิมพ์คมชัด/บาร์โค๊ตยิงติด</t>
  </si>
  <si>
    <t>1010+17</t>
  </si>
  <si>
    <t>1741/1 Rev.03</t>
  </si>
  <si>
    <t>Carton O11171A Fantastic (DL1748)</t>
  </si>
  <si>
    <t>NAC001-0020</t>
  </si>
  <si>
    <t>1741 Rev.03</t>
  </si>
  <si>
    <t>Carton O11170 A Fantastic (DL1747)</t>
  </si>
  <si>
    <t>NAC001-0022</t>
  </si>
  <si>
    <t>Hold ห้ามผลิตค่ะ</t>
  </si>
  <si>
    <t>แพ็คขวางลอน</t>
  </si>
  <si>
    <t>NAC001-0026</t>
  </si>
  <si>
    <t>NAC001-0027</t>
  </si>
  <si>
    <t>NAC001-0028</t>
  </si>
  <si>
    <t>NAC001-0013</t>
  </si>
  <si>
    <t>Carton O11177A Fantastic (DL1767)</t>
  </si>
  <si>
    <t>1741/7 Rev.03</t>
  </si>
  <si>
    <t>RED WF-07707/GREEN WF-07706///</t>
  </si>
  <si>
    <t>////</t>
  </si>
  <si>
    <t>SOCA1804-0016</t>
  </si>
  <si>
    <t>PDR1805-0049</t>
  </si>
  <si>
    <t>บริษัท ซอสพริกไทยรุ่งเรือง จำกัด</t>
  </si>
  <si>
    <t>กล่องแป้งข้าวจ้าวใบหยก 10x1 kg.R.01</t>
  </si>
  <si>
    <t>บริษัท บางกอกอินเตอร์ฟูด จำกัด</t>
  </si>
  <si>
    <t>SNS001-0015</t>
  </si>
  <si>
    <t>บริษัท ก้องภพ โฟรเซ่นฟู้ดส์ จำกัด</t>
  </si>
  <si>
    <t>กระดาษแข็งๆ ติดกาวห้ามเบี้ยว</t>
  </si>
  <si>
    <t>6070 REV.00</t>
  </si>
  <si>
    <t>ส้ม 2-D1520/ดำ 602///</t>
  </si>
  <si>
    <t>กล่อง Flex One A-333</t>
  </si>
  <si>
    <t>STT002-0007</t>
  </si>
  <si>
    <t>SOCA1804-0173</t>
  </si>
  <si>
    <t>PDR1804-0682</t>
  </si>
  <si>
    <t>ระยะกาวต้องไม่เบี้ยว</t>
  </si>
  <si>
    <t>6035 Rev.00</t>
  </si>
  <si>
    <t>WF-BLUEAQ280////</t>
  </si>
  <si>
    <t>กล่อง SHARPIE (ขนาดบรรจุ 25 หลอด/ 1 ถัง)</t>
  </si>
  <si>
    <t>STT002-0001</t>
  </si>
  <si>
    <t>SOCA1804-0172</t>
  </si>
  <si>
    <t>PDR1804-0681</t>
  </si>
  <si>
    <t>ติดกาวห้ามเบี้ยว</t>
  </si>
  <si>
    <t>6034 Rev.00</t>
  </si>
  <si>
    <t>WF-BLUEAQ-263////</t>
  </si>
  <si>
    <t>กล่อง G-Glaze S1 ขนาด 8x12x9 7/8 พิมพ์น้ำเงิน</t>
  </si>
  <si>
    <t>STT002-0003</t>
  </si>
  <si>
    <t>SOCA1804-0171</t>
  </si>
  <si>
    <t>PDR1804-0680</t>
  </si>
  <si>
    <t>ลูกค้ายกเลิก/แก้ไขแบบ</t>
  </si>
  <si>
    <t>2760+4</t>
  </si>
  <si>
    <t>ลูกค้ายกเลิก PO</t>
  </si>
  <si>
    <t>SOCA1804-0239</t>
  </si>
  <si>
    <t>PDR1805-0243</t>
  </si>
  <si>
    <t>PDR1805-0242</t>
  </si>
  <si>
    <t>มี FG</t>
  </si>
  <si>
    <t>06-BOX-209 กล่อง NO.209 (313x363x183mm)</t>
  </si>
  <si>
    <t>SKA001-0008</t>
  </si>
  <si>
    <t>กล่อง 749 N</t>
  </si>
  <si>
    <t>3621 Rev.0</t>
  </si>
  <si>
    <t>บริษัท ทีเอเค แพ็คเกจจิ้ง จำกัด</t>
  </si>
  <si>
    <t>เน้นความแข็งแรง</t>
  </si>
  <si>
    <t>NP2034 Rev.00</t>
  </si>
  <si>
    <t>P43942 CARTON 275x275x140 mm.</t>
  </si>
  <si>
    <t>บริษัท  ดูร่า ฟาสเทนเนอร์ส  จำกัด</t>
  </si>
  <si>
    <t>DRF001-0001</t>
  </si>
  <si>
    <t>SOCA1805-0049</t>
  </si>
  <si>
    <t>PDR1805-0485</t>
  </si>
  <si>
    <t>ลูกค้าขอHold</t>
  </si>
  <si>
    <t>SOCB1805-0005</t>
  </si>
  <si>
    <t>PDR1805-0569</t>
  </si>
  <si>
    <t>6158 REV.01</t>
  </si>
  <si>
    <t>กล่องม๊ะหมี่ 22 ก้อน</t>
  </si>
  <si>
    <t>TUN001-0011</t>
  </si>
  <si>
    <t>กระดาษนำไปผลิตแล้ว</t>
  </si>
  <si>
    <t>สั่งเป็นกระดาษStockไม่ต้องเดินงาน</t>
  </si>
  <si>
    <t>ROTARY/เย็บลวด</t>
  </si>
  <si>
    <t>CSยกเลิก</t>
  </si>
  <si>
    <t>KS170/M185/KA125</t>
  </si>
  <si>
    <t>KI125/M125/M125/M125/KI125</t>
  </si>
  <si>
    <t>บริษัท บางกอก ไอโทอะ จำกัด</t>
  </si>
  <si>
    <t>6337 REV.00</t>
  </si>
  <si>
    <t>5108100166 M DK17A968G03</t>
  </si>
  <si>
    <t>BIT001-0002</t>
  </si>
  <si>
    <t>887 Rev.07</t>
  </si>
  <si>
    <t>894 Rev.07</t>
  </si>
  <si>
    <t>893 Rev.07</t>
  </si>
  <si>
    <t>สล็อต//</t>
  </si>
  <si>
    <t>ใช้Stockส่ง</t>
  </si>
  <si>
    <t>NP722 Rev.0</t>
  </si>
  <si>
    <t>แผ่นรอง1:2 กล่อง 749 N</t>
  </si>
  <si>
    <t>SKA001-0044</t>
  </si>
  <si>
    <t>SOCA1805-0287</t>
  </si>
  <si>
    <t>PDR1805-0995</t>
  </si>
  <si>
    <t>PDR1805-0994</t>
  </si>
  <si>
    <t>เน้นสีให้อยู่ในค่าตามแผ่นเทียบสี /เน้นระยะแบบพิมพ์</t>
  </si>
  <si>
    <t>6325 Rev.00</t>
  </si>
  <si>
    <t>เน้นแบบพิมพ์คมชัด</t>
  </si>
  <si>
    <t>ฟ้า AQ-279/ดำ JP-45///</t>
  </si>
  <si>
    <t>KA185/M105/M105/M125/KA125</t>
  </si>
  <si>
    <t>6349 Rev.00</t>
  </si>
  <si>
    <t>เหลือง Y-501/ดำ 602///</t>
  </si>
  <si>
    <t>T831/9 นต.(53F0000001367)</t>
  </si>
  <si>
    <t>TUN001-0013</t>
  </si>
  <si>
    <t>SOCA1806-0032</t>
  </si>
  <si>
    <t>PDR1806-0541</t>
  </si>
  <si>
    <t>แดง 3-D2097/น้ำเงิน N-209///</t>
  </si>
  <si>
    <t>กล่องแป้งข้าวเหนียว ตรา 3 แพะ 20x500 กรัม</t>
  </si>
  <si>
    <t>APT001-0005</t>
  </si>
  <si>
    <t>KS170/M185/M125/M185/KA230</t>
  </si>
  <si>
    <t>เย็บลวดคู่หัวท้าย/ปีกด้าน 182 mm ให้อยู่ด้านก้นกล่อง/ห้ามกด GAP มาก/ทับเส้นไม่แตกใน/เน้นครบจำนวน</t>
  </si>
  <si>
    <t>6475 REV.00</t>
  </si>
  <si>
    <t>กล่องมะพร้าว Nice</t>
  </si>
  <si>
    <t>บริษัท ดีดาโอ (ประเทศไทย) จำกัด</t>
  </si>
  <si>
    <t>DDO001-0001</t>
  </si>
  <si>
    <t>แบบพิมพ์คมชัด/บาร์โค๊ตยิงติด/ขึ้นรูปกล่องห้ามเป็นรู/กาวห้ามเยิ้ม/กล่องสะอาด/ลงงานพันฟิล์ม</t>
  </si>
  <si>
    <t>แดง  WF-07707/เขียว  WF-07706///</t>
  </si>
  <si>
    <t>PDR1807-0490</t>
  </si>
  <si>
    <t>SOCA1807-0050</t>
  </si>
  <si>
    <t>PDR1808-0047</t>
  </si>
  <si>
    <t>SOCA1807-0051</t>
  </si>
  <si>
    <t>//</t>
  </si>
  <si>
    <t>สั่งกระดาษมาทำเป็นStock</t>
  </si>
  <si>
    <t>กระดาษกล่องมะพร้าว (STOCK)</t>
  </si>
  <si>
    <t>KTC001-0013</t>
  </si>
  <si>
    <t>SOCB1806-0049</t>
  </si>
  <si>
    <t>PDR1807-0388</t>
  </si>
  <si>
    <t>แดง AT-4073/BULE SF605990/605624///</t>
  </si>
  <si>
    <t>SOCA1807-0072</t>
  </si>
  <si>
    <t>PDR1808-0051</t>
  </si>
  <si>
    <t>TSB001-0055</t>
  </si>
  <si>
    <t>5718 Rev.03</t>
  </si>
  <si>
    <t>ใช้Stock ส่ง PDR1803-0121</t>
  </si>
  <si>
    <t xml:space="preserve"> FG=900</t>
  </si>
  <si>
    <t>SOCA1807-0112</t>
  </si>
  <si>
    <t>PDR1808-0056</t>
  </si>
  <si>
    <t>PDR1807-0652</t>
  </si>
  <si>
    <t>บริษัท ตะนาวศรี ไก่ไทย จำกัด</t>
  </si>
  <si>
    <t>TNS001-0004</t>
  </si>
  <si>
    <t>F01-0000198</t>
  </si>
  <si>
    <t>KA230/M105/M105/M125/KA185</t>
  </si>
  <si>
    <t>ทับเส้นด้านในห้ามแตก/พิมพ์คมชัด_x000D_
/ลงของพร้อมพันฟิลม์</t>
  </si>
  <si>
    <t>การตลาดยกเลิก</t>
  </si>
  <si>
    <t>รอเรียก</t>
  </si>
  <si>
    <t>เน้นบาร์โค๊ดต้องยองติด</t>
  </si>
  <si>
    <t>6004 Rev.00</t>
  </si>
  <si>
    <t>แดง JP-00525/น้ำเงิน JP-07477/ดำ JP-45//</t>
  </si>
  <si>
    <t>06-BOX-095-P กล่อง No.95(P)</t>
  </si>
  <si>
    <t>SNS001-0002</t>
  </si>
  <si>
    <t>388/2 Rev.00</t>
  </si>
  <si>
    <t>กล่อง 410x410x162</t>
  </si>
  <si>
    <t>6518 Rev.00</t>
  </si>
  <si>
    <t>น้ำเงิน N-207////</t>
  </si>
  <si>
    <t>กล่องแป้งข้าวเหนียว Eight Dragon ขนาด 20x500 กรัม</t>
  </si>
  <si>
    <t>APT001-0008</t>
  </si>
  <si>
    <t>เอเนก+ภากร+นวันธร+จตุพร  วิทยา+วิศิษศักดิ์+ชาญชัย                                                                                                     แผนการผลิตกล่องกระดาษลูกฟูกประจำวัน</t>
  </si>
  <si>
    <t>PDR1808-0132</t>
  </si>
  <si>
    <t>1741/8 Rev.03</t>
  </si>
  <si>
    <t>5</t>
  </si>
  <si>
    <t>พิมพ์SUNRISE/เจาะรูROTARY/เย็บลวด</t>
  </si>
  <si>
    <t>KTC001-0010</t>
  </si>
  <si>
    <t>PDR1807-0906</t>
  </si>
  <si>
    <t>SOCB1807-0030</t>
  </si>
  <si>
    <t>กระดาษสั่งมาสต็อก</t>
  </si>
  <si>
    <t>6558 Rev.00</t>
  </si>
  <si>
    <t>น้ำเงิน WF-09154////</t>
  </si>
  <si>
    <t>(MC150419) กล่องอะไหล่ 20 Lbs (Raw Shrimp)</t>
  </si>
  <si>
    <t>OKN001-0096</t>
  </si>
  <si>
    <t>6558/1 Rev.00</t>
  </si>
  <si>
    <t>แดง WF-09153////</t>
  </si>
  <si>
    <t>(MC150418) กล่องอะไหล่ 20 Lbs (Cooked Shrimp)</t>
  </si>
  <si>
    <t>OKN001-0095</t>
  </si>
  <si>
    <t>เหลืองCMYK01/แดงCMYK03/ฟ้าCMYK02//</t>
  </si>
  <si>
    <t>6403 REV.01</t>
  </si>
  <si>
    <t>PDR1810-0015</t>
  </si>
  <si>
    <t>PACK/</t>
  </si>
  <si>
    <t>ดำ 602/ส้ม 808///</t>
  </si>
  <si>
    <t>เน้นความคมชัดแบบพิมพ์ ITEM:PKTC0116</t>
  </si>
  <si>
    <t>ดำ 602/แดง WF-01552///</t>
  </si>
  <si>
    <t>เน้นความคมชัดแบบพิมพ์ /ITEM NO.PKTC0117</t>
  </si>
  <si>
    <t>ฟ้า 299/ดำ 602///</t>
  </si>
  <si>
    <t>เน้นความคมชัดแบบพิมพ์ /ITEM NO.PKTC0118</t>
  </si>
  <si>
    <t>PDR1808-0403</t>
  </si>
  <si>
    <t>SOCA1808-0016</t>
  </si>
  <si>
    <t>แดง 177/เขียว 307/ดำ 602//</t>
  </si>
  <si>
    <t>ใบ COA ระบุ KA125/CA185/CA12/ITEM NO.RCC0059</t>
  </si>
  <si>
    <t>PDR1808-0402</t>
  </si>
  <si>
    <t>SOCA1808-0017</t>
  </si>
  <si>
    <t>ดำ 602/ส้ม 812/เขียว 323//</t>
  </si>
  <si>
    <t>แดง 110/ดำ 602///</t>
  </si>
  <si>
    <t>เหลือง CMYK01/แดง    CMYK03/ฟ้า      CMYK02//</t>
  </si>
  <si>
    <t>SOCB1808-0015</t>
  </si>
  <si>
    <t>PDR1808-0596</t>
  </si>
  <si>
    <t>PDR1808-0594</t>
  </si>
  <si>
    <t>PDR1808-0575</t>
  </si>
  <si>
    <t>PDR1808-0573</t>
  </si>
  <si>
    <t>PDR1808-0571</t>
  </si>
  <si>
    <t>PDR1808-0569</t>
  </si>
  <si>
    <t>PDR1808-0567</t>
  </si>
  <si>
    <t>PDR1808-0592</t>
  </si>
  <si>
    <t>PDR1808-0590</t>
  </si>
  <si>
    <t>PDR1808-0565</t>
  </si>
  <si>
    <t>SOCA1808-0110</t>
  </si>
  <si>
    <t>PDR1809-0036</t>
  </si>
  <si>
    <t>SOCA1808-0111</t>
  </si>
  <si>
    <t>PDR1809-0037</t>
  </si>
  <si>
    <t>ITEM NO.DL1747</t>
  </si>
  <si>
    <t>SOCA1808-0091</t>
  </si>
  <si>
    <t>PDR1809-0035</t>
  </si>
  <si>
    <t>SOCA1808-0090</t>
  </si>
  <si>
    <t>PDR1808-0579</t>
  </si>
  <si>
    <t>SOCA1808-0088</t>
  </si>
  <si>
    <t>PDR1808-0577</t>
  </si>
  <si>
    <t>6194 Rev.01</t>
  </si>
  <si>
    <t>กล่องห้ามสกปรก/เน้นความคมชัดแบบพิมพ์</t>
  </si>
  <si>
    <t>06-BOX-214 กล่อง NO.214 (พิมพ์)</t>
  </si>
  <si>
    <t>6260 Rev.00</t>
  </si>
  <si>
    <t>ห้ามกล่องสกปรก</t>
  </si>
  <si>
    <t>เน้นสีให้อยู่ในค่า STD กับ Upper ตามแผ่นเทียบส/แบบพิมพ์คมชัด/บาร์โค๊ตยิงติด/ลงของพันฟิล์ม</t>
  </si>
  <si>
    <t>2115/ยกเลิกผลิต/เอากระดาษผลิตงานตัวอื่น</t>
  </si>
  <si>
    <t>ยกเลิกกระดาษ</t>
  </si>
  <si>
    <t>เน้นคมชัด/เน้นระยะแบบพิมพ์</t>
  </si>
  <si>
    <t>6366 Rev.00</t>
  </si>
  <si>
    <t>[P101KF-070/02] กล่องขาว KPF 062 REV2</t>
  </si>
  <si>
    <t>KPF001-0014</t>
  </si>
  <si>
    <t>SOCA1808-0177</t>
  </si>
  <si>
    <t>PDR1808-0774</t>
  </si>
  <si>
    <t>ITEM NO.PKRC0072/ใช้บล๊อคเดียวกับ SPICY</t>
  </si>
  <si>
    <t>6590 REV.00</t>
  </si>
  <si>
    <t>เขียว  GR-307/ดำ 602///</t>
  </si>
  <si>
    <t>04-BX-2-CT-F-038 กล่อง JACKFRUIT CAKES</t>
  </si>
  <si>
    <t>BON001-0007</t>
  </si>
  <si>
    <t>ITEM NO.DL1768</t>
  </si>
  <si>
    <t>ITEM NO.DL1767</t>
  </si>
  <si>
    <t>ITEM NO.DL1748</t>
  </si>
  <si>
    <t>SOCA1808-0276</t>
  </si>
  <si>
    <t>PDR1809-0114</t>
  </si>
  <si>
    <t>PDR1808-1012</t>
  </si>
  <si>
    <t>SOCA1808-0327</t>
  </si>
  <si>
    <t>PDR1809-0217</t>
  </si>
  <si>
    <t>SOCA1808-0328</t>
  </si>
  <si>
    <t>ใช้PDR1808-0272=2000</t>
  </si>
  <si>
    <t>SOCA1808-0360</t>
  </si>
  <si>
    <t>PDR1809-0244</t>
  </si>
  <si>
    <t>พิมพ์คมชัด/เน้นนับ 100% ทุกมัด/แพ็คขวางลอน</t>
  </si>
  <si>
    <t>SOCA1808-0384</t>
  </si>
  <si>
    <t>FG=290</t>
  </si>
  <si>
    <t>PDR1809-0268</t>
  </si>
  <si>
    <t>ใช้งานในคลัง</t>
  </si>
  <si>
    <t>เน้นสีให้อยู่ในค่า STD กับ Uper ตามแผ่นเทียบสี</t>
  </si>
  <si>
    <t>6632  Rev.00</t>
  </si>
  <si>
    <t>แดง WF-08215/ดำ JP-45///</t>
  </si>
  <si>
    <t>(MC180105) กล่องนอก T702/1</t>
  </si>
  <si>
    <t>OKN001-0103</t>
  </si>
  <si>
    <t>KT125/M105/M105/M105/M105</t>
  </si>
  <si>
    <t>YYE001-0012</t>
  </si>
  <si>
    <t>กระดาษเข้าห้องเย็น</t>
  </si>
  <si>
    <t>6350 Rev.00</t>
  </si>
  <si>
    <t>TUN001-0025</t>
  </si>
  <si>
    <t>เน้นสีให้อยู่ในค่าตามแผ่นเที่ยบสี/เน้นความคมชัดแบบพิมพ์</t>
  </si>
  <si>
    <t>น้ำเงิน JP-07477/เขียว AQ-335/ส้ม WF-01151/ดำ JP-45/</t>
  </si>
  <si>
    <t>(MC180324) กล่องนอก SAM'S CLUB</t>
  </si>
  <si>
    <t>OKN001-0112</t>
  </si>
  <si>
    <t>SOCA1809-0132</t>
  </si>
  <si>
    <t>PDR1810-0086</t>
  </si>
  <si>
    <t>PDR1810-0085</t>
  </si>
  <si>
    <t>6667 Rev.00</t>
  </si>
  <si>
    <t>กล่องแป้งข้าวเหนียวจิงโจ้คู่ 20x450 g.</t>
  </si>
  <si>
    <t>BKI001-0009</t>
  </si>
  <si>
    <t>ใช้กระดาษPDR1809-0115ผลิตส่งแทน</t>
  </si>
  <si>
    <t>ส้ม AQ-813/น้ำเงิน AQ-248///</t>
  </si>
  <si>
    <t>บจก.นิปปอนเพนต์ เดคโคเรทีฟ โคทติ้ง (ประเทศไทย) </t>
  </si>
  <si>
    <t>ปีกด้าน 182 mm ให้อยู่ด้านก้นกล่อง/Stockกระดาษไม่ต่ำกว่า 2,200 แผ่น</t>
  </si>
  <si>
    <t>Stockกระดาษ</t>
  </si>
  <si>
    <t>กล่องมะพร้าว 410x410x162 (Stcok)</t>
  </si>
  <si>
    <t>KTC001-0014</t>
  </si>
  <si>
    <t>SOEXC1809-0024</t>
  </si>
  <si>
    <t>PDR1809-1016</t>
  </si>
  <si>
    <t>SOCA1809-0316</t>
  </si>
  <si>
    <t>PDR1811-0029</t>
  </si>
  <si>
    <t>SOCA1809-0339</t>
  </si>
  <si>
    <t>PDR1811-0037</t>
  </si>
  <si>
    <t>PDR1811-0036</t>
  </si>
  <si>
    <t>6381 Rev.01</t>
  </si>
  <si>
    <t>SOCA1809-0389</t>
  </si>
  <si>
    <t>PDR1811-0038</t>
  </si>
  <si>
    <t>Carton O11173A Fantastic (DL1763)</t>
  </si>
  <si>
    <t>NAC001-0009</t>
  </si>
  <si>
    <t>ร่องSLOT6+-2mm,ขึ้นรูปกล่องห้ามเป้นรู,งานพิมพ์คมชัด+บาร์โค๊ดยิงติด,เน้นกล่องสะอาด,เน้นเรื่องกาวห้ามเยิ้ม,ห้ามกล่องแตกด้านใน</t>
  </si>
  <si>
    <t>บริษัท  แกรนด์เอเชียอุตสาหกรรมอาหาร  จำกัด</t>
  </si>
  <si>
    <t>6706 Rev.00</t>
  </si>
  <si>
    <t>แดง WF-09153/ดำ 602///</t>
  </si>
  <si>
    <t>กล่อง SUN TORI</t>
  </si>
  <si>
    <t>GAS001-0007</t>
  </si>
  <si>
    <t>6649 Rev.01</t>
  </si>
  <si>
    <t>นำกระดาษไปใช้PDR1810-0612</t>
  </si>
  <si>
    <t>นำกระดาษไปใช้PDR1810-0613</t>
  </si>
  <si>
    <t>SOCA1810-0053</t>
  </si>
  <si>
    <t>PDR1811-0067</t>
  </si>
  <si>
    <t>PDR1811-0066</t>
  </si>
  <si>
    <t>ITEM NO.DL1763</t>
  </si>
  <si>
    <t>1741/4 Rev.03</t>
  </si>
  <si>
    <t>PDR1811-0064</t>
  </si>
  <si>
    <t>PDR1811-0062</t>
  </si>
  <si>
    <t>PDR1811-0061</t>
  </si>
  <si>
    <t>เน้นสีให้อยู่ในค่าแผ่นเทียบสี/แนบใบรายงานตรวจสอบของลูกค้า/แพ็คขวางลอน</t>
  </si>
  <si>
    <t>พิมพ์คมชัด/ห้ามขาดจำนวน</t>
  </si>
  <si>
    <t>6669 Rev.00</t>
  </si>
  <si>
    <t>กล่องปลา Trader Joe - Grobest 24 lb. SKU#36879</t>
  </si>
  <si>
    <t>SEN001-0015</t>
  </si>
  <si>
    <t>SOCA1810-0107</t>
  </si>
  <si>
    <t>PDR1811-0082</t>
  </si>
  <si>
    <t>SOCA1810-0106</t>
  </si>
  <si>
    <t>PDR1810-0721</t>
  </si>
  <si>
    <t>REJ</t>
  </si>
  <si>
    <t>งานเศษให้แพ็ครวมกับงานปกติ แต่ต้องเพิ่มสายรัดอีก 1 เส้น และติดป้ายจำนวนที่หน้าแพ็ค</t>
  </si>
  <si>
    <t>T831/15 นต.พิมพ์FLA (5F0000002727)</t>
  </si>
  <si>
    <t>BKI001-0013</t>
  </si>
  <si>
    <t>กล่องแป้งข้าวเหนียวจิงโจ้คู่ 20x500 g.</t>
  </si>
  <si>
    <t>แดง WF-07707/น้ำเงิน 6-C6041/291///</t>
  </si>
  <si>
    <t>PDW1810-0077</t>
  </si>
  <si>
    <t>SOCA1810-0144</t>
  </si>
  <si>
    <t>SOCA1810-0143</t>
  </si>
  <si>
    <t>PDR1811-0091</t>
  </si>
  <si>
    <t>SUNRISE//</t>
  </si>
  <si>
    <t>6766 Rev.00</t>
  </si>
  <si>
    <t>เขียว WF-07706/แดง 3-D2097///</t>
  </si>
  <si>
    <t>กล่องแป้งข้าวเหนียว Brooke Farms ขนาด 20x500 กรัม</t>
  </si>
  <si>
    <t>APT001-0015</t>
  </si>
  <si>
    <t xml:space="preserve"> </t>
  </si>
  <si>
    <t>ITEM DL1836</t>
  </si>
  <si>
    <t>1526 Rev.00</t>
  </si>
  <si>
    <t>Carton O11104F Fantastic (DL1836)</t>
  </si>
  <si>
    <t>NAC001-0070</t>
  </si>
  <si>
    <t>SOCA1810-0283</t>
  </si>
  <si>
    <t>PDR1810-1008</t>
  </si>
  <si>
    <t>ITEM DL1834</t>
  </si>
  <si>
    <t>1520 Rev.01</t>
  </si>
  <si>
    <t>Carton O11102F Fantastic (DL1834)</t>
  </si>
  <si>
    <t>NAC001-0069</t>
  </si>
  <si>
    <t>PDR1810-1007</t>
  </si>
  <si>
    <t>ITEM DL1833</t>
  </si>
  <si>
    <t>1532 Rev.01</t>
  </si>
  <si>
    <t>Carton O11101F Fantastic (DL1833)</t>
  </si>
  <si>
    <t>NAC001-0056</t>
  </si>
  <si>
    <t>PDR1810-1006</t>
  </si>
  <si>
    <t>รอลูกค้าเฟริม</t>
  </si>
  <si>
    <t>SOCA1810-0282</t>
  </si>
  <si>
    <t>PDR1810-1004</t>
  </si>
  <si>
    <t>เน้นน้ำหนักกล่อง1.24-1.3 kg/เดินงานไม่ต้องตัดขอบ</t>
  </si>
  <si>
    <t>SUNRISE/เย็บลวด/</t>
  </si>
  <si>
    <t>KA150/M125/M105/M125/KA150</t>
  </si>
  <si>
    <t>3613 Rev.03</t>
  </si>
  <si>
    <t>เขียว 354/แดง 187/น้ำเงิน 281//</t>
  </si>
  <si>
    <t>กล่อง P-PKG-PM-00121/1 (LOGO)</t>
  </si>
  <si>
    <t>บริษัท อินโดรามา โฮลดิงส์ จำกัด</t>
  </si>
  <si>
    <t>IDM001-0001</t>
  </si>
  <si>
    <t>SOCA1810-0321</t>
  </si>
  <si>
    <t>PDR1810-1068</t>
  </si>
  <si>
    <t>ลูกค้ายกเลิกกระดาษ</t>
  </si>
  <si>
    <t>KA150/M125/KA125</t>
  </si>
  <si>
    <t>6601 Rev.00</t>
  </si>
  <si>
    <t>T464 (5F0000000836)</t>
  </si>
  <si>
    <t>TUN001-0021</t>
  </si>
  <si>
    <t>SOCA1810-0390</t>
  </si>
  <si>
    <t>PDR1812-0081</t>
  </si>
  <si>
    <t>SOCA1810-0391</t>
  </si>
  <si>
    <t>PDR1812-0080</t>
  </si>
  <si>
    <t>SOCA1810-0389</t>
  </si>
  <si>
    <t>PDR1812-0076</t>
  </si>
  <si>
    <t>ตลาดยกเลิก</t>
  </si>
  <si>
    <t>5629/1 Rev.03</t>
  </si>
  <si>
    <t>PDR1812-0082</t>
  </si>
  <si>
    <t>SOCA1810-0421</t>
  </si>
  <si>
    <t>SOCA1811-0023</t>
  </si>
  <si>
    <t>PDR1811-0485</t>
  </si>
  <si>
    <t>PDR1811-0484</t>
  </si>
  <si>
    <t>PDR1811-0483</t>
  </si>
  <si>
    <t>5718/3 Rev.03</t>
  </si>
  <si>
    <t>แดง AT-4073/Bule SF605990/605624///</t>
  </si>
  <si>
    <t>TSB001-0050</t>
  </si>
  <si>
    <t>เน้นความคมชัดแบบพิมพ์/ITEM NO.RCC0022</t>
  </si>
  <si>
    <t>800,801 Rev.01</t>
  </si>
  <si>
    <t>ดำ 602/เขียว 322/ส้ม 806//</t>
  </si>
  <si>
    <t>Carton O30132,O30142 Thai Pan Pan(RCC0022)</t>
  </si>
  <si>
    <t>NAC001-0008</t>
  </si>
  <si>
    <t>SOCA1811-0071</t>
  </si>
  <si>
    <t>PDR1812-0107</t>
  </si>
  <si>
    <t>พิมพ์ชัดๆITEM NO.RCC0021REV.01 แก้ไขแบบพิมพ์</t>
  </si>
  <si>
    <t>789,790 Rev.01</t>
  </si>
  <si>
    <t>Carton O30131 Thai Pan Pan (RCC0021)</t>
  </si>
  <si>
    <t>NAC001-0007</t>
  </si>
  <si>
    <t>PDR1812-0106</t>
  </si>
  <si>
    <t>KA125/M105/KA125</t>
  </si>
  <si>
    <t>6856 Rev.00</t>
  </si>
  <si>
    <t>802901 Chicken (SP01-BOX-000-C177 BOX)</t>
  </si>
  <si>
    <t>TAK001-0004</t>
  </si>
  <si>
    <t>KL250/M125/KL250</t>
  </si>
  <si>
    <t>6125 Rev.00</t>
  </si>
  <si>
    <t>แดง WF-02066/ดำ 602///</t>
  </si>
  <si>
    <t>1116001 CARTON,RSC</t>
  </si>
  <si>
    <t>KOL001-0097</t>
  </si>
  <si>
    <t>บริษัท ออร์บิท ฟาสเทนเนอร์ จำกัด</t>
  </si>
  <si>
    <t xml:space="preserve">BC // </t>
  </si>
  <si>
    <t xml:space="preserve">C // </t>
  </si>
  <si>
    <t>บริษัท สแตนดาร์ด แมนูแฟคเจอริ่ง จำกัด</t>
  </si>
  <si>
    <t xml:space="preserve">B // </t>
  </si>
  <si>
    <t>เน้นความคมชัดบาร์โค้ด</t>
  </si>
  <si>
    <t>6770 Rev.00</t>
  </si>
  <si>
    <t>06-BOX-231 กล่องพิมพ์NO.231(320x345x165mm)</t>
  </si>
  <si>
    <t>SNS001-0025</t>
  </si>
  <si>
    <t>SOCA1811-0144</t>
  </si>
  <si>
    <t>PDR1812-0147</t>
  </si>
  <si>
    <t>CS/ยกเลิก</t>
  </si>
  <si>
    <t>SOCA1811-0205</t>
  </si>
  <si>
    <t>ห้ามขาดจำนวนงานส่งประเทศนอก/แพ็คเชือกขวางลอนไม่แน่นมาก/บาร์โค้ดยิงติด/ดิวเดียวกันมี Shipping mark แพ็กเชือกสีต่างกัน</t>
  </si>
  <si>
    <t>PDR1811-0801</t>
  </si>
  <si>
    <t>C // Shipping Mark: 47092915</t>
  </si>
  <si>
    <t>SPT001-0007</t>
  </si>
  <si>
    <t>5BXC0313 ซอสพริกตราม้าบิน (สูตรดั้งเดิม) 4900 กรัม</t>
  </si>
  <si>
    <t>แดง AQ-190/ดำ 602///</t>
  </si>
  <si>
    <t>6310 Rev.00</t>
  </si>
  <si>
    <t>ติดแท็กใหญ่/ระบุในแท็ควันเดือนปีที่ผลิต/ลงสิ้นค้าเป็น Lot ตาม COA</t>
  </si>
  <si>
    <t>T338/1 กล่องพิมพ์ (5F0000001390)</t>
  </si>
  <si>
    <t>PDR1812-0182</t>
  </si>
  <si>
    <t>C // Shipping Mark: 47092907</t>
  </si>
  <si>
    <t>PDR1812-0183</t>
  </si>
  <si>
    <t>C // Shipping Mark: 47092911</t>
  </si>
  <si>
    <t>ขอยกเลิกกระดาษ/เนื่องจากกล่องยุบ</t>
  </si>
  <si>
    <t>สีเขียวให้อยู่ในค่า STD และ LOWER เท่านั้น/แบบพิมพ์คมชัด/บาร์โค๊ตยิงติด/ขึ้นรูปกล่องห้ามเป็นรู/กาวห้ามเยิ้ม/กล่องสะอาด/ลงงานพันฟิล์ม</t>
  </si>
  <si>
    <t>3046+12</t>
  </si>
  <si>
    <t>เน้นแบบพิมพ์คมชัด/เน้นระยะแบบพิมพ์/ขึ้นรูปกล่องห้ามเป็นรู/กาวห้ามเยิ้ม</t>
  </si>
  <si>
    <t>เหลือง AT-4079/แดง 3-D2097/ดำ 602//</t>
  </si>
  <si>
    <t>KA150/CA125/CA125/CA125/KA150</t>
  </si>
  <si>
    <t>6041 Rev.00</t>
  </si>
  <si>
    <t>เขียว WF-07706////</t>
  </si>
  <si>
    <t>BKI001-0003</t>
  </si>
  <si>
    <t>แทรก</t>
  </si>
  <si>
    <t>KA185/M125/M125</t>
  </si>
  <si>
    <t>6892 Rev.00</t>
  </si>
  <si>
    <t>แดง WF-09153/น้ำเงิน 6-02399///</t>
  </si>
  <si>
    <t>บริษัท เอชซี (ไทยแลนด์) จำกัด</t>
  </si>
  <si>
    <t>HCC001-0001</t>
  </si>
  <si>
    <t>PDR1812-0678</t>
  </si>
  <si>
    <t>SOCA1812-0087</t>
  </si>
  <si>
    <t>KOL001-0074</t>
  </si>
  <si>
    <t>1231557 CARTON, 0201, CORR</t>
  </si>
  <si>
    <t>น้ำเงิน WF-00132////</t>
  </si>
  <si>
    <t>6341 Rev.00</t>
  </si>
  <si>
    <t>งานเศษให้แพ็ครวมกับงานปกติได้แต่ต้องเพิ่มสายรัดอีก1เส้นเป็น3เส้นและติดป้ายจำนวนที่หน้าแพ็ค</t>
  </si>
  <si>
    <t>ติดแท็ก A4/ระบุในแท็ควันเดือนปีที่ผลิต</t>
  </si>
  <si>
    <t>SPT001-0005</t>
  </si>
  <si>
    <t>SOCA1812-0128</t>
  </si>
  <si>
    <t>PDR1812-0824</t>
  </si>
  <si>
    <t>6893 Rev.00</t>
  </si>
  <si>
    <t>06-BOX-235 กล่อง NO.235</t>
  </si>
  <si>
    <t>SNS001-0026</t>
  </si>
  <si>
    <t>เน้นสีให้อยู่ในค่า STD กับ Upper ตามแผ่นเทียบส/แบบพิมพ์คมชัด/บาร์โค๊ตยิงติด/ลงของพันฟิล์ม/กาวห้ามเยิ้ม/ขึ้นรูปกล่องห้ามมีรู/กล่องแตกด้านในห้ามเกิน 2 CM/เรียงกล่องไปทางเดียวกัน/กล่องสะอาด</t>
  </si>
  <si>
    <t>SOCA1812-0181</t>
  </si>
  <si>
    <t>PDR1812-0974</t>
  </si>
  <si>
    <t>เน้นสีให้อยู่ในค่า STDกับUpper ตามแผ่นเทียบสี,เน้นความคมชัดแบบพิมพ์/บาร์โค้ดต้องยิงติด,แนบ COA,ลงงานต้องพันฟิล์ม/กาวห้ามเยิ้ม/ขึ้นรูปกล่องห้ามมีรู/กล่องแตกด้านในห้ามเกิน 2 CM/เรียงกล่องไปทางเดียวกัน/กล่องสะอาด</t>
  </si>
  <si>
    <t>เน้นสีให้อยู่ในค่า STD กับ Upperเน้นความคมชัดบาร์โค๊ตต้องยิงติดCOAต้องมีน้ำหนักกล่องกล่องลงของพันฟิมล์/กาวห้ามเยิ้ม/ขึ้นรูปกล่องห้ามมีรู/กล่องแตกด้านในห้ามเกิน 2 CM/เรียงกล่องไปทางเดียวกัน/กล่องสะอาด</t>
  </si>
  <si>
    <t>KI125/M125/M105</t>
  </si>
  <si>
    <t>6760 Rev.01</t>
  </si>
  <si>
    <t>บริษัท ห้องเย็นโชติวัฒน์หาดใหญ่ จำกัด (มหาชน)</t>
  </si>
  <si>
    <t>CS/ยกเลิก/3/1/19</t>
  </si>
  <si>
    <t>ด่วนมาก</t>
  </si>
  <si>
    <t>KA185/M185/M185/M185/KK185</t>
  </si>
  <si>
    <t>บริษัท เอ็น แอนด์ เอ็น ฟูดส์ จำกัด</t>
  </si>
  <si>
    <t>แดง AQ-120/ดำ 602///</t>
  </si>
  <si>
    <t>แดง 120/ดำ 602///</t>
  </si>
  <si>
    <t>แพ็คขวางลอนห้ามมีขุยตรงร่อง slotมัดละ 10 ใบ/ออกใบ COA ตาม RMPS</t>
  </si>
  <si>
    <t>4009 Rev.01</t>
  </si>
  <si>
    <t>7333091  SHIPPING CARTON TUBE 2806</t>
  </si>
  <si>
    <t>KDT001-0017</t>
  </si>
  <si>
    <t>SOCA1901-0067</t>
  </si>
  <si>
    <t>PDR1902-0016</t>
  </si>
  <si>
    <t>แบบพิมพ์คมชัด/แพ็คขวางลอน</t>
  </si>
  <si>
    <t>บริษัท ไทยเทียนเป่า แมนนูแฟคตอรี่ จำกัด</t>
  </si>
  <si>
    <t>6672 Rev.00</t>
  </si>
  <si>
    <t>แดง WF- 09692/เขียว WF-09641///</t>
  </si>
  <si>
    <t>TTB001-0001</t>
  </si>
  <si>
    <t>ครบจำนวน/พิมพ์คมชัด</t>
  </si>
  <si>
    <t>KS170/M125/M125</t>
  </si>
  <si>
    <t>KOL001-0006</t>
  </si>
  <si>
    <t>1271552 CARTON,0201</t>
  </si>
  <si>
    <t>6128 Rev.01</t>
  </si>
  <si>
    <t>HAND HOLE</t>
  </si>
  <si>
    <t>งานเศษ ให้แพ็ครวมกับงานปกติ แต่ต้องเพิ่มสายรัดอีก 1 เส้น และติดป้ายจำนวนที่หน้าแพ็ค</t>
  </si>
  <si>
    <t>บริษัท มิกาซ่า อินดัสตรี้ส์ ( ไทยแลนด์ ) จำกัด</t>
  </si>
  <si>
    <t>BLACK 602////</t>
  </si>
  <si>
    <t>KA185/M125/M105/M125/KA150</t>
  </si>
  <si>
    <t>MKS001-0009</t>
  </si>
  <si>
    <t>CARTON Y-6 (O)</t>
  </si>
  <si>
    <t>4052 Rev.01</t>
  </si>
  <si>
    <t>แพ็คขวางลอน/เย็บลวดอยู่ตรงกลางกล่อง</t>
  </si>
  <si>
    <t>เน้นสีตามแผ่นเทียบสี/_x000D_
แบบพิมพ์คมชัด/บาร์โค๊ตต้องยิงติด</t>
  </si>
  <si>
    <t>KA185/M125/M125/M125/KT150</t>
  </si>
  <si>
    <t>แดง WF-07479/น้ำเงิน WF-07478///</t>
  </si>
  <si>
    <t>บริษัท ไทยชูรส จำกัด</t>
  </si>
  <si>
    <t>ส่งงานไปแล้ว</t>
  </si>
  <si>
    <t>ส่วนลด33%</t>
  </si>
  <si>
    <t>แพคมัดละ 10 ใบ</t>
  </si>
  <si>
    <t>5578 Rev.00</t>
  </si>
  <si>
    <t>แดง  AQ-121/น้ำเงิน  AQ-214///</t>
  </si>
  <si>
    <t>EXTERIOR T/C STRAIGHT WALL CARTON 1 G.X4</t>
  </si>
  <si>
    <t>NIP001-0001</t>
  </si>
  <si>
    <t>เน้นสีให้อยู่ในค่าตามแผ่นเทียบสี/สีเข้าห้องเย็น/แบบพิมพ์คมชัด</t>
  </si>
  <si>
    <t>KS170/M125/KA230</t>
  </si>
  <si>
    <t>0189 Rev.00</t>
  </si>
  <si>
    <t>เหลือง PS 60601/ฟ้า PS 60904/น้ำเงิน PS 60205//</t>
  </si>
  <si>
    <t>SM10009  กล่องนอก IS33</t>
  </si>
  <si>
    <t>TPT001-0003</t>
  </si>
  <si>
    <t>Carton O03230101 VitaSnack (PKTC0116)</t>
  </si>
  <si>
    <t>Carton O03230103 VitaSnack (PKTC0118)</t>
  </si>
  <si>
    <t>Carton O03230102 VitaSnack (PKTC0117)</t>
  </si>
  <si>
    <t>KS140/M125/M105</t>
  </si>
  <si>
    <t>เขียว WF-07577/ชมพู WF-07578///</t>
  </si>
  <si>
    <t>แบบพิมพ์คมชัด/เน้นสีให้อยู่ในค่า STD กับ Uper ตามแผ่นเทียบสี</t>
  </si>
  <si>
    <t>KI185/M125/M125/M125/KI185</t>
  </si>
  <si>
    <t>0188 Rev.00</t>
  </si>
  <si>
    <t>น้ำเงิน WF-09270////</t>
  </si>
  <si>
    <t>PK-CARCFP-01 Carefor Plus 3500ml(Pink Sweet)</t>
  </si>
  <si>
    <t>STD001-0010</t>
  </si>
  <si>
    <t>SOCA1901-0269</t>
  </si>
  <si>
    <t>PDR1811-0038ผลิตงานแล้ว</t>
  </si>
  <si>
    <t>แพคมัดละ10ใบ</t>
  </si>
  <si>
    <t>5691 Rev.00</t>
  </si>
  <si>
    <t>แดง AQ-121/น้ำเงิน AQ-214/เขียว WF 05592//</t>
  </si>
  <si>
    <t>NIP001-0003</t>
  </si>
  <si>
    <t>ลูกค้ายกเลิก</t>
  </si>
  <si>
    <t>ดำ 602/เขียว 11-D1115/355U///</t>
  </si>
  <si>
    <t>0428 Rev.00</t>
  </si>
  <si>
    <t>กล่อง P900 (แบบปี62)</t>
  </si>
  <si>
    <t>THR001-0007</t>
  </si>
  <si>
    <t>สัจจะ</t>
  </si>
  <si>
    <t>5436 Rev.01</t>
  </si>
  <si>
    <t>LEE001-0045</t>
  </si>
  <si>
    <t>NP2284 Rev.00</t>
  </si>
  <si>
    <t>(MC190011) กล่องขาวเปลือย NFR</t>
  </si>
  <si>
    <t>OKN001-0145</t>
  </si>
  <si>
    <t>SOCA1901-0371</t>
  </si>
  <si>
    <t>PDR1901-0830</t>
  </si>
  <si>
    <t>SOCA1901-0427</t>
  </si>
  <si>
    <t>กล่องแก้ว TL-20oz.R(20F)ขนาด14 1/4x18x22นิ้ว</t>
  </si>
  <si>
    <t>มัดเชือกสีน้ำเงิน/ห้ามมีเศษSlot</t>
  </si>
  <si>
    <t>กระดาษเดินแล้วยกเลิกไม่ทัน</t>
  </si>
  <si>
    <t>สต๊อกกระดาษ</t>
  </si>
  <si>
    <t>SOCB1901-0037</t>
  </si>
  <si>
    <t>PDR1902-0437</t>
  </si>
  <si>
    <t>บมจ.ฮิตาชิ เคมิคอล สโตเรจ แบตเตอรี่ (ประเทศไทย)</t>
  </si>
  <si>
    <t>6671 Rev.00</t>
  </si>
  <si>
    <t>แดง WF- 09692/น้ำเงิน WF-09691///</t>
  </si>
  <si>
    <t>TTB001-0002</t>
  </si>
  <si>
    <t>ดำ  602////</t>
  </si>
  <si>
    <t>มาจากเครื่องผ่า</t>
  </si>
  <si>
    <t>CSยกเลิก23/1/19</t>
  </si>
  <si>
    <t>เน้นติดกาวห้ามหลุด/แบบพิมพ์คมชัด/สีพิมพ์เข้มๆ</t>
  </si>
  <si>
    <t>0936 REV.00</t>
  </si>
  <si>
    <t>เขียว  AQ-359/น้ำเงิน  WF-04767///</t>
  </si>
  <si>
    <t>กล่อง PP.16 oz.M95/รุ่นแคปซูล</t>
  </si>
  <si>
    <t>SJA001-0034</t>
  </si>
  <si>
    <t>SOCB1902-0003</t>
  </si>
  <si>
    <t>PDR1903-0092</t>
  </si>
  <si>
    <t>1003+21</t>
  </si>
  <si>
    <t>แพ็คขวางลอน/ห้ามมีขุยตรงร่อง slot ออกใบ COA ตาม RMPS</t>
  </si>
  <si>
    <t>4005 Rev.01</t>
  </si>
  <si>
    <t>KDT001-0001</t>
  </si>
  <si>
    <t>แดง JP-07284/น้ำเงิน N-203///</t>
  </si>
  <si>
    <t>PLCMC0472:BOX,CAN,KYOKUYO (AMSB)</t>
  </si>
  <si>
    <t>SKF001-0001</t>
  </si>
  <si>
    <t>KA185/M125/KA185</t>
  </si>
  <si>
    <t>PDR1902-0611</t>
  </si>
  <si>
    <t>SOCB1902-0005</t>
  </si>
  <si>
    <t>บริษัท ไอโคโค (ประเทศไทย) จำกัด</t>
  </si>
  <si>
    <t>6515 REV.01</t>
  </si>
  <si>
    <t>ICC001-0001</t>
  </si>
  <si>
    <t>เหลือง  CMYK01/แดง  120/เขียว AT-4110/เขียวอ่อน  WF-01053/</t>
  </si>
  <si>
    <t>ห้ามกด Gap มาก/เน้นครบจำนวน/ปีกด้าน 182 ให้อยู่ด้านก้นกล่อง</t>
  </si>
  <si>
    <t>งานเศษให้แพ็ครวมกับงานปกติ และเพิ่มสายรัดอีก 1เส้น และติดป้ายจำนวนที่หน้าแพ็ค</t>
  </si>
  <si>
    <t>RD006</t>
  </si>
  <si>
    <t>6124 Rev.00</t>
  </si>
  <si>
    <t>น้ำงิน WF-00132////</t>
  </si>
  <si>
    <t>1055968 CARTON , RSC</t>
  </si>
  <si>
    <t>KOL001-0028</t>
  </si>
  <si>
    <t>เน้นน้ำหนักต่อกล่อง 1.2kg +/-5%/ระบุลงใน COA</t>
  </si>
  <si>
    <t>กล่อง5ชั้น ฝาโดมทรงสูง 95 PET (เจาะรูเล็ก)</t>
  </si>
  <si>
    <t>บริษัท ไทยโพลี พลาสแพ็ค จำกัด</t>
  </si>
  <si>
    <t>TPL001-0013</t>
  </si>
  <si>
    <t>KS170/M150/M150</t>
  </si>
  <si>
    <t>แบบพิมพ์คมชัด/บาร์โค๊ตยิงติด/แพ็คขวางลอน</t>
  </si>
  <si>
    <t>บริษัท ซันฟู้ด อินเตอร์เนชั่นแนล จำกัด</t>
  </si>
  <si>
    <t>6088/1 Rev.00</t>
  </si>
  <si>
    <t>APT001-0021</t>
  </si>
  <si>
    <t>THB001-0005</t>
  </si>
  <si>
    <t>ลังขนาด 48x500 กรัม</t>
  </si>
  <si>
    <t>ดำ 602/แดง 120/เขียว 307//</t>
  </si>
  <si>
    <t>5620 Rev.04</t>
  </si>
  <si>
    <t>มัดเชือก"สีน้ำเงิน"ตามแนวขวางลอน/เย็บลวด5ตัวเรียงสวย(ลังเอชโซนัด 95 พม่า)</t>
  </si>
  <si>
    <t>แก้ไขไซ 14/2/19</t>
  </si>
  <si>
    <t>เหลือง  CMYK01/แดง  120/เขียว AT-4110//</t>
  </si>
  <si>
    <t>PDW1902-0054</t>
  </si>
  <si>
    <t>Rej16/2/19</t>
  </si>
  <si>
    <t>ลูกค้าตัดจบ</t>
  </si>
  <si>
    <t>TSB001-0040</t>
  </si>
  <si>
    <t>Box 3K N70Lx2,PREMIUM(EBE) (BA1432)</t>
  </si>
  <si>
    <t>5594/2 Rev.01</t>
  </si>
  <si>
    <t>เน้นความคมชัดของแบบพิมพ์ติด Tag ทุกแพ็คCOA แนบใบรายงานตรวจสอบของลูกค้า</t>
  </si>
  <si>
    <t>ตย.</t>
  </si>
  <si>
    <t>ค้าง</t>
  </si>
  <si>
    <t>เน้นระยะแบบพิมพ์</t>
  </si>
  <si>
    <t>เน้นสีตามแผ่นเทียบสี/สีเข้าห้องเย็น/แบบพิมพ์คมชัด/เน้นโลโก้เมอร์เมด/ผลิต Lot แรกเซลล์ขอดูงานหน้าเครื่อง</t>
  </si>
  <si>
    <t>KA230/M125/KA230</t>
  </si>
  <si>
    <t>6799 Rev.01</t>
  </si>
  <si>
    <t>แดง AQ-120/น้ำเงิน JP-05967///</t>
  </si>
  <si>
    <t>SM10001  กล่องนอก BA29</t>
  </si>
  <si>
    <t>TPT001-0001</t>
  </si>
  <si>
    <t xml:space="preserve"> // </t>
  </si>
  <si>
    <t>ค่าบล็อค กล่องมะพร้าว KPP</t>
  </si>
  <si>
    <t>บริษัท เคพีพี คอร์ปอเรชั่น จำกัด</t>
  </si>
  <si>
    <t>BLK001-0001</t>
  </si>
  <si>
    <t>SOCB1902-0020</t>
  </si>
  <si>
    <t>PDR1902-0911</t>
  </si>
  <si>
    <t>พิมพ์คมชัด/ห้ามกด Gap มาก/เน้นครบจำนวน/ปีกด้าน 182 ให้อยู่ด้านก้นกล่อง</t>
  </si>
  <si>
    <t>ห้ามมีเศษSlot/แพ็คเชือกสีน้ำเงิน</t>
  </si>
  <si>
    <t>4136 Rev.00</t>
  </si>
  <si>
    <t>CO-1097: CARTON NO.1097 NN YASAU 35 G</t>
  </si>
  <si>
    <t>NNF001-0024</t>
  </si>
  <si>
    <t>ITEM NO.RCC0043</t>
  </si>
  <si>
    <t>293 Rev.02</t>
  </si>
  <si>
    <t>Carton E30331 Top Won (RCC0043)</t>
  </si>
  <si>
    <t>NAC001-0039</t>
  </si>
  <si>
    <t>6085/1 Rev.00</t>
  </si>
  <si>
    <t>APT001-0018</t>
  </si>
  <si>
    <t>เน้นสีให้อยู่ในค่า STD กับ Uper /เน้นความคมชัดแบบพิมพำ์</t>
  </si>
  <si>
    <t>0082 Rev.00</t>
  </si>
  <si>
    <t>ม่วง WF-05593/น้ำเงิน WF-09741///</t>
  </si>
  <si>
    <t>PK-CARSZ-10 Sanzoft (ม่วง)</t>
  </si>
  <si>
    <t>STD001-0006</t>
  </si>
  <si>
    <t>6310 Rev.01</t>
  </si>
  <si>
    <t>5BXC0318กล่องซอสพริกตราม้าบิน-5Lกระดาษ3ชั้น-ชิงโชค</t>
  </si>
  <si>
    <t>SOCA1902-0361</t>
  </si>
  <si>
    <t>PDR1903-0372</t>
  </si>
  <si>
    <t>TSB001-0052</t>
  </si>
  <si>
    <t>5718/4 Rev.03</t>
  </si>
  <si>
    <t>เน้นสีให้อยู่ในค่าแผ่นเทียบส/แนบใบรายงานตรวจสอบของลูกค้า/แพ็คขวางลอน</t>
  </si>
  <si>
    <t>SNF001-0005</t>
  </si>
  <si>
    <t>6967 Rev.01</t>
  </si>
  <si>
    <t>6311 Rev.01</t>
  </si>
  <si>
    <t>ม่วง V-402////</t>
  </si>
  <si>
    <t>5BXB1504กล่องซอสพริกม้าบินขวดPet-1000cc(12)-ชิงโชค</t>
  </si>
  <si>
    <t>KA150/M125/KK125</t>
  </si>
  <si>
    <t>แดง 120/น้ำเงิน 6-D2399/ดำ 603//</t>
  </si>
  <si>
    <t>เน้นสีพิมพ์เข้มตามกล่องตัวอย่างการแพ็ค ห้าม ใช้เชือกฟางสีขาวแพ็คลงของใส่บนพาเลทแล้วพ้นฟิล์มการวางบิลต้องวางที่ สำนักงานใหญ่ (กรุงเทพ)</t>
  </si>
  <si>
    <t>KS170/M185/M185/M185/KA230</t>
  </si>
  <si>
    <t>5739 Rev.00</t>
  </si>
  <si>
    <t>21097 Specially Selected Jasmine Rice 4x5Ib(Tray)</t>
  </si>
  <si>
    <t>บริษัท เอลล์บา บางกอก จำกัด</t>
  </si>
  <si>
    <t>ALB001-0001</t>
  </si>
  <si>
    <t>เน้นความคมชัดแบบพิมพ์/บาร์โค้ดต้องยิงติด,แนบ COA,ลงงานต้องพันฟิล์ม/กาวห้ามเยิ้ม/ขึ้นรูปกล่องห้ามมีรู/กล่องแตกด้านในห้ามเกิน 2 CM/เรียงกล่องไปทางเดียวกัน/กล่องสะอาด</t>
  </si>
  <si>
    <t>6832 Rev.00</t>
  </si>
  <si>
    <t>น้ำเงิน WF-09953/ดำ 602///</t>
  </si>
  <si>
    <t>BKI001-0024</t>
  </si>
  <si>
    <t>5005+80</t>
  </si>
  <si>
    <t>KA125/M105/M105/M125/KA125</t>
  </si>
  <si>
    <t>CSยกเลิก/5/3/19</t>
  </si>
  <si>
    <t>เซลยกเลิกก่อน</t>
  </si>
  <si>
    <t>KI125/M105/M105/M105/M105</t>
  </si>
  <si>
    <t>6411 Rev.00</t>
  </si>
  <si>
    <t>ม่วง JP-03591////</t>
  </si>
  <si>
    <t>กล่อง แพ็ค 6 EMER</t>
  </si>
  <si>
    <t>บริษัท ซี-ทีแอล คอร์ปอเรชั่น จำกัด</t>
  </si>
  <si>
    <t>CTL001-0004</t>
  </si>
  <si>
    <t>ITEM NO.RCC0005</t>
  </si>
  <si>
    <t>782 Rev.04</t>
  </si>
  <si>
    <t>แดง 177/เขียว 307///</t>
  </si>
  <si>
    <t>Carton K21218E Bin Bin (RCC0005)</t>
  </si>
  <si>
    <t>NAC001-0003</t>
  </si>
  <si>
    <t>Reject</t>
  </si>
  <si>
    <t>สั่งกระดาษเพื่อมา Stock</t>
  </si>
  <si>
    <t>ใช้Stockกระดาษ</t>
  </si>
  <si>
    <t>------</t>
  </si>
  <si>
    <t>Stok กล่อง 10x1 kg.</t>
  </si>
  <si>
    <t>BKI001-0026</t>
  </si>
  <si>
    <t>SOCA1903-0099</t>
  </si>
  <si>
    <t>PDR1911-0004</t>
  </si>
  <si>
    <t>PDR1911-0003</t>
  </si>
  <si>
    <t>PDR1911-0002</t>
  </si>
  <si>
    <t>PDR1911-0001</t>
  </si>
  <si>
    <t>ใช้กระดาษรองก่อนแพ็ค/พิมพ์ชัด/บาร์โค๊ตยิงติด/ขึ้นรูปกล่องห้ามเป็นรู/กล่องห้ามแตกใน/จับระยะการพิมพ์จากขอบกระดาษ</t>
  </si>
  <si>
    <t>6114 Rev.03</t>
  </si>
  <si>
    <t>1278 Rev.00</t>
  </si>
  <si>
    <t>เขียว WF-07706/ดำ 602///</t>
  </si>
  <si>
    <t>กล่องแป้งมัน CHEWY 10X1 kg.</t>
  </si>
  <si>
    <t>BKI001-0025</t>
  </si>
  <si>
    <t>เพิ่ม</t>
  </si>
  <si>
    <t>แบบพิมพ์คมชัด/บาร์โค๊ตยิงติด/เน้นสีให้อยู่ในค่าSTDกับUpper/ลงของพันฟิล์ม</t>
  </si>
  <si>
    <t>6056 Rev.02</t>
  </si>
  <si>
    <t>PA001-057 กล่อง SGP141</t>
  </si>
  <si>
    <t>SCN001-0005</t>
  </si>
  <si>
    <t>6767 Rev.01</t>
  </si>
  <si>
    <t>TTB001-0004</t>
  </si>
  <si>
    <t>ลูกค้าขอยกเลิก11/3/19</t>
  </si>
  <si>
    <t>SOEXS1902-0019</t>
  </si>
  <si>
    <t>PDW1902-0092</t>
  </si>
  <si>
    <t>มัดเชือก"สีขาว"ตามแนวขวางลอน/เย็บลวด5ตัวเรียงสวย(ลังเอชโซนัด 95ไทย)</t>
  </si>
  <si>
    <t>5326 Rev.04</t>
  </si>
  <si>
    <t>SOEXS1902-0018</t>
  </si>
  <si>
    <t>PDW1902-0090</t>
  </si>
  <si>
    <t>บริษัท ไทยซัมมิท มาร์เก็ตติ้ง จำกัด</t>
  </si>
  <si>
    <t>กล่องใส่แป้ง</t>
  </si>
  <si>
    <t>เน้นสีให้อยู่ในค่าตามแผ่นเทียบสี/แบบพิมพ์คมชัด/แพ็คขวางลอน</t>
  </si>
  <si>
    <t>1228 Rev.00</t>
  </si>
  <si>
    <t>เขียว G-346/แดง WF-09692///</t>
  </si>
  <si>
    <t>กล่องแก้ว TL-22oz.(MA,MB)ขนาด14 3/8x18x22นิ้ว</t>
  </si>
  <si>
    <t>TTB001-0012</t>
  </si>
  <si>
    <t>Rev.01 เนื่องจากปรับแผนใหม่</t>
  </si>
  <si>
    <t>เน้นความคมชัดแบบพิมพ์</t>
  </si>
  <si>
    <t>TTB001-0009</t>
  </si>
  <si>
    <t>กล่องเบเกอรี่ TL-2Hขนาด16 5/8x18x13 1/4นิ้ว</t>
  </si>
  <si>
    <t>แดง WF-09692/เขียว WF-09641///</t>
  </si>
  <si>
    <t>6961 Rev.00</t>
  </si>
  <si>
    <t>RD030,RD008</t>
  </si>
  <si>
    <t>บริษัท อาฟเตอร์ ยู จำกัด (มหาชน)</t>
  </si>
  <si>
    <t>CENTURY/</t>
  </si>
  <si>
    <t>SD001</t>
  </si>
  <si>
    <t>CENTURY/ติดกาว</t>
  </si>
  <si>
    <t>KS170/M150/M150/M185/KA185</t>
  </si>
  <si>
    <t>5714 Rev.03</t>
  </si>
  <si>
    <t>นางสาว บุศรา  มหขจิตนนท์</t>
  </si>
  <si>
    <t>1003+23</t>
  </si>
  <si>
    <t>กล่องแก้ว TL-700F(22Oz.)ขนาด15 1/4x19 1/4x23 นิ้ว</t>
  </si>
  <si>
    <t>กล่องแก้ว TL-18oz.R(F)ขนาด14 3/8x18x22 1/2 นิ้ว</t>
  </si>
  <si>
    <t>PDW1903-0078</t>
  </si>
  <si>
    <t>คุณศรัณย์ ธนันศรี</t>
  </si>
  <si>
    <t>กล่อง SHI OK 410X410X162</t>
  </si>
  <si>
    <t>SHI001-0001</t>
  </si>
  <si>
    <t>ฟ้า  JP-07788/แดง  RED-AQ110/เหลือง  Y-503/เขียว  AQ-323/ดำ  JP-45</t>
  </si>
  <si>
    <t>1687 REV.00</t>
  </si>
  <si>
    <t>1003+17</t>
  </si>
  <si>
    <t>เขียว AT-4051/แดง R-106/ดำ 602//</t>
  </si>
  <si>
    <t>ขอลูกค้าตัดจบ/25/3/19</t>
  </si>
  <si>
    <t>ALB001-0003</t>
  </si>
  <si>
    <t>21098 Specially Selected Jasmine Rice 4x5lb(Pad)</t>
  </si>
  <si>
    <t>5755 Rev.01</t>
  </si>
  <si>
    <t>การแพ็ค ห้าม ใช้เชือกฟามสีขาวแพ็คลงของใส่บนพาเลทแล้วพ้นฟิล์มการวางบิลต้องวางที่ สำนักงานใหญ่</t>
  </si>
  <si>
    <t>SOCA1903-0367</t>
  </si>
  <si>
    <t>PDR1904-0271</t>
  </si>
  <si>
    <t>PDR1904-0270</t>
  </si>
  <si>
    <t>แบบพิมพ์คมชัด</t>
  </si>
  <si>
    <t>แดง 120/เขียว 307/ดำ 602//</t>
  </si>
  <si>
    <t>KI150/M125/M125</t>
  </si>
  <si>
    <t>SD024</t>
  </si>
  <si>
    <t>PDR1911-0005</t>
  </si>
  <si>
    <t>SOCA1904-0013</t>
  </si>
  <si>
    <t>PDR1911-0006</t>
  </si>
  <si>
    <t>BKI001-0005</t>
  </si>
  <si>
    <t>กล่องแป้งมันใบหยก 10x1 kg.R.01</t>
  </si>
  <si>
    <t>เขียว WF-07706/ม่วง WF-08275 /SV01///</t>
  </si>
  <si>
    <t>6195 Rev.00</t>
  </si>
  <si>
    <t>BKI001-0004</t>
  </si>
  <si>
    <t>แดง WF-07707/เขียว WF-07706///</t>
  </si>
  <si>
    <t>6042 Rev.00</t>
  </si>
  <si>
    <t>PDR1905-0060</t>
  </si>
  <si>
    <t>SOCA1903-0423</t>
  </si>
  <si>
    <t>SOCA1904-0041</t>
  </si>
  <si>
    <t>PDR1904-0470</t>
  </si>
  <si>
    <t>SOCA1904-0040</t>
  </si>
  <si>
    <t>PDR1904-0469</t>
  </si>
  <si>
    <t>CS/ยกเลิก 2/4/19</t>
  </si>
  <si>
    <t>SOCA1904-0045</t>
  </si>
  <si>
    <t>PDR1905-0080</t>
  </si>
  <si>
    <t>ใช้คู่กับแผ่นรอง 1 กล่อง ใช้แผ่นรอง 2 แผ่น</t>
  </si>
  <si>
    <t>NP2290 Rev.00</t>
  </si>
  <si>
    <t>กล่อง Thai Smile (02-PR070)</t>
  </si>
  <si>
    <t>ATY001-0007</t>
  </si>
  <si>
    <t>6357 Rev.00</t>
  </si>
  <si>
    <t>(MC150022) กล่องนอก TDM MM</t>
  </si>
  <si>
    <t>OKN001-0075</t>
  </si>
  <si>
    <t>5718/5 Rev.03</t>
  </si>
  <si>
    <t>TSB001-0051</t>
  </si>
  <si>
    <t>SOCA1904-0073</t>
  </si>
  <si>
    <t>บริษัท พี.ที.ฟู้ดส์ โพรเซสซิ่ง จำกัด</t>
  </si>
  <si>
    <t>ทับเส้นด้านในด้านเดียว</t>
  </si>
  <si>
    <t>ทับเส้นหน้าหลังตรงกัน</t>
  </si>
  <si>
    <t>PDR1904-0587</t>
  </si>
  <si>
    <t>SOCA1904-0094</t>
  </si>
  <si>
    <t>แดง JP-02131/ฟ้า AQ-211///</t>
  </si>
  <si>
    <t>บริษัท มารีนโกลด์โปรดักส์ จำกัด</t>
  </si>
  <si>
    <t>เน้นสีให้อยู่ในค่าตามแผ่นเทียบสี /ค่าความคลาดเคลื่อน +/- 3</t>
  </si>
  <si>
    <t>SKF001-0012</t>
  </si>
  <si>
    <t>PLCMP0030:BOX,POUCH,SUBW AY (ASFB)</t>
  </si>
  <si>
    <t>6225 Rev.01</t>
  </si>
  <si>
    <t>KA230/M125/M125/M125/M150</t>
  </si>
  <si>
    <t>ใช้กระดาษรองก่อนแพ็ค/พิมพ์ชัด/บาร์โค๊ตยิงติด/ขึ้นรูปกล่องห้ามเป็นรู/กล่องห้ามแตกใน</t>
  </si>
  <si>
    <t>แดง 3-D2097/ดำ 602///</t>
  </si>
  <si>
    <t>PN-F18 P25 M.D4(B133)PK-FL-01-988</t>
  </si>
  <si>
    <t>SOCA1904-0158</t>
  </si>
  <si>
    <t>PDR1911-0010</t>
  </si>
  <si>
    <t>PDR1911-0009</t>
  </si>
  <si>
    <t>PDR1911-0008</t>
  </si>
  <si>
    <t>PDR1910-0001</t>
  </si>
  <si>
    <t>CS/ยกเลิก 11/4/19</t>
  </si>
  <si>
    <t>PDR1909-0003</t>
  </si>
  <si>
    <t>PDR1908-0001</t>
  </si>
  <si>
    <t>PDR1907-0004</t>
  </si>
  <si>
    <t>SOCA1904-0162</t>
  </si>
  <si>
    <t>3829 Rev.00</t>
  </si>
  <si>
    <t>กล่อง NO.4 (สีน้ำตาลพิมพ์)</t>
  </si>
  <si>
    <t>TMK001-006</t>
  </si>
  <si>
    <t>KA150/M112/KA125</t>
  </si>
  <si>
    <t>NP2068 Rev.00</t>
  </si>
  <si>
    <t>(MC170422) กล่องนอกไม่พิมพ์ HOSO BLOCK 1x10 kg.</t>
  </si>
  <si>
    <t>OKN001-0073</t>
  </si>
  <si>
    <t>SOCA1904-0173</t>
  </si>
  <si>
    <t>PDR1905-0140</t>
  </si>
  <si>
    <t>แพ็คขวางลอน/ห้ามมีขุยตรงร่อง slot /ออกใบ COA ตาม RMPS</t>
  </si>
  <si>
    <t>4007 Rev.01</t>
  </si>
  <si>
    <t>7333092  SHIPPING CARTON FOR UNIVERSAL TUBE 2802</t>
  </si>
  <si>
    <t>KDT001-0009</t>
  </si>
  <si>
    <t>บริษัท อาร์มาเซล (ประเทศไทย) จำกัด</t>
  </si>
  <si>
    <t>1297 Rev.00</t>
  </si>
  <si>
    <t>แดง PS 60105/ดำ 602///</t>
  </si>
  <si>
    <t>YYE001-0021</t>
  </si>
  <si>
    <t>เน้นสีให้อยู่ในค่าSTDกับUPPER</t>
  </si>
  <si>
    <t>3903 Rev.00</t>
  </si>
  <si>
    <t>T831/18</t>
  </si>
  <si>
    <t>TUN001-0032</t>
  </si>
  <si>
    <t>SOCA1904-0187</t>
  </si>
  <si>
    <t>PDR1907-0007</t>
  </si>
  <si>
    <t>SOCA1904-0186</t>
  </si>
  <si>
    <t>PDR1907-0006</t>
  </si>
  <si>
    <t>SOCA1904-0185</t>
  </si>
  <si>
    <t>PDR1907-0005</t>
  </si>
  <si>
    <t>SOCA1904-0184</t>
  </si>
  <si>
    <t>PDR1906-0015</t>
  </si>
  <si>
    <t>SOCA1904-0183</t>
  </si>
  <si>
    <t>PDR1906-0014</t>
  </si>
  <si>
    <t>SOCA1904-0181</t>
  </si>
  <si>
    <t>PDR1906-0012</t>
  </si>
  <si>
    <t>SOCA1904-0195</t>
  </si>
  <si>
    <t>PDR1906-0018</t>
  </si>
  <si>
    <t>SOCA1904-0190</t>
  </si>
  <si>
    <t>PDR1906-0016</t>
  </si>
  <si>
    <t>เขียว 307/น้ำตาล 714///</t>
  </si>
  <si>
    <t>กล่องเย็บลวด 5 ตัว เรียงให้สวยงาม_x000D_
/มัดละ10ใบ/1มัด_x000D_/มัดตามแนวขวางลอน</t>
  </si>
  <si>
    <t>5326/1 Rev.00</t>
  </si>
  <si>
    <t>บริษัท  ป.เคมีเทค  จำกัด</t>
  </si>
  <si>
    <t>PKT001-0004</t>
  </si>
  <si>
    <t>SD026</t>
  </si>
  <si>
    <t>บริษัท ไวด์ เฟธ ฟู้ด จำกัด</t>
  </si>
  <si>
    <t>0105 Rev.00</t>
  </si>
  <si>
    <t>เหลือง WF-10346/น้ำตาล WF-10353///</t>
  </si>
  <si>
    <t>WFF001-0006</t>
  </si>
  <si>
    <t>SOCA1904-0264</t>
  </si>
  <si>
    <t>PDR1905-0237</t>
  </si>
  <si>
    <t>PDR1905-0235</t>
  </si>
  <si>
    <t>PDR1905-0233</t>
  </si>
  <si>
    <t>PDR1905-0231</t>
  </si>
  <si>
    <t>PDR1905-0229</t>
  </si>
  <si>
    <t>PDR1904-0884</t>
  </si>
  <si>
    <t>PDR1904-0882</t>
  </si>
  <si>
    <t>PDR1904-0880</t>
  </si>
  <si>
    <t>PDR1904-0878</t>
  </si>
  <si>
    <t>PDR1904-0876</t>
  </si>
  <si>
    <t>เพิ่มกระดาษไปแล้ว</t>
  </si>
  <si>
    <t>ลูกค้ายกเลิก PO 22/4/19</t>
  </si>
  <si>
    <t>6444 Rev.00</t>
  </si>
  <si>
    <t>MRG-2555กล่อง No Brand6x1.80kg.RPDTL-PIN100/200</t>
  </si>
  <si>
    <t>MRG001-0004</t>
  </si>
  <si>
    <t>PDW1904-0060</t>
  </si>
  <si>
    <t>503+32</t>
  </si>
  <si>
    <t>ลูกค้าตัดจบ/23/4/19</t>
  </si>
  <si>
    <t>บริษัท โยโก้-ซิ่นไท้ เทรดดิ้ง จำกัด</t>
  </si>
  <si>
    <t>สีพิมพ์คมชัด/งานผลิตห้ามขาดจำนวน/เกินได้5ใบ</t>
  </si>
  <si>
    <t>AT-4079  เหลือง/AQ-172  แดง/AQ-232  น้ำเงิน//</t>
  </si>
  <si>
    <t>SOCA1904-0287</t>
  </si>
  <si>
    <t>PDR1906-0029</t>
  </si>
  <si>
    <t>SOCA1904-0286</t>
  </si>
  <si>
    <t>PDR1906-0028</t>
  </si>
  <si>
    <t>SOCA1904-0285</t>
  </si>
  <si>
    <t>PDR1905-0247</t>
  </si>
  <si>
    <t>OMP-PNS-FM-001/REV.No.00</t>
  </si>
  <si>
    <t>PDR1905-0261</t>
  </si>
  <si>
    <t>SOCA1904-0307</t>
  </si>
  <si>
    <t>BON001-0008</t>
  </si>
  <si>
    <t>04-BX-2-CT-F-037 กล่องลูกฟูก EGGPLANT</t>
  </si>
  <si>
    <t>ม่วง V-402/ดำ 602///</t>
  </si>
  <si>
    <t>6591 Rev.00</t>
  </si>
  <si>
    <t>C // 3 ชั้น20X430X320 mm</t>
  </si>
  <si>
    <t>กระดาษเข้าห้องเย็น/เน้นความแข็งแรง</t>
  </si>
  <si>
    <t>ARM001-0008</t>
  </si>
  <si>
    <t>แผ่นรอบ 3002029 Armaflex Box</t>
  </si>
  <si>
    <t>NP1743 Rev.01</t>
  </si>
  <si>
    <t>KA230/M185/KA230/M185/KA230</t>
  </si>
  <si>
    <t>เปิดพร้อม 3002029 Armaflex Box 1:2</t>
  </si>
  <si>
    <t>6088 Rev.00</t>
  </si>
  <si>
    <t>แดง  3-D2097/น้ำเงิน  N-204///</t>
  </si>
  <si>
    <t>APT001-0002</t>
  </si>
  <si>
    <t>สีเหลืองให้อยู่ในค่า UPPER/STD ตามแผ่นเทียบสีเท่านั้น/แบบพิมพ์คมชัด/บาร์โค๊ตยิงติด/ขึ้นรูปกล่องห้ามเป็นรู/กาวห้ามเยิ้ม/กล่องสะอาด/ลงงานพันฟิล์ม</t>
  </si>
  <si>
    <t>6408 Rev.00</t>
  </si>
  <si>
    <t>กล่องแป้งทอดกรอบ เหรียญทองคู่ ขนาด10x1กก.(ออโต้)</t>
  </si>
  <si>
    <t>APT001-0006</t>
  </si>
  <si>
    <t>ลูกค้าขอยกเลิก</t>
  </si>
  <si>
    <t>ลูกค้ายกเลิกกระดาษ27/4/19</t>
  </si>
  <si>
    <t>ลูกค้ายกเลิกกระดาษ27/4/20</t>
  </si>
  <si>
    <t>ลูกค้ายกเลิกกระดาษ27/4/21</t>
  </si>
  <si>
    <t>ลูกค้ายกเลิก27/4/19</t>
  </si>
  <si>
    <t>เน้นสีให้อยู่ในค่า STD กับ Upperเน้นความคมชัดบาร์โค๊ตต้องยิงติดCOA 9องมีน้ำหนักกล่องกล่องลงของพันฟิมล์/กาวห้ามเยิ้ม/ขึ้นรูปกล่องห้ามมีรู/กล่องแตกด้านในห้ามเกิน 2 CM/เรียงกล่องไปทางเดียวกัน/กล่องสะอาด</t>
  </si>
  <si>
    <t>PDR1906-0034</t>
  </si>
  <si>
    <t>SOCA1904-0368</t>
  </si>
  <si>
    <t>PDR1906-0035</t>
  </si>
  <si>
    <t>กล่องแป้งข้าวเหนียว CHEWY 20x600 g.</t>
  </si>
  <si>
    <t>เน้นสีตามกล่องตัวอย่าง/แบบพิมพ์คมชัด/บาร์โค๊ตยิงติด</t>
  </si>
  <si>
    <t>KA185/M125/M105/M125/KT150</t>
  </si>
  <si>
    <t>แดง WF-07479/น้ำเงิน  WF-07478///</t>
  </si>
  <si>
    <t>กล่อง P1 KB (แบบปี 62)</t>
  </si>
  <si>
    <t>THR001-0001</t>
  </si>
  <si>
    <t>SOCA1904-0374</t>
  </si>
  <si>
    <t>PDR1905-0410</t>
  </si>
  <si>
    <t>มัดเชือก"สีน้ำเงิน"ตามแนวขวางลอน/เย็บลวด 5 ตัวเรียงสวย</t>
  </si>
  <si>
    <t>เน้นความคมชัดแบบพิมพ์ +-5</t>
  </si>
  <si>
    <t>ระยะ +-5mm</t>
  </si>
  <si>
    <t>6085 Rev.00</t>
  </si>
  <si>
    <t>APT001-0004</t>
  </si>
  <si>
    <t>C // Shipping Mark:MOS355</t>
  </si>
  <si>
    <t>1307/2 Rev.02</t>
  </si>
  <si>
    <t>แดง 177/ดำ 602///</t>
  </si>
  <si>
    <t>Carton E30008 BIN BIN (PKRC0029)</t>
  </si>
  <si>
    <t>NAC001-0068</t>
  </si>
  <si>
    <t>SOCA1904-0415</t>
  </si>
  <si>
    <t>PDR1905-0483</t>
  </si>
  <si>
    <t>6352 REV.00</t>
  </si>
  <si>
    <t>AT-4052  เขียว/602  ดำ///</t>
  </si>
  <si>
    <t>(MC180104) กล่องนอก T702 31/40</t>
  </si>
  <si>
    <t>OKN001-0163</t>
  </si>
  <si>
    <t>SOCA1904-0414</t>
  </si>
  <si>
    <t>PDR1905-0482</t>
  </si>
  <si>
    <t>6590 REV.01</t>
  </si>
  <si>
    <t>04-BX-2-CT-F-039 กล่อง JACKFRUIT CAKES</t>
  </si>
  <si>
    <t>SOCA1904-0402</t>
  </si>
  <si>
    <t>PDR1905-0470</t>
  </si>
  <si>
    <t>PDR1905-0469</t>
  </si>
  <si>
    <t>PDR1905-0468</t>
  </si>
  <si>
    <t>PDR1905-0467</t>
  </si>
  <si>
    <t>PDR1905-0466</t>
  </si>
  <si>
    <t>SOCA1905-0009</t>
  </si>
  <si>
    <t>PDR1905-0524</t>
  </si>
  <si>
    <t>PDR1905-0522</t>
  </si>
  <si>
    <t>3910 REV.00</t>
  </si>
  <si>
    <t>กล่องหมึกสาย PTOTP029 CUT ARA</t>
  </si>
  <si>
    <t>PTF001-0014</t>
  </si>
  <si>
    <t>1003+7</t>
  </si>
  <si>
    <t>พิมพ์คมชัด</t>
  </si>
  <si>
    <t>4187 REV.00</t>
  </si>
  <si>
    <t>กล่องสีน้ำตาล NO.034 LKURA 500G. (INNER)</t>
  </si>
  <si>
    <t>บริษัท โชคสมุทรมารีน จำกัด</t>
  </si>
  <si>
    <t>CSM001-0008</t>
  </si>
  <si>
    <t>บริษัท ไทดา แพคเกจจิ้ง จำกัด</t>
  </si>
  <si>
    <t>พิมพ์คมชัด/ห้ามกด Gap มาก/เน้นครบจำนวน/ปีกด้าน 182 ให้อยู่ด้านก้นกล่อง/ทับเส้นด้านในไม่แตก/พิมพ์ไม่ขึ้นกระดูก</t>
  </si>
  <si>
    <t>JP-07788  ฟ้า/AQ-344  เขียวอ่อน/Y-503  เหลือง/120  แดง/JP-07491  เขียว</t>
  </si>
  <si>
    <t>กล่องไฮฟง</t>
  </si>
  <si>
    <t>SHI001-0005</t>
  </si>
  <si>
    <t>บริษัท ธาราทิพย์ ฟู้ดส์โปรดักท์ จำกัด</t>
  </si>
  <si>
    <t>ระยะ +-5mm/แบบพิมพ์คมชัด/บาร์โค๊ตยิงติด</t>
  </si>
  <si>
    <t>KA125/M105/M105/M125/M105</t>
  </si>
  <si>
    <t>3158 Rev.00</t>
  </si>
  <si>
    <t>เหลือง Y-539/ดำ 602///</t>
  </si>
  <si>
    <t>YYE001-0026</t>
  </si>
  <si>
    <t>SOCA1905-0024</t>
  </si>
  <si>
    <t>PDR1905-0562</t>
  </si>
  <si>
    <t>PDR1905-0560</t>
  </si>
  <si>
    <t>SOCA1905-0055</t>
  </si>
  <si>
    <t>CTL001-0006</t>
  </si>
  <si>
    <t>กล่อง แพ็ค 8 EXIT</t>
  </si>
  <si>
    <t>6410 Rev.01</t>
  </si>
  <si>
    <t>ลงของพร้อมพันฟิลม์ (ฟิลม์ลูกค้า)/เดินงานทับเส้นห้ามแตก</t>
  </si>
  <si>
    <t>PDR1906-0045</t>
  </si>
  <si>
    <t>PDR1906-0051</t>
  </si>
  <si>
    <t>SOCB1905-0001</t>
  </si>
  <si>
    <t>RRJ001-0003</t>
  </si>
  <si>
    <t>บริษัท ลีรุ่งเจริญ จำกัด</t>
  </si>
  <si>
    <t>กล่องรัดมุมใหญ่ พิมพ์ทิวลิป</t>
  </si>
  <si>
    <t>แดง AQ177/น้ำเงิน AQ214///</t>
  </si>
  <si>
    <t>6018 Rev.00</t>
  </si>
  <si>
    <t>KA185/M125/KA150</t>
  </si>
  <si>
    <t>เน้นคมชัด/สีให้อยู่ในค่าแผ่นเทียบสี</t>
  </si>
  <si>
    <t>PDR1905-0703</t>
  </si>
  <si>
    <t>SOCA1905-0064</t>
  </si>
  <si>
    <t>ใช้บล็อคร่วม /งานกรุ๊ป TUF /เน้นความคมชัดแบบพิมพ์</t>
  </si>
  <si>
    <t>6402 Rev.00</t>
  </si>
  <si>
    <t>(MC160538) กล่องขาวพิมพ์ T702/3</t>
  </si>
  <si>
    <t>OKN001-0091</t>
  </si>
  <si>
    <t>รอยทับเส้นห้ามแตก</t>
  </si>
  <si>
    <t>6618 REV.01</t>
  </si>
  <si>
    <t>5107600093 M 3P418935-1</t>
  </si>
  <si>
    <t>BIT001-0015</t>
  </si>
  <si>
    <t>เน้นระยะแบบพิมพ์/เย็บลวดชิดขอบ</t>
  </si>
  <si>
    <t>เน้นแบบพิมพ์คมชัด/ร่องสล็อตห้ามเป็นขลุย/ขอบห้ามเป็นขลุย/COAใส่วันที่ผลิต</t>
  </si>
  <si>
    <t>4183 REV.00</t>
  </si>
  <si>
    <t>WF-09153  แดง/WF-09154  น้ำเงิน///</t>
  </si>
  <si>
    <t>D-98(H) 420X520X300</t>
  </si>
  <si>
    <t>บริษัท เอฟพีซี อินดัสทรี จำกัด</t>
  </si>
  <si>
    <t>FPC001-0006</t>
  </si>
  <si>
    <t>ระบุในแท็ควันเดือนปีที่ผลิต/เน้นสีให้อยู่ในค่าตามแผ่นเทียบสี</t>
  </si>
  <si>
    <t>บริษัท สัจจะ แพ็ค จำกัด</t>
  </si>
  <si>
    <t>5718/2 Rev.03</t>
  </si>
  <si>
    <t>แดง AT-4073/SF605990BLUE605624///</t>
  </si>
  <si>
    <t>TSB001-0053</t>
  </si>
  <si>
    <t>SOCA1905-0086</t>
  </si>
  <si>
    <t>PDR1905-0745</t>
  </si>
  <si>
    <t>เน้นสีให้อยู่ในค่าตามแผ่นเทียบสี/แนบใบรายงานตรวจสอบของลูกค้า</t>
  </si>
  <si>
    <t>5718/1 Rev.03</t>
  </si>
  <si>
    <t>Box 3K 105D31Rx2 REB (BA1407)</t>
  </si>
  <si>
    <t>TSB001-0037</t>
  </si>
  <si>
    <t>PDR1905-0744</t>
  </si>
  <si>
    <t>PDR1905-0743</t>
  </si>
  <si>
    <t>PDR1905-0742</t>
  </si>
  <si>
    <t>PDR1905-0741</t>
  </si>
  <si>
    <t>SOCA1905-0085</t>
  </si>
  <si>
    <t>S&amp;S/ติดกาว</t>
  </si>
  <si>
    <t>SOCA1905-0106</t>
  </si>
  <si>
    <t>PDR1906-0073</t>
  </si>
  <si>
    <t>PDR1906-0072</t>
  </si>
  <si>
    <t>4081 REV.00</t>
  </si>
  <si>
    <t>WF-01151  ส้ม/B-2053  ฟ้า/AQ-325  เขียว/120  แดง/PS-60501  น้ำตาล</t>
  </si>
  <si>
    <t>กล่อง GOODFAMER 410X410X162</t>
  </si>
  <si>
    <t>SHI001-0007</t>
  </si>
  <si>
    <t>SOCA1905-0120</t>
  </si>
  <si>
    <t>SHI001-0009</t>
  </si>
  <si>
    <t>กล่อง เยจ้วน</t>
  </si>
  <si>
    <t>CMYK01  เหลือง/JP-07788  ฟ้า/AQ-216  น้ำเงิน/WF-07577  เขียว/R-101  แดง</t>
  </si>
  <si>
    <t>4182 REV.00</t>
  </si>
  <si>
    <t>PDR1905-0849</t>
  </si>
  <si>
    <t>PDR1905-0851</t>
  </si>
  <si>
    <t>PDR1905-0853</t>
  </si>
  <si>
    <t>ลูกค้ายกเลิก/10/5/19</t>
  </si>
  <si>
    <t>ลูกค้ายกเลิก/10/5/20</t>
  </si>
  <si>
    <t>SOCA1905-0116</t>
  </si>
  <si>
    <t>KOL001-0086</t>
  </si>
  <si>
    <t>1298091 PAD, SUPPORT</t>
  </si>
  <si>
    <t>5280 Rev.00</t>
  </si>
  <si>
    <t>PDR1905-0830</t>
  </si>
  <si>
    <t>THR001-0009</t>
  </si>
  <si>
    <t>กล่อง PN80</t>
  </si>
  <si>
    <t>แดง  WF-07479/ดำ 602///</t>
  </si>
  <si>
    <t>6547 Rev.00</t>
  </si>
  <si>
    <t>KA185/M150/M125/M150/M185</t>
  </si>
  <si>
    <t>KI150/M125/M125/M125/KI150</t>
  </si>
  <si>
    <t>PDR1906-0079</t>
  </si>
  <si>
    <t>PDR1906-0085</t>
  </si>
  <si>
    <t>PDR1906-0090</t>
  </si>
  <si>
    <t>SOCA1905-0148</t>
  </si>
  <si>
    <t>BKI001-0020</t>
  </si>
  <si>
    <t>กล่องแป้งมันใบหยก(EXPORT) 24x400g.</t>
  </si>
  <si>
    <t>6834 Rev.00</t>
  </si>
  <si>
    <t>KOL001-0139</t>
  </si>
  <si>
    <t>1051678 CUSHION , BACK</t>
  </si>
  <si>
    <t>6339 Rev.00</t>
  </si>
  <si>
    <t>KL150/M105/M125/M125/KL150</t>
  </si>
  <si>
    <t>เครื่องผ่า/</t>
  </si>
  <si>
    <t>งานเศษ1-4ใบ ให้แพ็ครวมกับงานปกติได้แต่ต้องเพิ่มสายรัด อีก 1 เส้นเป็น3 เส้น และติดป้ายจำนวนที่หน้าแพ็ค***</t>
  </si>
  <si>
    <t>SOCB1905-0003</t>
  </si>
  <si>
    <t>SOCA1905-0157</t>
  </si>
  <si>
    <t>เหลือง Y537/ดำ 602///</t>
  </si>
  <si>
    <t>0569 Rev.01</t>
  </si>
  <si>
    <t>SOCA1905-0160</t>
  </si>
  <si>
    <t>PDR1905-0925</t>
  </si>
  <si>
    <t>TPL001-0016</t>
  </si>
  <si>
    <t>กล่อง5ชั้น ฝาโดมสูง116 PETเจาะรูกลมโลโก้ช้างไทย</t>
  </si>
  <si>
    <t>R-1019  ชมพู/602  ดำ///</t>
  </si>
  <si>
    <t>4233 REV.00</t>
  </si>
  <si>
    <t>PDR1905-0934</t>
  </si>
  <si>
    <t>TPL001-0015</t>
  </si>
  <si>
    <t>กล่อง5ชั้น 22OZ. เรียบไต้หวัน ปาก95 พิมพ์ลายโลโก้</t>
  </si>
  <si>
    <t>PS-60105  แดง/602  ดำ///</t>
  </si>
  <si>
    <t>4232 REV.00</t>
  </si>
  <si>
    <t>PDR1905-0936</t>
  </si>
  <si>
    <t>SOCA1905-0167</t>
  </si>
  <si>
    <t>PDR1905-0942</t>
  </si>
  <si>
    <t>PDR1905-0943</t>
  </si>
  <si>
    <t>TTB001-0003</t>
  </si>
  <si>
    <t>กล่องแก้ว TL-700R(22Oz)ขนาด15 1/4x19 1/4x23นิ้ว</t>
  </si>
  <si>
    <t>6670 Rev.01</t>
  </si>
  <si>
    <t>TUN001-0015</t>
  </si>
  <si>
    <t>T702/3 (5F0000001530)</t>
  </si>
  <si>
    <t>PDR1905-0561</t>
  </si>
  <si>
    <t>4181 REV.01</t>
  </si>
  <si>
    <t>1015+56</t>
  </si>
  <si>
    <t>CSยกเลิก/แก้ไขเกรดกระดาษ</t>
  </si>
  <si>
    <t>PDR1905-0964</t>
  </si>
  <si>
    <t>SOCA1905-0179</t>
  </si>
  <si>
    <t>สีเข้าห้องเย็น/แบบพิมพ์คมชัด</t>
  </si>
  <si>
    <t>PDR1905-0973</t>
  </si>
  <si>
    <t>SOCA1905-0180</t>
  </si>
  <si>
    <t>PDR1905-0974</t>
  </si>
  <si>
    <t>FPC001-0003</t>
  </si>
  <si>
    <t>แดง WF-09153/น้ำเงิน WF-09154///</t>
  </si>
  <si>
    <t>6764 Rev.00</t>
  </si>
  <si>
    <t>KA125/M125/M105/M105/M105</t>
  </si>
  <si>
    <t>พิมพ์คมชัด/บาร์โค้ดยิงติด/ขอบห้ามเป็นขลุย</t>
  </si>
  <si>
    <t>6225 Rev.02</t>
  </si>
  <si>
    <t>KA185/M125/M125/M125/KA125</t>
  </si>
  <si>
    <t>PDR1905-0972</t>
  </si>
  <si>
    <t>1539+35</t>
  </si>
  <si>
    <t>SOCA1905-0183</t>
  </si>
  <si>
    <t>PDR1905-0977</t>
  </si>
  <si>
    <t>SOCA1905-0205</t>
  </si>
  <si>
    <t>1003+28</t>
  </si>
  <si>
    <t>WP-BOXS-LID00037 22 OZ (YY700) เรียบใส</t>
  </si>
  <si>
    <t>KA230/M150/M150/M185/KA185</t>
  </si>
  <si>
    <t>2991 REV.00</t>
  </si>
  <si>
    <t>เขียว AQ-325/แดง R-106/เหลือง AT4079//</t>
  </si>
  <si>
    <t>YGO001-0005</t>
  </si>
  <si>
    <t>SOCA1905-0213</t>
  </si>
  <si>
    <t>PDR1906-0107</t>
  </si>
  <si>
    <t>SOCA1905-0214</t>
  </si>
  <si>
    <t>PDR1907-0018</t>
  </si>
  <si>
    <t>SOCA1905-0201</t>
  </si>
  <si>
    <t>PDR1907-0017</t>
  </si>
  <si>
    <t>บริษัท บูโอโน่ (ประเทศไทย) จำกัด (มหาชน)</t>
  </si>
  <si>
    <t>ส่งจิง</t>
  </si>
  <si>
    <t>พิมพ์คมชัด/ห้ามกดGapมาก/ปีกด้าน182ให้อยู่ก้นกล่อง</t>
  </si>
  <si>
    <t>4219 REV.00</t>
  </si>
  <si>
    <t>CMYK01  เหลือง/AQ-344  เขียว/602  ดำ//</t>
  </si>
  <si>
    <t>กล่องวีเฟรช</t>
  </si>
  <si>
    <t>บริษัท สตาร์ โคโคนัท อินเตอร์เนชั่นแนล จำกัด</t>
  </si>
  <si>
    <t>SCO001-0005</t>
  </si>
  <si>
    <t>SOCB1905-0008</t>
  </si>
  <si>
    <t>PDR1905-1168</t>
  </si>
  <si>
    <t>PDR1905-1166</t>
  </si>
  <si>
    <t>4235 REV.00</t>
  </si>
  <si>
    <t>JP-07880  ฟ้า/JP-09940BLUE น้ำเงิน///</t>
  </si>
  <si>
    <t>กล่อง EAILL</t>
  </si>
  <si>
    <t>SCO001-0003</t>
  </si>
  <si>
    <t>SOCB1905-0007</t>
  </si>
  <si>
    <t>PDR1905-1138</t>
  </si>
  <si>
    <t>PDR1905-1136</t>
  </si>
  <si>
    <t>4218 REV.00</t>
  </si>
  <si>
    <t>AQ-310  เขียวอ่อน/JP-06709  เขียวเข้ม/602  ดำ//</t>
  </si>
  <si>
    <t>กล่องคาคาโคโค่นัท</t>
  </si>
  <si>
    <t>SCO001-0001</t>
  </si>
  <si>
    <t>SOCB1905-0006</t>
  </si>
  <si>
    <t>PDR1905-1107</t>
  </si>
  <si>
    <t>PDR1905-1105</t>
  </si>
  <si>
    <t>SOCA1905-0220</t>
  </si>
  <si>
    <t>6963 Rev.00</t>
  </si>
  <si>
    <t>กล่องเบเกอรี่ TL-104ขนาด22x24x14 3/4นิ้ว</t>
  </si>
  <si>
    <t>TTB001-0014</t>
  </si>
  <si>
    <t>PDR1905-1074</t>
  </si>
  <si>
    <t>PDR1905-1073</t>
  </si>
  <si>
    <t>PDR1905-1072</t>
  </si>
  <si>
    <t>SOCA1905-0227</t>
  </si>
  <si>
    <t>PDR1907-0020</t>
  </si>
  <si>
    <t>PDR1907-0019</t>
  </si>
  <si>
    <t>SOCA1905-0215</t>
  </si>
  <si>
    <t>PDR1906-0112</t>
  </si>
  <si>
    <t>6903 Rev.00</t>
  </si>
  <si>
    <t>06-BOX-253 กล่อง NO.253</t>
  </si>
  <si>
    <t>SNS001-0028</t>
  </si>
  <si>
    <t>SOCA1905-0226</t>
  </si>
  <si>
    <t>PDR1906-0111</t>
  </si>
  <si>
    <t>SOCA1905-0224</t>
  </si>
  <si>
    <t>PDR1906-0109</t>
  </si>
  <si>
    <t>4221 REV.00</t>
  </si>
  <si>
    <t>PS 60601  เหลือง/PS 60904  ฟ้า/PS 60205  น้ำเงิน//</t>
  </si>
  <si>
    <t>SM10020 กล่องนอก IS 39</t>
  </si>
  <si>
    <t>TPT001-0009</t>
  </si>
  <si>
    <t>4236 REV.00</t>
  </si>
  <si>
    <t>PS  60601  เหลือง/PS 60904  ฟ้า/PS 60205  น้ำเงิน//</t>
  </si>
  <si>
    <t>SM10009 กล่องนอก IS 34</t>
  </si>
  <si>
    <t>TPT001-0008</t>
  </si>
  <si>
    <t>PDR1905-1077</t>
  </si>
  <si>
    <t>6515 REV.04</t>
  </si>
  <si>
    <t>PDR1905-1120</t>
  </si>
  <si>
    <t>PDR1905-1122</t>
  </si>
  <si>
    <t>PDR1905-1124</t>
  </si>
  <si>
    <t>PDR1905-1126</t>
  </si>
  <si>
    <t>PDR1905-1128</t>
  </si>
  <si>
    <t>PDR1905-1130</t>
  </si>
  <si>
    <t>PDR1905-1132</t>
  </si>
  <si>
    <t>PDR1905-1134</t>
  </si>
  <si>
    <t>PDR1905-1150</t>
  </si>
  <si>
    <t>PDR1905-1152</t>
  </si>
  <si>
    <t>PDR1905-1154</t>
  </si>
  <si>
    <t>PDR1905-1156</t>
  </si>
  <si>
    <t>PDR1905-1158</t>
  </si>
  <si>
    <t>PDR1905-1160</t>
  </si>
  <si>
    <t>PDR1905-1162</t>
  </si>
  <si>
    <t>PDR1905-1164</t>
  </si>
  <si>
    <t>PDR1905-1089</t>
  </si>
  <si>
    <t>PDR1905-1091</t>
  </si>
  <si>
    <t>PDR1905-1093</t>
  </si>
  <si>
    <t>PDR1905-1095</t>
  </si>
  <si>
    <t>PDR1905-1097</t>
  </si>
  <si>
    <t>PDR1905-1099</t>
  </si>
  <si>
    <t>PDR1905-1101</t>
  </si>
  <si>
    <t>PDR1905-1103</t>
  </si>
  <si>
    <t>วันที่ 30-05-2562</t>
  </si>
  <si>
    <t>แพ็คขวางลอน/ติด Tag ทุกแพ็ค ลงน้ำหน้ก/กล่อง ใน COA</t>
  </si>
  <si>
    <t>KA150/M105/M105/M105/M105</t>
  </si>
  <si>
    <t>3470 Rev.00</t>
  </si>
  <si>
    <t>น้ำเงิน 224////</t>
  </si>
  <si>
    <t>CARTON NO.7 (LOGO)</t>
  </si>
  <si>
    <t>FOT001-0007</t>
  </si>
  <si>
    <t>SOCA1905-0268</t>
  </si>
  <si>
    <t>PDR1906-0124</t>
  </si>
  <si>
    <t>แพ็คขวางลอน /ติด tag/ให้ระบุน้ำหนัก/กล่องใน ใบ COA .</t>
  </si>
  <si>
    <t>KA150/M125/M105</t>
  </si>
  <si>
    <t>3471 Rev.02</t>
  </si>
  <si>
    <t>BOX NO.11 (LOGO)</t>
  </si>
  <si>
    <t>FOT001-0005</t>
  </si>
  <si>
    <t>PDR1906-0123</t>
  </si>
  <si>
    <t>SOCA1905-0258</t>
  </si>
  <si>
    <t>PDR1905-1273</t>
  </si>
  <si>
    <t>PDR1905-1272</t>
  </si>
  <si>
    <t>พิมพ์คมชัด/ห้ามกด Gap มาก/เน้นครบจำนวน/ปีกด้าน 192 ให้อยู่ด้านก้นกล่อง</t>
  </si>
  <si>
    <t>4262 REV.00</t>
  </si>
  <si>
    <t>Y503  เหลือง/PM-60001  เขียว/10353  น้ำตาล//</t>
  </si>
  <si>
    <t>SHI OK 2 430X430X162</t>
  </si>
  <si>
    <t>SHI001-0013</t>
  </si>
  <si>
    <t>SOCA1905-0256</t>
  </si>
  <si>
    <t>PDR1905-1267</t>
  </si>
  <si>
    <t>PDR1905-1265</t>
  </si>
  <si>
    <t>PDR1905-1263</t>
  </si>
  <si>
    <t>PDR1905-1261</t>
  </si>
  <si>
    <t>PDR1905-1259</t>
  </si>
  <si>
    <t>PDR1905-1257</t>
  </si>
  <si>
    <t>PDR1905-1255</t>
  </si>
  <si>
    <t>PDR1905-1248</t>
  </si>
  <si>
    <t>PDR1905-1247</t>
  </si>
  <si>
    <t>แบบพิมพ์ห้ามตัน/เน้นสีให้อยู่ในค่า STD กับ Uper</t>
  </si>
  <si>
    <t>ดำ JP-45/เขียว WF-09641///</t>
  </si>
  <si>
    <t>5F0000003105 กล่อง TR225/1</t>
  </si>
  <si>
    <t>TUN001-0030</t>
  </si>
  <si>
    <t>ITEM NO.RCC0059</t>
  </si>
  <si>
    <t>แบบพิมพ์คมชัด/พิมพ์ให้อยู่ในค่าความคลาดเคลื่อน+-3mm/บาร์โค๊ตยิงติด/กาวห้ามเยิ้ม/กาวห้ามผิดตำแหน่ง/ขึ้นรูปห้ามผิดรูป/COA ต้องออกเป็นไซร์ ODกxยxส/COAต้องระบุวันที่ผลิตให้ตรงตามก้นกล่อง/COAระบุค่า+-2/และวันที่ส่งตามแผนส่ง/เน้นงานห้ามขาดจำนวน</t>
  </si>
  <si>
    <t>SUNRISE/CENTURY/ติดกาว</t>
  </si>
  <si>
    <t>PC0832P030-R3 "CTN Peckish 100g. Cheese"</t>
  </si>
  <si>
    <t>SOCA1905-0235</t>
  </si>
  <si>
    <t>PDR1906-0115</t>
  </si>
  <si>
    <t>CSยกเลิก/แก้ไขเกรดกระดาษ20/5/19</t>
  </si>
  <si>
    <t>PDW1906-0001</t>
  </si>
  <si>
    <t>ใช้PDR1905-0742</t>
  </si>
  <si>
    <t>SOCA1905-0279</t>
  </si>
  <si>
    <t>PDR1906-0134</t>
  </si>
  <si>
    <t>PDR1906-0133</t>
  </si>
  <si>
    <t>JP-45  ดำ////</t>
  </si>
  <si>
    <t>5692 Rev.00</t>
  </si>
  <si>
    <t>แดง AQ-121/น้ำเงิน AQ-214/ม่วง WF 5593//</t>
  </si>
  <si>
    <t>WALL SEALER STRAIGHT WALL CARTON 1 G.X4</t>
  </si>
  <si>
    <t>NIP001-0002</t>
  </si>
  <si>
    <t>SOCA1905-0272</t>
  </si>
  <si>
    <t>PDR1906-0126</t>
  </si>
  <si>
    <t>PDR1906-0125</t>
  </si>
  <si>
    <t>SOCA1905-0274</t>
  </si>
  <si>
    <t>PDR1905-1291</t>
  </si>
  <si>
    <t>ROTARY/ติดกาว</t>
  </si>
  <si>
    <t>PDW1905-0066</t>
  </si>
  <si>
    <t>ใช้VA/PDR1905-0934</t>
  </si>
  <si>
    <t>ลูกค้าขอยกเลิกกระดาษ/21/5/19</t>
  </si>
  <si>
    <t>CS/ขอholdการผลิต</t>
  </si>
  <si>
    <t>SOCA1905-0316</t>
  </si>
  <si>
    <t>PDR1906-0150</t>
  </si>
  <si>
    <t>PDR1906-0149</t>
  </si>
  <si>
    <t>PDR1906-0148</t>
  </si>
  <si>
    <t>1192 REV.00</t>
  </si>
  <si>
    <t>G-351  เขียว/3-D2097  แดง/602  ดำ//</t>
  </si>
  <si>
    <t>กล่องแป้งข้าวเหนียว ตรา BOLA ขนาด 20x500 กรัม</t>
  </si>
  <si>
    <t>APT001-0026</t>
  </si>
  <si>
    <t>SOCA1905-0293</t>
  </si>
  <si>
    <t>PDR1906-0139</t>
  </si>
  <si>
    <t>SOCA1905-0292</t>
  </si>
  <si>
    <t>PDR1906-0138</t>
  </si>
  <si>
    <t>เน้นแบบพิมพ์คมชัด/ขึ้นรูปกล่องห้ามเป็นรู/กาวห้ามเยิ้ม</t>
  </si>
  <si>
    <t>6723 Rev.00</t>
  </si>
  <si>
    <t>กล่องแป้งข้าวเหนียว ตรา 3 แพะ 10x1 กก.</t>
  </si>
  <si>
    <t>APT001-0017</t>
  </si>
  <si>
    <t>PDR1906-0137</t>
  </si>
  <si>
    <t>SOCA1905-0286</t>
  </si>
  <si>
    <t>PDR1906-0136</t>
  </si>
  <si>
    <t>PDR1906-0135</t>
  </si>
  <si>
    <t>1179 REV.00</t>
  </si>
  <si>
    <t>3-D2097  แดง/602  ดำ///</t>
  </si>
  <si>
    <t>กล่องแป้งข้าวจ้าว ตรา BOLA ขนาด 20x500 กรัม</t>
  </si>
  <si>
    <t>APT001-0025</t>
  </si>
  <si>
    <t>ค่า BCT=194 kg.จำนวนชั้นที่สามารถวางซ้อนกันได้ 22 ชั้น</t>
  </si>
  <si>
    <t>5259 Rev.00</t>
  </si>
  <si>
    <t>กล่องใน ESB NS60LA (BEB-NS60LAI-KA)</t>
  </si>
  <si>
    <t>ESB001-0085</t>
  </si>
  <si>
    <t>SOCA1905-0326</t>
  </si>
  <si>
    <t>PDR1906-0161</t>
  </si>
  <si>
    <t>5259/3 Rev.00</t>
  </si>
  <si>
    <t>กล่องใน ESB N40L (BEB-N40LI-KA)</t>
  </si>
  <si>
    <t>ESB001-0115</t>
  </si>
  <si>
    <t>PDR1906-0160</t>
  </si>
  <si>
    <t>พิมพ์คมชัด/สีเข้าห้องเย็น/แพ็คขวางลอน</t>
  </si>
  <si>
    <t>04-BX-2-CT-I-125 MOONCAKE 2019/BUONO</t>
  </si>
  <si>
    <t>BON001-0012</t>
  </si>
  <si>
    <t>SOCA1905-0344</t>
  </si>
  <si>
    <t>PDR1907-0027</t>
  </si>
  <si>
    <t>SOCA1905-0349</t>
  </si>
  <si>
    <t>5594/1 Rev.01</t>
  </si>
  <si>
    <t>Box 3K NS100x2,PREMIUM(EBE) (BA1433)</t>
  </si>
  <si>
    <t>TSB001-0041</t>
  </si>
  <si>
    <t>SOCA1905-0332</t>
  </si>
  <si>
    <t>PDR1906-0192</t>
  </si>
  <si>
    <t>PDR1906-0191</t>
  </si>
  <si>
    <t>4240 REV.00</t>
  </si>
  <si>
    <t>กล่องSHI OK 2 410X410X162</t>
  </si>
  <si>
    <t>SHI001-0015</t>
  </si>
  <si>
    <t>SOCA1905-0329</t>
  </si>
  <si>
    <t>PDR1906-0187</t>
  </si>
  <si>
    <t>PDR1906-0185</t>
  </si>
  <si>
    <t>PDR1906-0183</t>
  </si>
  <si>
    <t>PDR1906-0181</t>
  </si>
  <si>
    <t>SOCA1905-0325</t>
  </si>
  <si>
    <t>PDR1906-0174</t>
  </si>
  <si>
    <t>5710 Rev.00</t>
  </si>
  <si>
    <t>CO-1176:Carton No.1176 CHEF EBI KATSU 60g</t>
  </si>
  <si>
    <t>NNF001-0016</t>
  </si>
  <si>
    <t>BON001-0011</t>
  </si>
  <si>
    <t>6112 Rev.03</t>
  </si>
  <si>
    <t>ส้ม O-801/แดง JP-07284/น้ำเงิน N-203//</t>
  </si>
  <si>
    <t>PLCMC0473:BOX,CAN,KYOKUYO (AMSC)</t>
  </si>
  <si>
    <t>SKF001-0002</t>
  </si>
  <si>
    <t>SOCA1905-0354</t>
  </si>
  <si>
    <t>PDR1905-1376</t>
  </si>
  <si>
    <t>1003+18</t>
  </si>
  <si>
    <t>5056 Rev.01</t>
  </si>
  <si>
    <t>ORF001-0009</t>
  </si>
  <si>
    <t>SOCA1905-0364</t>
  </si>
  <si>
    <t>PDR1906-0210</t>
  </si>
  <si>
    <t>SOCA1905-0362</t>
  </si>
  <si>
    <t>PDR1906-0209</t>
  </si>
  <si>
    <t>SOCA1905-0359</t>
  </si>
  <si>
    <t>WP-BOXS-LID00051 YD95 เจาะรูเล็ก(เหลือง)</t>
  </si>
  <si>
    <t>PDR1906-0204</t>
  </si>
  <si>
    <t>C // SHIPPING MARK:PRINT:MOS356</t>
  </si>
  <si>
    <t>SOCA1905-0361</t>
  </si>
  <si>
    <t>PDR1906-0208</t>
  </si>
  <si>
    <t>PDR1906-0207</t>
  </si>
  <si>
    <t>PDR1906-0206</t>
  </si>
  <si>
    <t>1996ข7</t>
  </si>
  <si>
    <t>SOCA1905-0380</t>
  </si>
  <si>
    <t>PDR1906-0231</t>
  </si>
  <si>
    <t>PDR1906-0228</t>
  </si>
  <si>
    <t>SOCA1905-0377</t>
  </si>
  <si>
    <t>PDR1906-0225</t>
  </si>
  <si>
    <t>PDR1906-0223</t>
  </si>
  <si>
    <t>SOCA1905-0406</t>
  </si>
  <si>
    <t>PDR1906-0293</t>
  </si>
  <si>
    <t>บริษัท สยามมารีนโฟรเซ่นฟู้ดส์  จำกัด</t>
  </si>
  <si>
    <t>SOCA1905-0385</t>
  </si>
  <si>
    <t>PDR1906-0235</t>
  </si>
  <si>
    <t>SOCA1905-0382</t>
  </si>
  <si>
    <t>PDR1906-0233</t>
  </si>
  <si>
    <t>4288 REV.00</t>
  </si>
  <si>
    <t>MC190078 กล่องน้ำตาลพิมพ์ F-LINK PDCTL</t>
  </si>
  <si>
    <t>OKN001-0165</t>
  </si>
  <si>
    <t>SOCA1905-0379</t>
  </si>
  <si>
    <t>PDR1906-0227</t>
  </si>
  <si>
    <t>SOCA1905-0374</t>
  </si>
  <si>
    <t>PDR1906-0218</t>
  </si>
  <si>
    <t>SOCA1905-0375</t>
  </si>
  <si>
    <t>PDR1906-0217</t>
  </si>
  <si>
    <t>SOCA1905-0373</t>
  </si>
  <si>
    <t>PDR1906-0216</t>
  </si>
  <si>
    <t>SOCA1905-0371</t>
  </si>
  <si>
    <t>PDR1906-0215</t>
  </si>
  <si>
    <t>แดง  120/เขียว  307/ดำ  602//</t>
  </si>
  <si>
    <t>ลังขนาด 48X500 กรัม (เขมร)</t>
  </si>
  <si>
    <t>PKT001-0008</t>
  </si>
  <si>
    <t>SOCB1905-0014</t>
  </si>
  <si>
    <t>PDR1906-0211</t>
  </si>
  <si>
    <t>พิมพ์คมชัด/ปีกด้าน 182 mm ให้อยู่ด้านก้นกล่อง/ห้ามกด GAP มาก/ทับเส้นไม่แตกใน/เน้นครบจำนวน</t>
  </si>
  <si>
    <t>6749 Rev.03</t>
  </si>
  <si>
    <t>กล่อง โคโคคัช</t>
  </si>
  <si>
    <t>บริษัท โปรฟิเชี่ยนท์ เอ็นเตอร์ไพรส์ จำกัด</t>
  </si>
  <si>
    <t>PFC001-0001</t>
  </si>
  <si>
    <t>FPC-16 (98) (OD:400x500x460)</t>
  </si>
  <si>
    <t>SOCA1905-0410</t>
  </si>
  <si>
    <t>PDR1906-0301</t>
  </si>
  <si>
    <t>PDR1906-0300</t>
  </si>
  <si>
    <t>PDR1906-0299</t>
  </si>
  <si>
    <t>เน้นแบบพิมพ์คมชัด/บาร์โค๊ตยิงติด/COAใส่วันที่ผลิต/ร่องสล็อตห้ามขลุย/ขอบห้ามเป็นขุย</t>
  </si>
  <si>
    <t>6544 Rev.01</t>
  </si>
  <si>
    <t>แดง WF-09153/น้ำเงิน  WF-09154///</t>
  </si>
  <si>
    <t>D-98 OD 420*520*260 mm.</t>
  </si>
  <si>
    <t>FPC001-0001</t>
  </si>
  <si>
    <t>SOCA1905-0412</t>
  </si>
  <si>
    <t>PDR1906-0305</t>
  </si>
  <si>
    <t>กล่องแป้งข้าวจ้าวเหรียญทองคู่ ขนาด 20x500 กรัม</t>
  </si>
  <si>
    <t>SOCB1905-0017</t>
  </si>
  <si>
    <t>PDR1906-0302</t>
  </si>
  <si>
    <t>SOCA1905-0421</t>
  </si>
  <si>
    <t>PDR1906-0320</t>
  </si>
  <si>
    <t>SOCA1905-0417</t>
  </si>
  <si>
    <t>PDR1906-0315</t>
  </si>
  <si>
    <t>PDR1906-0314</t>
  </si>
  <si>
    <t>PDR1906-0313</t>
  </si>
  <si>
    <t>SOCA1905-0416</t>
  </si>
  <si>
    <t>PDR1906-0311</t>
  </si>
  <si>
    <t>ใช้St.360ซื้อ2875</t>
  </si>
  <si>
    <t>PDR1906-0310</t>
  </si>
  <si>
    <t>งานห้ามขาดจำนวน/สามารถผลิตเกิน PO ได้5ใบ</t>
  </si>
  <si>
    <t>6973 Rev.00</t>
  </si>
  <si>
    <t>น้ำเงิน AQ-232////</t>
  </si>
  <si>
    <t>กล่องหมึก PTOTP003 CUT</t>
  </si>
  <si>
    <t>PTF001-0002</t>
  </si>
  <si>
    <t>SOCA1905-0423</t>
  </si>
  <si>
    <t>PDR1906-0322</t>
  </si>
  <si>
    <t>SOCA1905-0422</t>
  </si>
  <si>
    <t>PDR1906-0321</t>
  </si>
  <si>
    <t>6483 REV.00</t>
  </si>
  <si>
    <t>ดำ602////</t>
  </si>
  <si>
    <t>5108100140 M DK17A595K03</t>
  </si>
  <si>
    <t>BIT001-0008</t>
  </si>
  <si>
    <t>SOCA1905-0413</t>
  </si>
  <si>
    <t>PDR1906-0317</t>
  </si>
  <si>
    <t>กล่อง ZORUS CAN</t>
  </si>
  <si>
    <t>SOCA1905-0420</t>
  </si>
  <si>
    <t>PDR1906-0316</t>
  </si>
  <si>
    <t>PDR1906-0309</t>
  </si>
  <si>
    <t>SOCA1905-0415</t>
  </si>
  <si>
    <t>PDR1906-0307</t>
  </si>
  <si>
    <t>2403+15</t>
  </si>
  <si>
    <t>2003+24</t>
  </si>
  <si>
    <t>ยก</t>
  </si>
  <si>
    <t>วันที่ 1-06-2562</t>
  </si>
  <si>
    <t>SOCA1905-0433</t>
  </si>
  <si>
    <t>PDR1906-0346</t>
  </si>
  <si>
    <t>SOCA1905-0432</t>
  </si>
  <si>
    <t>PDR1906-0345</t>
  </si>
  <si>
    <t>แบบพิมพ์คมชัด/Speed 50 แผ่น/นาที</t>
  </si>
  <si>
    <t>4951 Rev.06</t>
  </si>
  <si>
    <t>WF-04767BLUE/JP11-D4307AQUAGREEN///</t>
  </si>
  <si>
    <t>กล่องใส่แก้วพลาสติก PP 22 ออนซ์. (CPW)</t>
  </si>
  <si>
    <t>SJA001-0016</t>
  </si>
  <si>
    <t>SOCB1905-0021</t>
  </si>
  <si>
    <t>PDR1906-0340</t>
  </si>
  <si>
    <t>SOCA1905-0431</t>
  </si>
  <si>
    <t>PDR1906-0339</t>
  </si>
  <si>
    <t>การเรียงลำดับสีในแต่ละPrint/ไม่เจาะรู Hand Hold</t>
  </si>
  <si>
    <t>4386 REV.00</t>
  </si>
  <si>
    <t>WF-01053  เขียนอ่อน/120  แดง/CMYK01  เหลือง/WF-09390  เขียวเข้ม/602  ดำ</t>
  </si>
  <si>
    <t>กล่อง CHENYI 4 ลูก</t>
  </si>
  <si>
    <t>ICC001-0003</t>
  </si>
  <si>
    <t>SOCA1905-0428</t>
  </si>
  <si>
    <t>PDR1906-0337</t>
  </si>
  <si>
    <t>PDR1906-0335</t>
  </si>
  <si>
    <t>PDR1906-0333</t>
  </si>
  <si>
    <t>PDR1906-0331</t>
  </si>
  <si>
    <t>M125/M125/M125</t>
  </si>
  <si>
    <t>1005+17</t>
  </si>
  <si>
    <t>1003+31</t>
  </si>
  <si>
    <t>SOCA1905-0434</t>
  </si>
  <si>
    <t>PDR1906-0350</t>
  </si>
  <si>
    <t>PDR1906-0349</t>
  </si>
  <si>
    <t>PDR1906-0348</t>
  </si>
  <si>
    <t>PDR1906-0347</t>
  </si>
  <si>
    <t>5996 Rev.01</t>
  </si>
  <si>
    <t>SETSU-IL25,50,100W/F-SI.D1(H6)PK-IL-01-500</t>
  </si>
  <si>
    <t>LEE001-0272</t>
  </si>
  <si>
    <t>SOCA1905-0450</t>
  </si>
  <si>
    <t>PDR1906-0379</t>
  </si>
  <si>
    <t>1802 Rev.02</t>
  </si>
  <si>
    <t>เขียว 348/แดง 124/ดำ 602//</t>
  </si>
  <si>
    <t>RA-C32 I.D2 (D10) PK-FL-01-582</t>
  </si>
  <si>
    <t>LEE001-0204</t>
  </si>
  <si>
    <t>SOCA1905-0447</t>
  </si>
  <si>
    <t>SOCA1905-0440</t>
  </si>
  <si>
    <t>PDR1906-0362</t>
  </si>
  <si>
    <t>BC // WP-BOXS-LID00022</t>
  </si>
  <si>
    <t>กล่องฝาโดม YD90 ปิดแก้วพลาสติกเจาะรูใหญ่(สีแดง)</t>
  </si>
  <si>
    <t>SOCA1905-0436</t>
  </si>
  <si>
    <t>PDR1906-0361</t>
  </si>
  <si>
    <t>PDR1906-0360</t>
  </si>
  <si>
    <t>SOCA1905-0438</t>
  </si>
  <si>
    <t>PDR1906-0357</t>
  </si>
  <si>
    <t>วันที่ 3-06-2562</t>
  </si>
  <si>
    <t>วันที่ 6-06-2562</t>
  </si>
  <si>
    <t>วันที่ 5-06-2562</t>
  </si>
  <si>
    <t>วันที่ 4-06-2562</t>
  </si>
  <si>
    <t>วันที่ 7-06-2562</t>
  </si>
  <si>
    <t>วันที่ 8-06-2562</t>
  </si>
  <si>
    <t>วันที่ 9-06-2562</t>
  </si>
  <si>
    <t>วันที่ 10-06-2562</t>
  </si>
  <si>
    <t>2003+40</t>
  </si>
  <si>
    <t>ตีบิลฝากของ</t>
  </si>
  <si>
    <t>PDW1906-0010</t>
  </si>
  <si>
    <t>FG=90 ใบ</t>
  </si>
  <si>
    <t>NP2389 REV.00</t>
  </si>
  <si>
    <t>(ZO705) CARTON STAR 226X226X124</t>
  </si>
  <si>
    <t>บริษัท ไตโยฟาสเทนเนอร์ (ประเทศไทย) จำกัด</t>
  </si>
  <si>
    <t>TYF001-0001</t>
  </si>
  <si>
    <t>SOCA1905-0471</t>
  </si>
  <si>
    <t>PDR1906-0416</t>
  </si>
  <si>
    <t>SOCA1905-0466</t>
  </si>
  <si>
    <t>PDR1906-0414</t>
  </si>
  <si>
    <t>PDR1906-0413</t>
  </si>
  <si>
    <t>6356 Rev.01</t>
  </si>
  <si>
    <t>(MC190069) กล่องนอก Sushi Tailless 51/60HL</t>
  </si>
  <si>
    <t>OKN001-0074</t>
  </si>
  <si>
    <t>SOCA1905-0464</t>
  </si>
  <si>
    <t>PDR1906-0412</t>
  </si>
  <si>
    <t>พิมพ์ฝากล่อง/พิมพ์โลโก้OM</t>
  </si>
  <si>
    <t>6437 REV.00</t>
  </si>
  <si>
    <t>น้ำตาล AQ-729////</t>
  </si>
  <si>
    <t>[P101GS-003-02] กล่องขาว GSF-003 REV2 (ใบ)</t>
  </si>
  <si>
    <t>KPF001-0020</t>
  </si>
  <si>
    <t>SOCA1905-0463</t>
  </si>
  <si>
    <t>PDR1906-0409</t>
  </si>
  <si>
    <t>4982 Rev.02</t>
  </si>
  <si>
    <t>SLF001-0005</t>
  </si>
  <si>
    <t>SOCA1905-0459</t>
  </si>
  <si>
    <t>PDR1906-0396</t>
  </si>
  <si>
    <t>SOCA1905-0455</t>
  </si>
  <si>
    <t>PDR1906-0391</t>
  </si>
  <si>
    <t>NP1952 Rev.00</t>
  </si>
  <si>
    <t>(MC160164) กล่องน้ำตาลไม่พิมพ์ NOBASHI TAIWAN</t>
  </si>
  <si>
    <t>OKN001-0070</t>
  </si>
  <si>
    <t>SOCA1905-0453</t>
  </si>
  <si>
    <t>PDR1906-0383</t>
  </si>
  <si>
    <t>1003+33</t>
  </si>
  <si>
    <t>1003+44</t>
  </si>
  <si>
    <t>กล่องต่อ</t>
  </si>
  <si>
    <t>1003+8</t>
  </si>
  <si>
    <t>603+39</t>
  </si>
  <si>
    <t>va</t>
  </si>
  <si>
    <t>PDW1905-0093</t>
  </si>
  <si>
    <t>SOCA1905-0473</t>
  </si>
  <si>
    <t>PDR1907-0032</t>
  </si>
  <si>
    <t>แบบพิมพ์คมชัด/บาร์โค๊ตยิงติด/กาวห้ามเยิ้ม/สีน้ำเงินให้อยู่ในค่า STD เท่านั้น/
ลงงานพันฟิล์ม</t>
  </si>
  <si>
    <t>6610 Rev.00</t>
  </si>
  <si>
    <t>ม่วง WF-09309/น้ำเงิน WF-09270/ดำ 602//</t>
  </si>
  <si>
    <t>PK-CARINW-02 (ม่วง)</t>
  </si>
  <si>
    <t>STD001-0002</t>
  </si>
  <si>
    <t>SOCA1905-0472</t>
  </si>
  <si>
    <t>PDR1907-0028</t>
  </si>
  <si>
    <t>6521 Rev.01</t>
  </si>
  <si>
    <t>(MC180341) กล่องขาวพิมพ์ T702/6 HL EZ 8/12</t>
  </si>
  <si>
    <t>OKN001-0090</t>
  </si>
  <si>
    <t>SOCA1905-0490</t>
  </si>
  <si>
    <t>PDR1906-0456</t>
  </si>
  <si>
    <t>SOCA1905-0489</t>
  </si>
  <si>
    <t>PDR1906-0455</t>
  </si>
  <si>
    <t>PDR1906-0454</t>
  </si>
  <si>
    <t>T702/6 (5F0000002489)</t>
  </si>
  <si>
    <t>TUN001-0018</t>
  </si>
  <si>
    <t>SOCA1905-0488</t>
  </si>
  <si>
    <t>PDR1906-0453</t>
  </si>
  <si>
    <t>SOCA1905-0487</t>
  </si>
  <si>
    <t>PDR1906-0446</t>
  </si>
  <si>
    <t>PDR1906-0445</t>
  </si>
  <si>
    <t>PDR1906-0444</t>
  </si>
  <si>
    <t>C // Shipping Mark:Print: H &amp; S Art. Nr.O4256</t>
  </si>
  <si>
    <t>SOCA1905-0484</t>
  </si>
  <si>
    <t>PDR1906-0443</t>
  </si>
  <si>
    <t>ITEM NO.PKRC0111</t>
  </si>
  <si>
    <t>290/1 Rev.00</t>
  </si>
  <si>
    <t>Carton E02010728 Coconut Bin Bin (PKRC0111)</t>
  </si>
  <si>
    <t>NAC001-0045</t>
  </si>
  <si>
    <t>SOCA1905-0483</t>
  </si>
  <si>
    <t>PDR1906-0441</t>
  </si>
  <si>
    <t>ITEM NO. PKRC0112</t>
  </si>
  <si>
    <t>791/1 Rev.00</t>
  </si>
  <si>
    <t>แดง 173/น้ำเงิน 214///</t>
  </si>
  <si>
    <t>Carton E02010729,Icingsnow;BinBinBrand(PKRC0112)</t>
  </si>
  <si>
    <t>NAC001-0044</t>
  </si>
  <si>
    <t>PDR1906-0440</t>
  </si>
  <si>
    <t>ITEM NO.PKRC0109</t>
  </si>
  <si>
    <t>1541/1 Rev.00</t>
  </si>
  <si>
    <t>Carton E02010713 Original Bin Bin (PKRC0109)</t>
  </si>
  <si>
    <t>NAC001-0047</t>
  </si>
  <si>
    <t>PDR1906-0439</t>
  </si>
  <si>
    <t>PDR1906-0432</t>
  </si>
  <si>
    <t>SOCA1905-0475</t>
  </si>
  <si>
    <t>PDR1906-0421</t>
  </si>
  <si>
    <t>SOCA1905-0474</t>
  </si>
  <si>
    <t>PDR1906-0420</t>
  </si>
  <si>
    <t>PDR1906-0419</t>
  </si>
  <si>
    <t>PDR1906-0418</t>
  </si>
  <si>
    <t>PDR1906-0417</t>
  </si>
  <si>
    <t>4307 Rev.01</t>
  </si>
  <si>
    <t>SOCA1905-0508</t>
  </si>
  <si>
    <t>PDW1906-0022</t>
  </si>
  <si>
    <t>PDR1906-0462</t>
  </si>
  <si>
    <t>SOCA1905-0495</t>
  </si>
  <si>
    <t>PDR1906-0471</t>
  </si>
  <si>
    <t>SOCA1905-0504</t>
  </si>
  <si>
    <t>PDR1906-0472</t>
  </si>
  <si>
    <t>SOCA1905-0505</t>
  </si>
  <si>
    <t>PDR1906-0473</t>
  </si>
  <si>
    <t>SOCA1905-0506</t>
  </si>
  <si>
    <t>PDR1906-0476</t>
  </si>
  <si>
    <t>SOCA1905-0510</t>
  </si>
  <si>
    <t>กล่องแป้ง</t>
  </si>
  <si>
    <t>PDR1906-0477</t>
  </si>
  <si>
    <t>SOCA1905-0511</t>
  </si>
  <si>
    <t>PDR1906-0478</t>
  </si>
  <si>
    <t>SOCA1905-0507</t>
  </si>
  <si>
    <t>PDR1906-0480</t>
  </si>
  <si>
    <t>PDR1906-0482</t>
  </si>
  <si>
    <t>PDR1906-0484</t>
  </si>
  <si>
    <t>PDR1906-0486</t>
  </si>
  <si>
    <t>PDR1906-0488</t>
  </si>
  <si>
    <t>PDR1906-0490</t>
  </si>
  <si>
    <t>PDR1906-0492</t>
  </si>
  <si>
    <t>PDR1906-0494</t>
  </si>
  <si>
    <t>PDR1906-0496</t>
  </si>
  <si>
    <t>PDR1906-0529</t>
  </si>
  <si>
    <t>SOCA1905-0521</t>
  </si>
  <si>
    <t>PDR1906-0531</t>
  </si>
  <si>
    <t>PDR1906-0533</t>
  </si>
  <si>
    <t>PDR1906-0535</t>
  </si>
  <si>
    <t>PDR1906-0537</t>
  </si>
  <si>
    <t>PDR1906-0539</t>
  </si>
  <si>
    <t>PDR1906-0541</t>
  </si>
  <si>
    <t>PDR1906-0543</t>
  </si>
  <si>
    <t>PDR1906-0545</t>
  </si>
  <si>
    <t>PDR1906-0547</t>
  </si>
  <si>
    <t>PDR1906-0549</t>
  </si>
  <si>
    <t>SOCA1905-0522</t>
  </si>
  <si>
    <t>PDR1906-0551</t>
  </si>
  <si>
    <t>PDR1906-0553</t>
  </si>
  <si>
    <t>PDR1906-0555</t>
  </si>
  <si>
    <t>PDR1906-0557</t>
  </si>
  <si>
    <t>PDR1906-0559</t>
  </si>
  <si>
    <t>PDR1906-0561</t>
  </si>
  <si>
    <t>PDR1906-0563</t>
  </si>
  <si>
    <t>PDR1906-0565</t>
  </si>
  <si>
    <t>PDR1906-0567</t>
  </si>
  <si>
    <t>PDR1906-0575</t>
  </si>
  <si>
    <t>SOCA1905-0519</t>
  </si>
  <si>
    <t>TPT001-0002</t>
  </si>
  <si>
    <t>SM10007  กล่องนอก BA30</t>
  </si>
  <si>
    <t>0044 Rev.00</t>
  </si>
  <si>
    <t>PDR1906-0576</t>
  </si>
  <si>
    <t>PDR1906-0577</t>
  </si>
  <si>
    <t>TPT001-0010</t>
  </si>
  <si>
    <t>SM10017 กล่องนอก BA26</t>
  </si>
  <si>
    <t>แดง AQ-120/ฟ้า WF-09894///</t>
  </si>
  <si>
    <t>2342 REV.00</t>
  </si>
  <si>
    <t>แบบพิมพ์ ต้องคมชัด/กระดาษต้องไม่เปื้อน/สีฟ้าเน้น std และ lower</t>
  </si>
  <si>
    <t>PDR1906-0578</t>
  </si>
  <si>
    <t>ห้ามปั๊มกล่องต่อ/สีสม่ำเสมอ/หนังสือคมชัด</t>
  </si>
  <si>
    <t>PDR1906-0584</t>
  </si>
  <si>
    <t>SOCA1905-0525</t>
  </si>
  <si>
    <t>YYE001-0010</t>
  </si>
  <si>
    <t>WP-BOXS-YYEC0021-01 กล่อง 100H PP TRAY</t>
  </si>
  <si>
    <t>ม่วง WF-05116////</t>
  </si>
  <si>
    <t>5546 Rev.00</t>
  </si>
  <si>
    <t>PDR1907-0034</t>
  </si>
  <si>
    <t>PDR1906-0590</t>
  </si>
  <si>
    <t>SOCA1905-0531</t>
  </si>
  <si>
    <t>กล่องแป้งข้าวเหนียว เหรียญทองคู่ 10x1 กก.</t>
  </si>
  <si>
    <t>PDR1906-0458</t>
  </si>
  <si>
    <t>SOCA1905-0491</t>
  </si>
  <si>
    <t>LEE001-0208</t>
  </si>
  <si>
    <t>LK-LED18 CL SET.D(G) PK-LED-01-642</t>
  </si>
  <si>
    <t>ขาว 900/ฟ้า 2234/ดำ 602//</t>
  </si>
  <si>
    <t>4342 Rev.00</t>
  </si>
  <si>
    <t>RD037</t>
  </si>
  <si>
    <t>PDR1906-0459</t>
  </si>
  <si>
    <t>LEE001-0105</t>
  </si>
  <si>
    <t>LK-LED24 CL SET .D(G) PK-LED-01-643</t>
  </si>
  <si>
    <t>4334  Rev.00</t>
  </si>
  <si>
    <t>RS039</t>
  </si>
  <si>
    <t>PDR1906-0448</t>
  </si>
  <si>
    <t>SOCA1905-0485</t>
  </si>
  <si>
    <t>1003+10</t>
  </si>
  <si>
    <t>1033+10</t>
  </si>
  <si>
    <t>3003+99</t>
  </si>
  <si>
    <t>503+29</t>
  </si>
  <si>
    <t>303+28</t>
  </si>
  <si>
    <t>1005+79</t>
  </si>
  <si>
    <t>968+13</t>
  </si>
  <si>
    <t>2003+42</t>
  </si>
  <si>
    <t>3010+52</t>
  </si>
  <si>
    <t>ส่งจริง</t>
  </si>
  <si>
    <t>ลูกค้ายกเลิก1/6/19</t>
  </si>
  <si>
    <t>SOCA1905-0538</t>
  </si>
  <si>
    <t>PDR1907-0036</t>
  </si>
  <si>
    <t>PDR1906-0598</t>
  </si>
  <si>
    <t>SOCA1905-0536</t>
  </si>
  <si>
    <t>PDR1906-0602</t>
  </si>
  <si>
    <t>เน้นสึให้อยู่ในค่าตามแผ่นเทียบสี</t>
  </si>
  <si>
    <t>0554 Rev.00</t>
  </si>
  <si>
    <t>ส้ม WF-01151/น้ำเงิน AQ-263/ดำ JP-45//</t>
  </si>
  <si>
    <t>(MC190015) กล่องนอก FREEDOMS CHOICE</t>
  </si>
  <si>
    <t>OKN001-0153</t>
  </si>
  <si>
    <t>SOCA1905-0539</t>
  </si>
  <si>
    <t>PDR1906-0599</t>
  </si>
  <si>
    <t>SOCA1905-0534</t>
  </si>
  <si>
    <t>PDR1906-0595</t>
  </si>
  <si>
    <t>SOCA1905-0533</t>
  </si>
  <si>
    <t>PDR1906-0593</t>
  </si>
  <si>
    <t>KK125/M105/M105/M105/M105</t>
  </si>
  <si>
    <t>6395 Rev.00</t>
  </si>
  <si>
    <t>ส้ม  2-D1520/เขียว 320///</t>
  </si>
  <si>
    <t>88-BSR05 กล่องน้ำปลาเสาวรส แกลลอน4.5ลิตรx3</t>
  </si>
  <si>
    <t>บริษัท โรงงานน้ำปลาจักรสุวรรณ จำกัด</t>
  </si>
  <si>
    <t>NPJ001-0005</t>
  </si>
  <si>
    <t>SOCA1905-0532</t>
  </si>
  <si>
    <t>PDR1906-0591</t>
  </si>
  <si>
    <t>6478 Rev.00</t>
  </si>
  <si>
    <t>APT001-0012</t>
  </si>
  <si>
    <t>SOCA1905-0528</t>
  </si>
  <si>
    <t>PDR1906-0588</t>
  </si>
  <si>
    <t>5754  Rev.06</t>
  </si>
  <si>
    <t>SOCA1905-0527</t>
  </si>
  <si>
    <t>PDR1906-0585</t>
  </si>
  <si>
    <t>Rev.01 ปรับแผนใหม่</t>
  </si>
  <si>
    <t>1603+32</t>
  </si>
  <si>
    <t>603+42</t>
  </si>
  <si>
    <t>603+36</t>
  </si>
  <si>
    <t>12003+169</t>
  </si>
  <si>
    <t>2010+51</t>
  </si>
  <si>
    <t>210+14</t>
  </si>
  <si>
    <t>100+50</t>
  </si>
  <si>
    <t>5003+43</t>
  </si>
  <si>
    <t>1510+70</t>
  </si>
  <si>
    <t>1348+27</t>
  </si>
  <si>
    <t>1908+33</t>
  </si>
  <si>
    <t>1510+10</t>
  </si>
  <si>
    <t>3015+41</t>
  </si>
  <si>
    <t>3235+39</t>
  </si>
  <si>
    <t>3237+40</t>
  </si>
  <si>
    <t>1005+36</t>
  </si>
  <si>
    <t>503+40</t>
  </si>
  <si>
    <t>503+43</t>
  </si>
  <si>
    <t>503+14</t>
  </si>
  <si>
    <t>1510+21</t>
  </si>
  <si>
    <t>1003+41</t>
  </si>
  <si>
    <t>190+4</t>
  </si>
  <si>
    <t>วันที่ 11-06-2562</t>
  </si>
  <si>
    <t>4410+182</t>
  </si>
  <si>
    <t>5020+25</t>
  </si>
  <si>
    <t>7020+29</t>
  </si>
  <si>
    <t>6843+45</t>
  </si>
  <si>
    <t>1503+27</t>
  </si>
  <si>
    <t>1908+38</t>
  </si>
  <si>
    <t>3503+46</t>
  </si>
  <si>
    <t>3033+49</t>
  </si>
  <si>
    <t>2103+6</t>
  </si>
  <si>
    <t>2503+7</t>
  </si>
  <si>
    <t>1343+44</t>
  </si>
  <si>
    <t>1010+7</t>
  </si>
  <si>
    <t>2003+35</t>
  </si>
  <si>
    <t>1053+84</t>
  </si>
  <si>
    <t>1003+27</t>
  </si>
  <si>
    <t>2003+54</t>
  </si>
  <si>
    <t>SOCA1906-0006</t>
  </si>
  <si>
    <t>PDR1907-0037</t>
  </si>
  <si>
    <t>KA185/M150/KA230</t>
  </si>
  <si>
    <t>2744 REV.03</t>
  </si>
  <si>
    <t>น้ำเงิน 201 (287U)////</t>
  </si>
  <si>
    <t>กล่องกุ้งขาว (3 ชั้น) 275x375x260</t>
  </si>
  <si>
    <t>บริษัท บุญชัย ซีฟู๊ด โปรดักส์ จำกัด</t>
  </si>
  <si>
    <t>BCF001-0001</t>
  </si>
  <si>
    <t>SOCA1906-0012</t>
  </si>
  <si>
    <t>PDR1906-0654</t>
  </si>
  <si>
    <t>PDR1906-0653</t>
  </si>
  <si>
    <t>PDR1906-0624</t>
  </si>
  <si>
    <t>SOCA1906-0011</t>
  </si>
  <si>
    <t>PDR1906-0620</t>
  </si>
  <si>
    <t>PDR1906-0619</t>
  </si>
  <si>
    <t>PDR1906-0618</t>
  </si>
  <si>
    <t>PDR1906-0617</t>
  </si>
  <si>
    <t>KA125/M185/M125</t>
  </si>
  <si>
    <t>C // Shipping Mark:Print:MOS355</t>
  </si>
  <si>
    <t>SOCA1906-0007</t>
  </si>
  <si>
    <t>PDR1906-0610</t>
  </si>
  <si>
    <t>SOCA1906-0004</t>
  </si>
  <si>
    <t>PDR1906-0609</t>
  </si>
  <si>
    <t>PDW1906-0034</t>
  </si>
  <si>
    <t>PDW1906-0040</t>
  </si>
  <si>
    <t>ใช้PDR1906-0104</t>
  </si>
  <si>
    <t>190+33</t>
  </si>
  <si>
    <t>4289 Rev.01</t>
  </si>
  <si>
    <t>04-BX-2-CT-I-124  กล่อง MOONCAKE 2019/BUONO</t>
  </si>
  <si>
    <t>SOCA1906-0020</t>
  </si>
  <si>
    <t>PDR1906-0655</t>
  </si>
  <si>
    <t>ย้ายเข้าSUNRISE</t>
  </si>
  <si>
    <t>PDR1906-0460</t>
  </si>
  <si>
    <t>SOCA1905-0493</t>
  </si>
  <si>
    <t>KPF001-0005</t>
  </si>
  <si>
    <t>กล่อง CO-001 (P101 COC-001/08)</t>
  </si>
  <si>
    <t>เขียว JP-05968////</t>
  </si>
  <si>
    <t>5817 Rev.01</t>
  </si>
  <si>
    <t>2802+21</t>
  </si>
  <si>
    <t>KS140/M185/KA185</t>
  </si>
  <si>
    <t>พิมพ์คมชัด/เน้นติดกาวห้ามหลุด/เน้นสีพิมพ์ค่า Upper เท่านั้น</t>
  </si>
  <si>
    <t>ย้ายมา</t>
  </si>
  <si>
    <t>ค่าBCT=233 วางซ้อนได้ 15 ชั้น</t>
  </si>
  <si>
    <t>808+37</t>
  </si>
  <si>
    <t>3979 Rev.0</t>
  </si>
  <si>
    <t>แดง 3-D2874/น้ำเงิน 256///</t>
  </si>
  <si>
    <t>กล่อง TRIX N100 (BT-N100-KW)</t>
  </si>
  <si>
    <t>ESB001-0026</t>
  </si>
  <si>
    <t>SOCA1905-0324</t>
  </si>
  <si>
    <t>PDR1906-0159</t>
  </si>
  <si>
    <t>ค่า BCT =227 kg. วางซ้อนได้ 13 ชั้น</t>
  </si>
  <si>
    <t>3474/1 Rev.01</t>
  </si>
  <si>
    <t>แดง 3-D2874/ดำ 602///</t>
  </si>
  <si>
    <t>กล่อง 3G N100 (BG-N100-KW)</t>
  </si>
  <si>
    <t>ESB001-0060</t>
  </si>
  <si>
    <t>PDR1906-0158</t>
  </si>
  <si>
    <t>ITEM NO.DL1726</t>
  </si>
  <si>
    <t>85+51</t>
  </si>
  <si>
    <t>796 Rev.01</t>
  </si>
  <si>
    <t>ดำ 602/แดง AQ-171///</t>
  </si>
  <si>
    <t>Carton E13031 Littie Cook (DL1726)</t>
  </si>
  <si>
    <t>NAC001-0031</t>
  </si>
  <si>
    <t>SOCA1905-0248</t>
  </si>
  <si>
    <t>PDW1906-0020</t>
  </si>
  <si>
    <t>PDR1905-1067</t>
  </si>
  <si>
    <t>SOCA1905-0216</t>
  </si>
  <si>
    <t>SNF001-0012</t>
  </si>
  <si>
    <t>4047 REV.00</t>
  </si>
  <si>
    <t>KL125/M125/M125/M125/KL125</t>
  </si>
  <si>
    <t>PDR1905-1068</t>
  </si>
  <si>
    <t>PDR1906-0108</t>
  </si>
  <si>
    <t>ซ่อมreject</t>
  </si>
  <si>
    <t>แพ็คเชือกขวางลอนไม่แน่นมาก/พิมพ์คมชัด/บาร์โค๊ดยิงติด/ห้ามขาดจำนวน</t>
  </si>
  <si>
    <t>C // SHIPPINGMARK:47144697</t>
  </si>
  <si>
    <t>ใช้PDR1906-0061</t>
  </si>
  <si>
    <t>0100 REV.00</t>
  </si>
  <si>
    <t>672177 Macro Chicken Bag(SP01-BOX-000-C178 BOX)</t>
  </si>
  <si>
    <t>TAK001-0005</t>
  </si>
  <si>
    <t>SOCA1905-0066</t>
  </si>
  <si>
    <t>PDW1906-0043</t>
  </si>
  <si>
    <t>แทนreject</t>
  </si>
  <si>
    <t>PDE1812-0102</t>
  </si>
  <si>
    <t>SOEXC1905-0012</t>
  </si>
  <si>
    <t>SNF001-0004</t>
  </si>
  <si>
    <t>3821276 (ตัวอย่าง)</t>
  </si>
  <si>
    <t>6451 Rev.01</t>
  </si>
  <si>
    <t>15+26</t>
  </si>
  <si>
    <t>สั่งกระดาษมาทับเส้นหน้าหลังตรงกัน</t>
  </si>
  <si>
    <t>KA125/M125/M105/M125/KA125</t>
  </si>
  <si>
    <t>ผลิตตัวอย่างเครื่องจริง</t>
  </si>
  <si>
    <t>PDR1906-0425</t>
  </si>
  <si>
    <t>SOCA1905-0477</t>
  </si>
  <si>
    <t>SNF001-0003</t>
  </si>
  <si>
    <t>10003+71</t>
  </si>
  <si>
    <t>510+72</t>
  </si>
  <si>
    <t>1653+57</t>
  </si>
  <si>
    <t>1003+52</t>
  </si>
  <si>
    <t>2003+22</t>
  </si>
  <si>
    <t>225+17</t>
  </si>
  <si>
    <t xml:space="preserve">Rev.01 </t>
  </si>
  <si>
    <t>เนื่องจากเพิ่มงานไทดา 4 รายการ</t>
  </si>
  <si>
    <t>ใช้PDR1906-0375=87</t>
  </si>
  <si>
    <t>PDE1812-0104</t>
  </si>
  <si>
    <t>SOEXC1906-0001</t>
  </si>
  <si>
    <t>OKN001-0166</t>
  </si>
  <si>
    <t>MC170044 (กล่องตัวอย่าง)</t>
  </si>
  <si>
    <t>JP-08789  แดง/AQ251  น้ำเงิน///</t>
  </si>
  <si>
    <t>6358 REV.00</t>
  </si>
  <si>
    <t>เน้นสีแดงกับสีฟ้าให้อยู่ใน Lower-STD</t>
  </si>
  <si>
    <t>PDR1906-0656</t>
  </si>
  <si>
    <t>SOCA1906-0026</t>
  </si>
  <si>
    <t>TBT001-0001</t>
  </si>
  <si>
    <t>บริษัท ไทยบิวตี้แวร์ จำกัด</t>
  </si>
  <si>
    <t>MAACT142412ST13 Carton size (24x14x12 Inc)</t>
  </si>
  <si>
    <t>NP079 Rev.00</t>
  </si>
  <si>
    <t>KI125/M105/M105/M105/KI125</t>
  </si>
  <si>
    <t>PDR1906-0661</t>
  </si>
  <si>
    <t>SOCA1906-0030</t>
  </si>
  <si>
    <t>NNF001-0012</t>
  </si>
  <si>
    <t>CO-1083/1 : CARTON NO.1083 TONKATSU 120g RE</t>
  </si>
  <si>
    <t>4019 Rev.02</t>
  </si>
  <si>
    <t>เชือกมัดสีน้ำงินห้ามมีเศษ SLOT REV.02 แก้ไขขนาด</t>
  </si>
  <si>
    <t>PDR1906-0662</t>
  </si>
  <si>
    <t>SOCA1906-0032</t>
  </si>
  <si>
    <t>PDR1906-0663</t>
  </si>
  <si>
    <t>SOCA1906-0033</t>
  </si>
  <si>
    <t>NNF001-0030</t>
  </si>
  <si>
    <t>CO-1103:CARTONNO.1103DELICAEBIKATSU30g</t>
  </si>
  <si>
    <t>BLACK602/WF-REDAQ-120///</t>
  </si>
  <si>
    <t>4237 Rev.01</t>
  </si>
  <si>
    <t>ใช้เชือกรัดสีน้ำเงิน/ห้ามมีเศษ Slot</t>
  </si>
  <si>
    <t>PDR1906-0664</t>
  </si>
  <si>
    <t>SOCA1906-0034</t>
  </si>
  <si>
    <t>NNF001-0010</t>
  </si>
  <si>
    <t>CO-1082 : CARTON NO.1082 TONKATSU 100g RE</t>
  </si>
  <si>
    <t>4020 Rev.02</t>
  </si>
  <si>
    <t>มัดเชือกสีน้ำเงิน/ห้ามมีเศษ SOLT</t>
  </si>
  <si>
    <t>PDR1906-0665</t>
  </si>
  <si>
    <t>SOCA1906-0031</t>
  </si>
  <si>
    <t>HCC001-0006</t>
  </si>
  <si>
    <t>กล่อง Zorus ผสมกระชายดำ 150mlx50ขวด</t>
  </si>
  <si>
    <t>แดง R-106/น้ำเงิน JP-05967///</t>
  </si>
  <si>
    <t>4083 Rev.00</t>
  </si>
  <si>
    <t>PDR1906-0666</t>
  </si>
  <si>
    <t>HCC001-0005</t>
  </si>
  <si>
    <t>กล่องชินจู โสมแดง</t>
  </si>
  <si>
    <t>แดง R-106/ดำ 602///</t>
  </si>
  <si>
    <t>4082 Rev.00</t>
  </si>
  <si>
    <t>PDR1906-0667</t>
  </si>
  <si>
    <t>SOCA1906-0035</t>
  </si>
  <si>
    <t>PDR1906-0668</t>
  </si>
  <si>
    <t>PDR1906-0669</t>
  </si>
  <si>
    <t>SOCA1906-0036</t>
  </si>
  <si>
    <t>PDR1906-0672</t>
  </si>
  <si>
    <t>SOCA1906-0037</t>
  </si>
  <si>
    <t>PDR1907-0041</t>
  </si>
  <si>
    <t>SOCA1906-0038</t>
  </si>
  <si>
    <t>PDR1906-0659</t>
  </si>
  <si>
    <t>SOCA1906-0028</t>
  </si>
  <si>
    <t>PDR1906-0660</t>
  </si>
  <si>
    <t>PDR1906-0683</t>
  </si>
  <si>
    <t>SOCA1906-0041</t>
  </si>
  <si>
    <t>กล่องโยโก KA 390X390X162 (PACODA)</t>
  </si>
  <si>
    <t>PDR1906-0685</t>
  </si>
  <si>
    <t>PDR1906-0687</t>
  </si>
  <si>
    <t>PDR1906-0689</t>
  </si>
  <si>
    <t>PDR1906-0691</t>
  </si>
  <si>
    <t>PDR1906-0693</t>
  </si>
  <si>
    <t>PDR1906-0695</t>
  </si>
  <si>
    <t>PDR1906-0697</t>
  </si>
  <si>
    <t>PDR1906-0699</t>
  </si>
  <si>
    <t>PDR1906-0701</t>
  </si>
  <si>
    <t>PDR1906-0703</t>
  </si>
  <si>
    <t>PDR1906-0705</t>
  </si>
  <si>
    <t>PDR1906-0707</t>
  </si>
  <si>
    <t>PDR1906-0709</t>
  </si>
  <si>
    <t>PDR1906-0711</t>
  </si>
  <si>
    <t>1003+14</t>
  </si>
  <si>
    <t>PDW1906-0047</t>
  </si>
  <si>
    <t>SOEXS1906-0001</t>
  </si>
  <si>
    <t>ใช้PDR1906-0593</t>
  </si>
  <si>
    <t>PDW1906-0045</t>
  </si>
  <si>
    <t>ห้ามขาดจำนวน</t>
  </si>
  <si>
    <t>NP2231 Rev.00</t>
  </si>
  <si>
    <t>8-20000-0046 กล่องสีน้ำตาล ไม่พิมพ์ 5 ชั้น No.21</t>
  </si>
  <si>
    <t>บริษัท เจ.ดี.ฟู้ด โปรดักท์ส  จำกัด</t>
  </si>
  <si>
    <t>JDF001-0002</t>
  </si>
  <si>
    <t>SOCA1905-0446</t>
  </si>
  <si>
    <t>PDR1906-0369</t>
  </si>
  <si>
    <t>ใช้คู่กับแผ่นรอง 1กล่องใช้แผ่นรอง 2 แผ่น</t>
  </si>
  <si>
    <t>NP2285 Rev.00</t>
  </si>
  <si>
    <t>กล่องลูกฟูก 3 ชั้น 02-PR079</t>
  </si>
  <si>
    <t>ATY001-0005</t>
  </si>
  <si>
    <t>SOCA1905-0430</t>
  </si>
  <si>
    <t>PDR1906-0341</t>
  </si>
  <si>
    <t>2003+169</t>
  </si>
  <si>
    <t>223+35</t>
  </si>
  <si>
    <t>505+40</t>
  </si>
  <si>
    <t>505+37</t>
  </si>
  <si>
    <t>1681+61</t>
  </si>
  <si>
    <t>2003+17</t>
  </si>
  <si>
    <t>366+31</t>
  </si>
  <si>
    <t>140+47</t>
  </si>
  <si>
    <t>PDW1906-0050</t>
  </si>
  <si>
    <t>PDW1906-0049</t>
  </si>
  <si>
    <t>PDW1906-0048</t>
  </si>
  <si>
    <t>Rej7/6/2019</t>
  </si>
  <si>
    <t>SOCA1906-0047</t>
  </si>
  <si>
    <t>PDR1906-0731</t>
  </si>
  <si>
    <t>SOCA1906-0044</t>
  </si>
  <si>
    <t>PDR1906-0722</t>
  </si>
  <si>
    <t>PDR1906-0719</t>
  </si>
  <si>
    <t>SOCA1906-0057</t>
  </si>
  <si>
    <t>PDR1906-0742</t>
  </si>
  <si>
    <t>ห้ามขาดจำนวน/พิมพ์คมชัด/เกินได้5ใบ/แนบCOAทุกครั้งที่ส่งงาน</t>
  </si>
  <si>
    <t>0145 REV.00</t>
  </si>
  <si>
    <t>ฟ้า WF-09894/แดง AQ-172/น้ำเงิน 6-C7745//</t>
  </si>
  <si>
    <t>กล่องหมึก PTOTP018 WR BORAM</t>
  </si>
  <si>
    <t>PTF001-0003</t>
  </si>
  <si>
    <t>SOCA1906-0054</t>
  </si>
  <si>
    <t>PDR1906-0739</t>
  </si>
  <si>
    <t>SOCA1906-0046</t>
  </si>
  <si>
    <t>PDR1906-0730</t>
  </si>
  <si>
    <t>KI185/M125/M125</t>
  </si>
  <si>
    <t>0198 Rev.02</t>
  </si>
  <si>
    <t>ฟ้า JP-07788/แดง WF-09153/น้ำเงิน 6-02399//</t>
  </si>
  <si>
    <t>กล่อง ZORUS COOL KI</t>
  </si>
  <si>
    <t>HCC001-0002</t>
  </si>
  <si>
    <t>SOCA1906-0039</t>
  </si>
  <si>
    <t>PDR1906-0681</t>
  </si>
  <si>
    <t>SOCA1906-0040</t>
  </si>
  <si>
    <t>PDR1906-0680</t>
  </si>
  <si>
    <t>PDR1906-0679</t>
  </si>
  <si>
    <t>PDR1906-0678</t>
  </si>
  <si>
    <t>PDR1906-0677</t>
  </si>
  <si>
    <t>PDR1906-0464</t>
  </si>
  <si>
    <t>SOCA1905-0499</t>
  </si>
  <si>
    <t>PDR1906-0466</t>
  </si>
  <si>
    <t>SOCA1905-0500</t>
  </si>
  <si>
    <t>1343+12</t>
  </si>
  <si>
    <t>PDR1905-0733</t>
  </si>
  <si>
    <t>PDR1905-0734</t>
  </si>
  <si>
    <t>ย้ายมาจากวิง</t>
  </si>
  <si>
    <t>6344 Rev.00</t>
  </si>
  <si>
    <t>ชมพู  P-1107/ดำ JP-45///</t>
  </si>
  <si>
    <t>T338 กล่องสีน้ำตาล (5F0000000018)</t>
  </si>
  <si>
    <t>TUN001-0010</t>
  </si>
  <si>
    <t>SOCA1905-0337</t>
  </si>
  <si>
    <t>PDR1906-0195</t>
  </si>
  <si>
    <t>SOCA1905-0336</t>
  </si>
  <si>
    <t>PDR1906-0194</t>
  </si>
  <si>
    <t>PDR1906-0426</t>
  </si>
  <si>
    <t>ยกเลิก5/6/19</t>
  </si>
  <si>
    <t>ยกเลิก5/6/18</t>
  </si>
  <si>
    <t>2063+17</t>
  </si>
  <si>
    <t>2063+85</t>
  </si>
  <si>
    <t>2063+115</t>
  </si>
  <si>
    <t>2063+88</t>
  </si>
  <si>
    <t>2058+12</t>
  </si>
  <si>
    <t>2058+6</t>
  </si>
  <si>
    <t>2058+38</t>
  </si>
  <si>
    <t>2058+46</t>
  </si>
  <si>
    <t>2058+82</t>
  </si>
  <si>
    <t>2497+27</t>
  </si>
  <si>
    <t>1003+20</t>
  </si>
  <si>
    <t>3003+50</t>
  </si>
  <si>
    <t>2003+19</t>
  </si>
  <si>
    <t>2003+47</t>
  </si>
  <si>
    <t>SOCA1906-0064</t>
  </si>
  <si>
    <t>PDR1906-0773</t>
  </si>
  <si>
    <t>PDR1906-0771</t>
  </si>
  <si>
    <t>PDR1906-0769</t>
  </si>
  <si>
    <t>PDR1906-0767</t>
  </si>
  <si>
    <t>PDR1906-0765</t>
  </si>
  <si>
    <t>PDR1906-0763</t>
  </si>
  <si>
    <t>PDR1906-0761</t>
  </si>
  <si>
    <t>PDR1906-0759</t>
  </si>
  <si>
    <t>PDR1906-0757</t>
  </si>
  <si>
    <t>PDR1906-0755</t>
  </si>
  <si>
    <t>PDW1906-0051</t>
  </si>
  <si>
    <t>6431 Rev.00</t>
  </si>
  <si>
    <t>(MC180156) กล่องน้ำตาลพิมพ์ดำ Fuji Crystal</t>
  </si>
  <si>
    <t>OKN001-0079</t>
  </si>
  <si>
    <t>SOCA1906-0068</t>
  </si>
  <si>
    <t>PDR1911-0013</t>
  </si>
  <si>
    <t>SOCA1906-0059</t>
  </si>
  <si>
    <t>PDR1907-0043</t>
  </si>
  <si>
    <t>NP2051 Rev.00</t>
  </si>
  <si>
    <t>กล่องลูกฟูก 5 ชั้น 240*362*160 เบอร์ 2</t>
  </si>
  <si>
    <t>บริษัท เอสพีเอส เมดิคอล จำกัด</t>
  </si>
  <si>
    <t>SPS001-0001</t>
  </si>
  <si>
    <t>SOCA1906-0071</t>
  </si>
  <si>
    <t>PDR1906-0781</t>
  </si>
  <si>
    <t>6744 Rev.00</t>
  </si>
  <si>
    <t>แดง WF-07707/ดำ 602///</t>
  </si>
  <si>
    <t>กล่องแป้งข้าวจ้าวจิงโจ้คู่ 10x1 kg.</t>
  </si>
  <si>
    <t>BKI001-0015</t>
  </si>
  <si>
    <t>SOCA1906-0070</t>
  </si>
  <si>
    <t>PDR1906-0780</t>
  </si>
  <si>
    <t>6745 Rev.00</t>
  </si>
  <si>
    <t>น้ำเงิน 6-C6041/291////</t>
  </si>
  <si>
    <t>กล่องแป้งข้าวเหนียวจิงโจ้คู่ 10x1 kg.</t>
  </si>
  <si>
    <t>BKI001-0016</t>
  </si>
  <si>
    <t>PDR1906-0779</t>
  </si>
  <si>
    <t>PDR1906-0778</t>
  </si>
  <si>
    <t>PDR1906-0777</t>
  </si>
  <si>
    <t>เน้นแบบพิมพ์คมชัด/บาร์โค๊ตยิงติด/แพ็คขวางลอน</t>
  </si>
  <si>
    <t>C // 04-BX-2-CT-1-101</t>
  </si>
  <si>
    <t>6143 Rev.00</t>
  </si>
  <si>
    <t>NON DAIRY FROZEN DESSERT CHOCOLATE</t>
  </si>
  <si>
    <t>BON001-0001</t>
  </si>
  <si>
    <t>SOCA1906-0067</t>
  </si>
  <si>
    <t>PDR1906-0775</t>
  </si>
  <si>
    <t>SOCA1906-0063</t>
  </si>
  <si>
    <t>PDR1906-0754</t>
  </si>
  <si>
    <t>PDR1906-0753</t>
  </si>
  <si>
    <t>1835 Rev.00</t>
  </si>
  <si>
    <t>3003085 Armaflex RRV Tape3mm (Outside)</t>
  </si>
  <si>
    <t>ARM001-0013</t>
  </si>
  <si>
    <t>SOCA1906-0062</t>
  </si>
  <si>
    <t>PDR1906-0752</t>
  </si>
  <si>
    <t>SOCA1906-0060</t>
  </si>
  <si>
    <t>PDR1906-0748</t>
  </si>
  <si>
    <t>PDR1906-0746</t>
  </si>
  <si>
    <t>4384 Rev.00</t>
  </si>
  <si>
    <t>ขาว 900/แดง WF-09632/ดำ 602//</t>
  </si>
  <si>
    <t>DS-โคมซาลาเปา15 Inc MIX.D(G)PK-LED-01-641</t>
  </si>
  <si>
    <t>LEE001-0915</t>
  </si>
  <si>
    <t>SOCA1906-0075</t>
  </si>
  <si>
    <t>PDR1906-0787</t>
  </si>
  <si>
    <t>PDR1905-0735</t>
  </si>
  <si>
    <t>PDR1905-0736</t>
  </si>
  <si>
    <t>PDR1905-0737</t>
  </si>
  <si>
    <t>PDR1906-0467</t>
  </si>
  <si>
    <t>SOCA1905-0502</t>
  </si>
  <si>
    <t>SOCA1905-0496</t>
  </si>
  <si>
    <t>PDR1906-0465</t>
  </si>
  <si>
    <t>PDR1906-0468</t>
  </si>
  <si>
    <t>SOCA1905-0501</t>
  </si>
  <si>
    <t>ใช้คละเกรดได้ ไม่เอาM/M กับ KS</t>
  </si>
  <si>
    <t>PDR1906-0469</t>
  </si>
  <si>
    <t>SOCA1905-0503</t>
  </si>
  <si>
    <t>PDR1906-0257</t>
  </si>
  <si>
    <t>SOCA1905-0460</t>
  </si>
  <si>
    <t>PDR1906-0400</t>
  </si>
  <si>
    <t>PDR1906-0399</t>
  </si>
  <si>
    <t>PDR1906-0398</t>
  </si>
  <si>
    <t>PDR1906-0397</t>
  </si>
  <si>
    <t>507+32</t>
  </si>
  <si>
    <t>6003+34</t>
  </si>
  <si>
    <t>3003+42</t>
  </si>
  <si>
    <t>1503+31</t>
  </si>
  <si>
    <t>2003+12</t>
  </si>
  <si>
    <t>1498+35</t>
  </si>
  <si>
    <t>2003+29</t>
  </si>
  <si>
    <t>1053+16</t>
  </si>
  <si>
    <t>85+35</t>
  </si>
  <si>
    <t>Rev.01 เนื่องจากงานค้างแผน</t>
  </si>
  <si>
    <t>2003+88</t>
  </si>
  <si>
    <t>ใช้PDR1906-0668</t>
  </si>
  <si>
    <t>SOCA1905-0189</t>
  </si>
  <si>
    <t>PDW1906-0052</t>
  </si>
  <si>
    <t>ใช้VA/PDR1906-0223</t>
  </si>
  <si>
    <t>2063+20</t>
  </si>
  <si>
    <t>2063+9</t>
  </si>
  <si>
    <t>1999ข64</t>
  </si>
  <si>
    <t>920+4</t>
  </si>
  <si>
    <t>PDR1906-0467=425</t>
  </si>
  <si>
    <t>ใช้PDR1906-0465=425</t>
  </si>
  <si>
    <t>PDR1906-0844</t>
  </si>
  <si>
    <t>SPT001-0009</t>
  </si>
  <si>
    <t>5BXC0318กล่องซอสพริกตราม้าบิน-5L(กล่องไม่พิมพ์)</t>
  </si>
  <si>
    <t>NP2347 Rev.00</t>
  </si>
  <si>
    <t>ใช้PDR1906-0672</t>
  </si>
  <si>
    <t>SOCA1906-0094</t>
  </si>
  <si>
    <t>PDR1906-0815</t>
  </si>
  <si>
    <t>PDR1906-0812</t>
  </si>
  <si>
    <t>PDW1906-0055</t>
  </si>
  <si>
    <t>06-BOX-214 กล่อง NO.214(325x358x140mm.)</t>
  </si>
  <si>
    <t>SOCA1906-0095</t>
  </si>
  <si>
    <t>PDR1907-0060</t>
  </si>
  <si>
    <t>SOCA1906-0085</t>
  </si>
  <si>
    <t>PDR1907-0058</t>
  </si>
  <si>
    <t>06-BOX-253 กล่อง NO.253 (259x313x237mm)</t>
  </si>
  <si>
    <t>PDR1907-0057</t>
  </si>
  <si>
    <t>สั่งไซ720*880=2000</t>
  </si>
  <si>
    <t>6340 Rev.00</t>
  </si>
  <si>
    <t>1104564 CORR. PAD</t>
  </si>
  <si>
    <t>KOL001-0056</t>
  </si>
  <si>
    <t>SOCA1906-0097</t>
  </si>
  <si>
    <t>PDR1906-0825</t>
  </si>
  <si>
    <t>PDR1906-0823</t>
  </si>
  <si>
    <t>พิมพ์ชัดๆ/ติดกาวห้ามหลุด</t>
  </si>
  <si>
    <t>0036 Rev.00</t>
  </si>
  <si>
    <t>WF-04767BLUE/WF-04758VIOLET///</t>
  </si>
  <si>
    <t>กล่อง PP.30 oz M116/รุ่นแคปซูล</t>
  </si>
  <si>
    <t>SJA001-0002</t>
  </si>
  <si>
    <t>SOCA1906-0092</t>
  </si>
  <si>
    <t>PDR1906-0808</t>
  </si>
  <si>
    <t>SOCA1906-0091</t>
  </si>
  <si>
    <t>PDR1906-0806</t>
  </si>
  <si>
    <t>M105/M105/M105</t>
  </si>
  <si>
    <t>NP052 Rev.02</t>
  </si>
  <si>
    <t>กล่อง STARTER ไม่พิมพ์ (H2) PK-IL-01-005</t>
  </si>
  <si>
    <t>LEE001-0031</t>
  </si>
  <si>
    <t>SOCA1906-0081</t>
  </si>
  <si>
    <t>PDR1906-0795</t>
  </si>
  <si>
    <t>PDW1906-0057</t>
  </si>
  <si>
    <t>SOCA1906-0069</t>
  </si>
  <si>
    <t>PDR1911-0014</t>
  </si>
  <si>
    <t>ห้ามสกปรก/เน้นความคมชัดแบบพิมพ์</t>
  </si>
  <si>
    <t>6259 Rev.00</t>
  </si>
  <si>
    <t>06-BOX-213 กล่อง NO.213</t>
  </si>
  <si>
    <t>SNS001-0014</t>
  </si>
  <si>
    <t>SOCA1906-0098</t>
  </si>
  <si>
    <t>PDR1907-0061</t>
  </si>
  <si>
    <t>6288 Rev.00</t>
  </si>
  <si>
    <t>กล่องแป้งข้าวเหนียวจิงโจ้คู่ 10x850 g.</t>
  </si>
  <si>
    <t>BKI001-0006</t>
  </si>
  <si>
    <t>SOCA1906-0101</t>
  </si>
  <si>
    <t>PDR1906-0843</t>
  </si>
  <si>
    <t>รอพ่วงกระดาษ</t>
  </si>
  <si>
    <t>SOCA1906-0104</t>
  </si>
  <si>
    <t>PDR1906-0851</t>
  </si>
  <si>
    <t>วันที่ 15-06-2562</t>
  </si>
  <si>
    <t>วันที่ 14-06-2562</t>
  </si>
  <si>
    <t>วันที่ 13-06-2562</t>
  </si>
  <si>
    <t>วันที่ 12-06-2562</t>
  </si>
  <si>
    <t>วันที่ 16-06-2562</t>
  </si>
  <si>
    <t>วันที่ 17-06-2562</t>
  </si>
  <si>
    <t>5327/3 Rev,00</t>
  </si>
  <si>
    <t>20003+56</t>
  </si>
  <si>
    <t>1458ข60</t>
  </si>
  <si>
    <t>12003+176</t>
  </si>
  <si>
    <t>823+6</t>
  </si>
  <si>
    <t>210+67</t>
  </si>
  <si>
    <t>2003+23</t>
  </si>
  <si>
    <t>1710+11</t>
  </si>
  <si>
    <t>SOCA1906-0110</t>
  </si>
  <si>
    <t>PDR1907-0063</t>
  </si>
  <si>
    <t>SOCA1906-0107</t>
  </si>
  <si>
    <t>PDR1907-0062</t>
  </si>
  <si>
    <t>5044 Rev.00</t>
  </si>
  <si>
    <t>WP-SK 30</t>
  </si>
  <si>
    <t>SLF001-0003</t>
  </si>
  <si>
    <t>SOCA1906-0128</t>
  </si>
  <si>
    <t>PDR1906-0887</t>
  </si>
  <si>
    <t>PDR1906-0886</t>
  </si>
  <si>
    <t>SOCA1906-0118</t>
  </si>
  <si>
    <t>PDR1906-0866</t>
  </si>
  <si>
    <t>SOCA1906-0117</t>
  </si>
  <si>
    <t>PDR1906-0865</t>
  </si>
  <si>
    <t>SOCA1906-0116</t>
  </si>
  <si>
    <t>PDR1906-0864</t>
  </si>
  <si>
    <t>PDR1906-0863</t>
  </si>
  <si>
    <t>SOCA1906-0108</t>
  </si>
  <si>
    <t>PDR1906-0855</t>
  </si>
  <si>
    <t>ITEM RCC0037</t>
  </si>
  <si>
    <t>791 Rev.04</t>
  </si>
  <si>
    <t>Carton E30236  Bin Bin (RCC0037)</t>
  </si>
  <si>
    <t>NAC001-0006</t>
  </si>
  <si>
    <t>SOCA1906-0105</t>
  </si>
  <si>
    <t>PDR1906-0853</t>
  </si>
  <si>
    <t>PDR1906-0852</t>
  </si>
  <si>
    <t>ติดกาวงานเศษ1-4ใบให้แพ็ครวมกับงานปกติได้แต่ต้องเพิ่มสายรัดอีก1เส้นเป็น3เส้นและติดป้ายจำนวนที่หน้าแพ็ค</t>
  </si>
  <si>
    <t>KS170/M125/KL250/M125/KL250</t>
  </si>
  <si>
    <t>5587 Rev.01</t>
  </si>
  <si>
    <t>น้ำเงิน WFข00132////</t>
  </si>
  <si>
    <t>1300745 CARTON,DC</t>
  </si>
  <si>
    <t>KOL001-0061</t>
  </si>
  <si>
    <t>SOCA1906-0126</t>
  </si>
  <si>
    <t>PDR1907-0071</t>
  </si>
  <si>
    <t>PDR1907-0070</t>
  </si>
  <si>
    <t>PDR1908-0006</t>
  </si>
  <si>
    <t>PDR1908-0005</t>
  </si>
  <si>
    <t>ยึด size ตาม Drawingงานเศษ1-5ใบให้แพ็ครวมกับงานปกติได้แต่ต้องเพิ่มสายรัดอีก1เส้นเป็น3เส้นและติดป้ายจำนวนที่หน้าแพ็ค</t>
  </si>
  <si>
    <t>KS170/M125/KL205/M125/KL250</t>
  </si>
  <si>
    <t>5569 Rev.00</t>
  </si>
  <si>
    <t>1304533 CARTON,0201</t>
  </si>
  <si>
    <t>KOL001-0080</t>
  </si>
  <si>
    <t>PDR1906-0883</t>
  </si>
  <si>
    <t>PDR1906-0876</t>
  </si>
  <si>
    <t>30905+105</t>
  </si>
  <si>
    <t>รอวางแผน</t>
  </si>
  <si>
    <t>1053+64</t>
  </si>
  <si>
    <t>113+18</t>
  </si>
  <si>
    <t>3235+5</t>
  </si>
  <si>
    <t>4885+52</t>
  </si>
  <si>
    <t>1620+32</t>
  </si>
  <si>
    <t>2043+44</t>
  </si>
  <si>
    <t>1585+36</t>
  </si>
  <si>
    <t>PDR1906-0917</t>
  </si>
  <si>
    <t>SOCA1906-0142</t>
  </si>
  <si>
    <t>PDR1906-0919</t>
  </si>
  <si>
    <t>PDR1906-0921</t>
  </si>
  <si>
    <t>150+28</t>
  </si>
  <si>
    <t>994/ขาด6</t>
  </si>
  <si>
    <t>ใช้PDR1906-0983</t>
  </si>
  <si>
    <t>2510+19</t>
  </si>
  <si>
    <t>1020+25</t>
  </si>
  <si>
    <t>40+53</t>
  </si>
  <si>
    <t>603+17</t>
  </si>
  <si>
    <t>4701+53</t>
  </si>
  <si>
    <t>507+13</t>
  </si>
  <si>
    <t>รอส่ง</t>
  </si>
  <si>
    <t>PDR1906-0986</t>
  </si>
  <si>
    <t>ใช้PDR1905-0936</t>
  </si>
  <si>
    <t>SOCB1906-0003</t>
  </si>
  <si>
    <t>PDR1906-0968</t>
  </si>
  <si>
    <t>PDR1906-0966</t>
  </si>
  <si>
    <t>PDR1906-0964</t>
  </si>
  <si>
    <t>PDR1906-0962</t>
  </si>
  <si>
    <t>PDR1906-0960</t>
  </si>
  <si>
    <t>PDR1906-0958</t>
  </si>
  <si>
    <t>PDR1906-0956</t>
  </si>
  <si>
    <t>PDR1906-0954</t>
  </si>
  <si>
    <t>PDR1906-0952</t>
  </si>
  <si>
    <t>PDR1906-0950</t>
  </si>
  <si>
    <t>PDR1906-0948</t>
  </si>
  <si>
    <t>PDR1906-0946</t>
  </si>
  <si>
    <t>PDR1906-0944</t>
  </si>
  <si>
    <t>PDR1906-0942</t>
  </si>
  <si>
    <t>PDR1906-0940</t>
  </si>
  <si>
    <t>ใช้PDR1906-0935-1</t>
  </si>
  <si>
    <t>SOCA1906-0162</t>
  </si>
  <si>
    <t>PDR1906-1001</t>
  </si>
  <si>
    <t>ใช้PDR1906-0933-1</t>
  </si>
  <si>
    <t>PDR1906-1000</t>
  </si>
  <si>
    <t>ใช้PDR1906-0931-1</t>
  </si>
  <si>
    <t>PDR1906-0999</t>
  </si>
  <si>
    <t>ใช้PDR1906-0929-1</t>
  </si>
  <si>
    <t>PDR1906-0998</t>
  </si>
  <si>
    <t>ใช้PDR1906-0927-1</t>
  </si>
  <si>
    <t>PDR1906-0997</t>
  </si>
  <si>
    <t>ใช้PDR1906-0925-1</t>
  </si>
  <si>
    <t>PDR1906-0996</t>
  </si>
  <si>
    <t>ใช้PDR1906-0923-1</t>
  </si>
  <si>
    <t>PDR1906-0995</t>
  </si>
  <si>
    <t>ใช้PDR1906-0921-1</t>
  </si>
  <si>
    <t>PDR1906-0994</t>
  </si>
  <si>
    <t>ใช้PDR1906-0919-1</t>
  </si>
  <si>
    <t>PDR1906-0993</t>
  </si>
  <si>
    <t>ใช้PDR1906-0917-1</t>
  </si>
  <si>
    <t>PDR1906-0992</t>
  </si>
  <si>
    <t>PDR1906-0935</t>
  </si>
  <si>
    <t>PDR1906-0933</t>
  </si>
  <si>
    <t>PDR1906-0931</t>
  </si>
  <si>
    <t>PDR1906-0929</t>
  </si>
  <si>
    <t>PDR1906-0927</t>
  </si>
  <si>
    <t>PDR1906-0925</t>
  </si>
  <si>
    <t>PDR1906-0923</t>
  </si>
  <si>
    <t>PDR1906-0983</t>
  </si>
  <si>
    <t>SOCA1906-0158</t>
  </si>
  <si>
    <t>SKF001-0003</t>
  </si>
  <si>
    <t>PLCMC0474:BOX,CAN,KYOKUYO (AMSS)</t>
  </si>
  <si>
    <t>แดง JP-07284/น้ำเงิน N-203/ดำ JP-45//</t>
  </si>
  <si>
    <t>6113 Rev.03</t>
  </si>
  <si>
    <t>ใช้PDR1906-0311</t>
  </si>
  <si>
    <t>PDR1906-0984</t>
  </si>
  <si>
    <t>PDR1906-0985</t>
  </si>
  <si>
    <t>สีเน้น STD,UPPERเท่านั้น /ห้ามขาดจำนวน</t>
  </si>
  <si>
    <t>SOCA1906-0160</t>
  </si>
  <si>
    <t>PDR1911-0047</t>
  </si>
  <si>
    <t>SOCA1906-0156</t>
  </si>
  <si>
    <t>PDR1907-0079</t>
  </si>
  <si>
    <t>คละเกรดได้ ไม่เอา M/M กับ KS</t>
  </si>
  <si>
    <t>SOCA1906-0155</t>
  </si>
  <si>
    <t>PDR1907-0078</t>
  </si>
  <si>
    <t>SOCA1906-0149</t>
  </si>
  <si>
    <t>PDR1907-0077</t>
  </si>
  <si>
    <t>สั่งไซ720*880=1250</t>
  </si>
  <si>
    <t>SOCA1906-0127</t>
  </si>
  <si>
    <t>PDR1907-0073</t>
  </si>
  <si>
    <t>PDR1907-0072</t>
  </si>
  <si>
    <t>ลายพิมพ์คมชัด/อย่ากดแก๊ปหนัก/ขอกระดาษแข็งๆ</t>
  </si>
  <si>
    <t>3946 REV.00</t>
  </si>
  <si>
    <t>แดง R-106////</t>
  </si>
  <si>
    <t>02-01-003-0000 กล่องซอยพริกชาบูอินดี้ 1 kg.</t>
  </si>
  <si>
    <t>บริษัท เซนคิทเช่นฟู้ดส์ จำกัด</t>
  </si>
  <si>
    <t>SKH001-0001</t>
  </si>
  <si>
    <t>SOCA1906-0159</t>
  </si>
  <si>
    <t>PDR1906-0982</t>
  </si>
  <si>
    <t>SOCA1906-0157</t>
  </si>
  <si>
    <t>PDR1906-0981</t>
  </si>
  <si>
    <t>SOCA1906-0154</t>
  </si>
  <si>
    <t>PDR1906-0980</t>
  </si>
  <si>
    <t>SOCA1906-0152</t>
  </si>
  <si>
    <t>PDR1906-0979</t>
  </si>
  <si>
    <t>PDR1906-0973</t>
  </si>
  <si>
    <t>SOCA1906-0141</t>
  </si>
  <si>
    <t>PDR1906-0915</t>
  </si>
  <si>
    <t>เน้นสีให้อยู่ในค่าตาม STD กับ Uper /เน้นความคมชัดแบบพิมพ์</t>
  </si>
  <si>
    <t>0083 Rev.00</t>
  </si>
  <si>
    <t>ชมพู PS-60801/น้ำเงิน WF-09741///</t>
  </si>
  <si>
    <t>PK-CARSZ-09 Sanzoft (ชมพู)</t>
  </si>
  <si>
    <t>STD001-0007</t>
  </si>
  <si>
    <t>SOCA1906-0140</t>
  </si>
  <si>
    <t>PDR1906-0914</t>
  </si>
  <si>
    <t>งานเศษแพ็ครวมกับงานปกติได้ เพิ่มสายรัดอีก 1 เส้น เป็น 3 เส้น และติดป้ายจำนวนที่หน้าแพ็คแนบ COA</t>
  </si>
  <si>
    <t>6905 Rev.00</t>
  </si>
  <si>
    <t>เทา WF-10054/ดำ 602///</t>
  </si>
  <si>
    <t>กล่อง5ชั้น 22 OZ.CAPSULE (ปาก95)ใส โลโก้ช้างไทย</t>
  </si>
  <si>
    <t>TPL001-0006</t>
  </si>
  <si>
    <t>SOCA1906-0131</t>
  </si>
  <si>
    <t>PDR1906-0901</t>
  </si>
  <si>
    <t>PDR1906-0900</t>
  </si>
  <si>
    <t>สั่งไซ720*880=200</t>
  </si>
  <si>
    <t>PDR1906-0895</t>
  </si>
  <si>
    <t>PDW1906-0067</t>
  </si>
  <si>
    <t>60+60</t>
  </si>
  <si>
    <t>แพ๊คขวางลอนเฉพาะLOTนี้</t>
  </si>
  <si>
    <t>กระดาษโค้ง</t>
  </si>
  <si>
    <t>ปั้ม DIE-CUT/ติดกาว</t>
  </si>
  <si>
    <t>220+37</t>
  </si>
  <si>
    <t>SOCA1905-0338</t>
  </si>
  <si>
    <t>PDR1907-0024</t>
  </si>
  <si>
    <t>SOCA1906-0161</t>
  </si>
  <si>
    <t>PDR1906-0988</t>
  </si>
  <si>
    <t>PDR1906-0987</t>
  </si>
  <si>
    <t>KA185/M185/KA125</t>
  </si>
  <si>
    <t>6541 Rev.01</t>
  </si>
  <si>
    <t>น้ำเงิน  JP-05967/ดำ  JP-45///</t>
  </si>
  <si>
    <t>(P103GM-004/01)กล่องGM-004 S.26/30(20x400g)REV1</t>
  </si>
  <si>
    <t>KPF001-0032</t>
  </si>
  <si>
    <t>SOCA1906-0168</t>
  </si>
  <si>
    <t>PDR1906-1007</t>
  </si>
  <si>
    <t>6540 Rev.01</t>
  </si>
  <si>
    <t>(P103GM-003/01)กล่องGM-003 S.50/60(20x400g)REV1</t>
  </si>
  <si>
    <t>KPF001-0031</t>
  </si>
  <si>
    <t>PDR1906-1006</t>
  </si>
  <si>
    <t>6539 Rev.01</t>
  </si>
  <si>
    <t>(P103GM-002/01)กล่องGM-002 S.30/40(20x400g)REV1</t>
  </si>
  <si>
    <t>KPF001-0030</t>
  </si>
  <si>
    <t>PDR1906-1005</t>
  </si>
  <si>
    <t>SOCA1906-0163</t>
  </si>
  <si>
    <t>PDR1906-0990</t>
  </si>
  <si>
    <t>PDR1906-0989</t>
  </si>
  <si>
    <t>200+22</t>
  </si>
  <si>
    <t>1003+34</t>
  </si>
  <si>
    <t>1903+58</t>
  </si>
  <si>
    <t>1138+5</t>
  </si>
  <si>
    <t>2003+38</t>
  </si>
  <si>
    <t>1033+20</t>
  </si>
  <si>
    <t>15393+15</t>
  </si>
  <si>
    <t>6013+20</t>
  </si>
  <si>
    <t>210+2</t>
  </si>
  <si>
    <t>850+45</t>
  </si>
  <si>
    <t>1003+47</t>
  </si>
  <si>
    <t>1003+57</t>
  </si>
  <si>
    <t>1000+44</t>
  </si>
  <si>
    <t>3003+17</t>
  </si>
  <si>
    <t>ขอยกเลิกPDR</t>
  </si>
  <si>
    <t>PDR1906-1008</t>
  </si>
  <si>
    <t>IDM001-0007</t>
  </si>
  <si>
    <t>P-PKG-PM-00121/1 (NO LOGO)</t>
  </si>
  <si>
    <t>NP2397 REV.00</t>
  </si>
  <si>
    <t>3366+1654</t>
  </si>
  <si>
    <t>1500+21</t>
  </si>
  <si>
    <t>500+22</t>
  </si>
  <si>
    <t>2003+48</t>
  </si>
  <si>
    <t>3230+5</t>
  </si>
  <si>
    <t>SOCA1906-0198</t>
  </si>
  <si>
    <t>PDR1906-1098</t>
  </si>
  <si>
    <t>PDR1906-1096</t>
  </si>
  <si>
    <t>PDR1906-1094</t>
  </si>
  <si>
    <t>PDR1906-1092</t>
  </si>
  <si>
    <t>PDR1906-1090</t>
  </si>
  <si>
    <t>PDR1906-1088</t>
  </si>
  <si>
    <t>PDR1906-1086</t>
  </si>
  <si>
    <t>PDR1906-1084</t>
  </si>
  <si>
    <t>PDR1906-1082</t>
  </si>
  <si>
    <t>PDR1906-1080</t>
  </si>
  <si>
    <t>KS170/M125/M125/M185/KA230</t>
  </si>
  <si>
    <t>6515 REV.05</t>
  </si>
  <si>
    <t>SOCA1906-0196</t>
  </si>
  <si>
    <t>PDR1906-1078</t>
  </si>
  <si>
    <t>PDR1906-1076</t>
  </si>
  <si>
    <t>PDR1906-1074</t>
  </si>
  <si>
    <t>6951 REV.01</t>
  </si>
  <si>
    <t>แดง  120/เขียว  307///</t>
  </si>
  <si>
    <t>กล่องมะลิ</t>
  </si>
  <si>
    <t>คุณจรวยพร เภตรายนต์</t>
  </si>
  <si>
    <t>JRP001-0001</t>
  </si>
  <si>
    <t>SOCB1906-0004</t>
  </si>
  <si>
    <t>PDR1906-1072</t>
  </si>
  <si>
    <t>เปิดพร้อม 3002029 Armaflex Box 1:2/ลงน้ำหนัก/กล่อง ใน COA ด้วยค่ะ</t>
  </si>
  <si>
    <t>SOCA1906-0189</t>
  </si>
  <si>
    <t>PDR1906-1061</t>
  </si>
  <si>
    <t>SOCA1906-0192</t>
  </si>
  <si>
    <t>เน้นสีให้อยู่ในค่า STD กับ Lower ตามแผ่นเทียบสี</t>
  </si>
  <si>
    <t>6358 Rev.00</t>
  </si>
  <si>
    <t>แดง JP-08789/น้ำเงิน AQ-251///</t>
  </si>
  <si>
    <t>(MC170044) กล่องนอก NFR SUSHI</t>
  </si>
  <si>
    <t>SOCA1906-0174</t>
  </si>
  <si>
    <t>PDR1911-0061</t>
  </si>
  <si>
    <t>PDR1911-0060</t>
  </si>
  <si>
    <t>PDR1911-0059</t>
  </si>
  <si>
    <t>PDR1911-0058</t>
  </si>
  <si>
    <t>PDR1911-0057</t>
  </si>
  <si>
    <t>PDR1911-0056</t>
  </si>
  <si>
    <t>PDR1911-0055</t>
  </si>
  <si>
    <t>PDR1911-0054</t>
  </si>
  <si>
    <t>PDR1911-0053</t>
  </si>
  <si>
    <t>เน้นสีน้ำเงิน ให้อยูค่า STD กับ UPER</t>
  </si>
  <si>
    <t>PDR1911-0052</t>
  </si>
  <si>
    <t>PDR1911-0051</t>
  </si>
  <si>
    <t>PDR1911-0050</t>
  </si>
  <si>
    <t>PDR1911-0049</t>
  </si>
  <si>
    <t>PDR1911-0048</t>
  </si>
  <si>
    <t>SOCA1906-0197</t>
  </si>
  <si>
    <t>PDR1907-0087</t>
  </si>
  <si>
    <t>SOCA1906-0209</t>
  </si>
  <si>
    <t>PDR1906-1112</t>
  </si>
  <si>
    <t>PDR1906-1068</t>
  </si>
  <si>
    <t>SOCA1906-0191</t>
  </si>
  <si>
    <t>PDR1906-1065</t>
  </si>
  <si>
    <t>PDR1906-1064</t>
  </si>
  <si>
    <t>SOCA1906-0185</t>
  </si>
  <si>
    <t>PDR1906-1041</t>
  </si>
  <si>
    <t>ใช้PDR1906-0668=595</t>
  </si>
  <si>
    <t>ซื้อ1525</t>
  </si>
  <si>
    <t>PDR1906-1015</t>
  </si>
  <si>
    <t>กล่องห้ามเป็นรู/ระยะการติดกาว5+3/บาร์โค๊ดยิงติด/งานพิมพ์คมชัด</t>
  </si>
  <si>
    <t>KA125/M125/M125/M125/KT125</t>
  </si>
  <si>
    <t>4387 REV.00</t>
  </si>
  <si>
    <t>แดง 120/WF-02419  ฟ้า///</t>
  </si>
  <si>
    <t>CARTON;ONCE PRO 850G*8 CAN</t>
  </si>
  <si>
    <t>บริษัท  ไทยโอซูก้า จำกัด</t>
  </si>
  <si>
    <t>TOS001-0005</t>
  </si>
  <si>
    <t>SOCA1906-0171</t>
  </si>
  <si>
    <t>PDR1906-1012</t>
  </si>
  <si>
    <t>4187 Rev.00</t>
  </si>
  <si>
    <t>SOCA1906-0170</t>
  </si>
  <si>
    <t>PDR1906-1009</t>
  </si>
  <si>
    <t>เน้นตรงเกรดตรงแกรม</t>
  </si>
  <si>
    <t>PDR1906-1122</t>
  </si>
  <si>
    <t>PDR1906-1124</t>
  </si>
  <si>
    <t>SOCA1906-0216</t>
  </si>
  <si>
    <t>วันที่ 18-06-2562</t>
  </si>
  <si>
    <t>วันที่ 19-06-2562</t>
  </si>
  <si>
    <t>วันที่ 20-06-2562</t>
  </si>
  <si>
    <t>1200+46+800</t>
  </si>
  <si>
    <t>418+4+930</t>
  </si>
  <si>
    <t>420+19+580</t>
  </si>
  <si>
    <t>ใช้กระดาษผลิต/PDR1906-1015</t>
  </si>
  <si>
    <t>DIE-CUT/ติดกาว</t>
  </si>
  <si>
    <t>2500+33</t>
  </si>
  <si>
    <t>2880+30</t>
  </si>
  <si>
    <t>3230+43</t>
  </si>
  <si>
    <t>160+28</t>
  </si>
  <si>
    <t>2000+73</t>
  </si>
  <si>
    <t>2120+24</t>
  </si>
  <si>
    <t>1500+15</t>
  </si>
  <si>
    <t>1348+22</t>
  </si>
  <si>
    <t>1343+53</t>
  </si>
  <si>
    <t>2003+10</t>
  </si>
  <si>
    <t>5000+75</t>
  </si>
  <si>
    <t>1003+35</t>
  </si>
  <si>
    <t>1343+6</t>
  </si>
  <si>
    <t>4003+2</t>
  </si>
  <si>
    <t>3029+31</t>
  </si>
  <si>
    <t>3029+77</t>
  </si>
  <si>
    <t>แพ๊คขวางลอน</t>
  </si>
  <si>
    <t>SOCA1906-0221</t>
  </si>
  <si>
    <t>PDR1906-1161</t>
  </si>
  <si>
    <t>PDR1906-1159</t>
  </si>
  <si>
    <t>PDR1906-1157</t>
  </si>
  <si>
    <t>PDR1906-1155</t>
  </si>
  <si>
    <t>PDR1906-1153</t>
  </si>
  <si>
    <t>PDR1906-1151</t>
  </si>
  <si>
    <t>PDR1906-1149</t>
  </si>
  <si>
    <t>PDR1906-1147</t>
  </si>
  <si>
    <t>PDR1906-1145</t>
  </si>
  <si>
    <t>PDR1906-1143</t>
  </si>
  <si>
    <t>PDR1906-1140</t>
  </si>
  <si>
    <t>PDR1906-1138</t>
  </si>
  <si>
    <t>PDR1906-1136</t>
  </si>
  <si>
    <t>PDR1906-1134</t>
  </si>
  <si>
    <t>PDR1906-1132</t>
  </si>
  <si>
    <t>PDR1906-1130</t>
  </si>
  <si>
    <t>PDR1906-1128</t>
  </si>
  <si>
    <t>PDR1906-1126</t>
  </si>
  <si>
    <t>SOCA1906-0234</t>
  </si>
  <si>
    <t>PDR1906-1184</t>
  </si>
  <si>
    <t>SOCA1906-0203</t>
  </si>
  <si>
    <t>5057 Rev.01</t>
  </si>
  <si>
    <t>ORF001-0014</t>
  </si>
  <si>
    <t>PDR1906-1104</t>
  </si>
  <si>
    <t>SOCA1906-0214</t>
  </si>
  <si>
    <t>6785 Rev.01</t>
  </si>
  <si>
    <t>กล่องแป้งมัน Rooster&amp;Torch ขนาด 20x500 กรัม</t>
  </si>
  <si>
    <t>APT001-0016</t>
  </si>
  <si>
    <t>SOCA1906-0229</t>
  </si>
  <si>
    <t>PDR1907-0101</t>
  </si>
  <si>
    <t>3839 Rev.00</t>
  </si>
  <si>
    <t>กล่อง BEZEL 578W</t>
  </si>
  <si>
    <t>SKA001-0009</t>
  </si>
  <si>
    <t>SOCA1906-0225</t>
  </si>
  <si>
    <t>PDR1907-0099</t>
  </si>
  <si>
    <t>C // Shipping Mark:MOS357</t>
  </si>
  <si>
    <t>SOCA1906-0204</t>
  </si>
  <si>
    <t>PDR1907-0089</t>
  </si>
  <si>
    <t>SOCA1906-0205</t>
  </si>
  <si>
    <t>PDR1907-0088</t>
  </si>
  <si>
    <t>เน้นสีให้อยู้่ในค่าตามแผ่นเทียบสี</t>
  </si>
  <si>
    <t>KI125/M105/M125</t>
  </si>
  <si>
    <t>4428 Rev.00</t>
  </si>
  <si>
    <t>ส้ม AQ-806/ดำ 602///</t>
  </si>
  <si>
    <t>กล่อง TF02</t>
  </si>
  <si>
    <t>บริษัท  บี บี ดับเบิ้ล  จำกัด</t>
  </si>
  <si>
    <t>BBD001-0002</t>
  </si>
  <si>
    <t>SOCA1906-0231</t>
  </si>
  <si>
    <t>PDR1906-1180</t>
  </si>
  <si>
    <t>PDR1906-1179</t>
  </si>
  <si>
    <t>เน้นสีให้อยู๋ใในค่าตามแผ่นเทียบสี</t>
  </si>
  <si>
    <t>4427 Rev.00</t>
  </si>
  <si>
    <t>กล่อง TF01</t>
  </si>
  <si>
    <t>BBD001-0001</t>
  </si>
  <si>
    <t>PDR1906-1178</t>
  </si>
  <si>
    <t>PDR1906-1177</t>
  </si>
  <si>
    <t>SOCA1906-0218</t>
  </si>
  <si>
    <t>PDR1906-1120</t>
  </si>
  <si>
    <t>เน้นความคมชัดของแบบพิมพ์ COA แนบใบรายงานการตรวจสอบของลูกค้า</t>
  </si>
  <si>
    <t>5594 Rev.00</t>
  </si>
  <si>
    <t>BOX 3K NS100LX2 PREMIUM(BEB) (BA1434)</t>
  </si>
  <si>
    <t>TSB001-0026</t>
  </si>
  <si>
    <t>PDR1906-1115</t>
  </si>
  <si>
    <t>SOCA1906-0206</t>
  </si>
  <si>
    <t>PDR1906-1107</t>
  </si>
  <si>
    <t>กระดาษออก1ทุ่ม</t>
  </si>
  <si>
    <t>กะดาษออกแล้วรอส่ง</t>
  </si>
  <si>
    <t>500+21</t>
  </si>
  <si>
    <t>410+74</t>
  </si>
  <si>
    <t>350+61</t>
  </si>
  <si>
    <t>160+41</t>
  </si>
  <si>
    <t>ขอส่งเช้า</t>
  </si>
  <si>
    <t>6397 Rev.00</t>
  </si>
  <si>
    <t>T9 (5F0000000668)</t>
  </si>
  <si>
    <t>TUN001-0014</t>
  </si>
  <si>
    <t>SOCA1905-0312</t>
  </si>
  <si>
    <t>PDR1906-0145</t>
  </si>
  <si>
    <t>PDR1906-0146</t>
  </si>
  <si>
    <t>SOCA1905-0313</t>
  </si>
  <si>
    <t>ยกเลิก12/6/18</t>
  </si>
  <si>
    <t>ยก/ไม่มีแผ่นเทียบสี</t>
  </si>
  <si>
    <t>ยก/กระดาษยังไม่เข้า</t>
  </si>
  <si>
    <t>PDW1906-0070</t>
  </si>
  <si>
    <t>ใช้PDR1906-0855</t>
  </si>
  <si>
    <t>PDW1906-0069</t>
  </si>
  <si>
    <t>ใช้PDR1906-0865</t>
  </si>
  <si>
    <t>(MC190078) กล่องน้ำตาลพิมพ์ F-LINK PDCTL</t>
  </si>
  <si>
    <t>SOCA1906-0250</t>
  </si>
  <si>
    <t>PDR1907-0110</t>
  </si>
  <si>
    <t>PDR1907-0107</t>
  </si>
  <si>
    <t>PDR1907-0106</t>
  </si>
  <si>
    <t>PDR1906-1212</t>
  </si>
  <si>
    <t>6263 Rev.00</t>
  </si>
  <si>
    <t>(MC180082) กล่องน้ำตาลพิมพ์ CHOSO ALIVE</t>
  </si>
  <si>
    <t>OKN001-0069</t>
  </si>
  <si>
    <t>SOCA1906-0242</t>
  </si>
  <si>
    <t>PDR1906-1197</t>
  </si>
  <si>
    <t>เน้นความคมชัดแบบพิมพ์/เน้นสีให้อยูในค่า</t>
  </si>
  <si>
    <t>4179 Rev.00</t>
  </si>
  <si>
    <t>ฟ้า 251/แดง AQ-120/เหลือง AT-4079//</t>
  </si>
  <si>
    <t>กล่องทับทิม 450 ซี ซี</t>
  </si>
  <si>
    <t>TRT001-0001</t>
  </si>
  <si>
    <t>SOCA1906-0230</t>
  </si>
  <si>
    <t>PDR1906-1176</t>
  </si>
  <si>
    <t>KT125/M125/KT125</t>
  </si>
  <si>
    <t>6910 Rev.00</t>
  </si>
  <si>
    <t>03110066360001 กล่อง So very</t>
  </si>
  <si>
    <t>บริษัท เพอร์เฟค คอมพาเนียน กรุ๊ป จำกัด</t>
  </si>
  <si>
    <t>PFK001-0002</t>
  </si>
  <si>
    <t>SOCA1906-0227</t>
  </si>
  <si>
    <t>PDR1906-1175</t>
  </si>
  <si>
    <t>PDR1906-1174</t>
  </si>
  <si>
    <t>PDR1906-1173</t>
  </si>
  <si>
    <t>PDR1906-1172</t>
  </si>
  <si>
    <t>ใช้กระดาษรองก่อนแพ็คใช้/ขึ้นรูปกล่องห้ามเป็นรู/กล่องห้ามแตกใน</t>
  </si>
  <si>
    <t>NP2080 Rev.00</t>
  </si>
  <si>
    <t>PLCMF0050:BOX-FROZEN SIZE 283x498x197</t>
  </si>
  <si>
    <t>SKF001-0021</t>
  </si>
  <si>
    <t>SOCA1906-0240</t>
  </si>
  <si>
    <t>PDR1906-1195</t>
  </si>
  <si>
    <t>400+14</t>
  </si>
  <si>
    <t>ค่าBCT=92 Kg /เรียงซ้อนได้ 7 ชั้นแนบ COA+DRAWING</t>
  </si>
  <si>
    <t>5260/2 Rev.02</t>
  </si>
  <si>
    <t>แดง 120/น้ำเงิน 6-D2399/ดำ 602//</t>
  </si>
  <si>
    <t>กล่องใน ESB S85L Earth &amp; Sun (BEB-S85LI-KA)</t>
  </si>
  <si>
    <t>ESB001-0027</t>
  </si>
  <si>
    <t>SOCB1906-0008</t>
  </si>
  <si>
    <t>PDR1906-1201</t>
  </si>
  <si>
    <t>ค่าBCT=92 Kg./เรียงซ้อนกันได้7 ชั้น</t>
  </si>
  <si>
    <t>5260/3 Rev.01</t>
  </si>
  <si>
    <t>กล่องใน ESB E95L Earth &amp; Sun (BEB-E95LI-KA)</t>
  </si>
  <si>
    <t>ESB001-0055</t>
  </si>
  <si>
    <t>PDR1906-1200</t>
  </si>
  <si>
    <t>ค่า BCT=194 kg. จำนวนชั้นที่สามารถวางซ้อนกันได้ 22 ชั้น</t>
  </si>
  <si>
    <t>KA150/M125/KK150</t>
  </si>
  <si>
    <t>5192/3 Rev.01</t>
  </si>
  <si>
    <t>กล่องใน ESB S115 (BEB-S115I-KA)</t>
  </si>
  <si>
    <t>ESB001-0082</t>
  </si>
  <si>
    <t>SOCB1906-0007</t>
  </si>
  <si>
    <t>PDR1906-1205</t>
  </si>
  <si>
    <t>5192 Rev.01</t>
  </si>
  <si>
    <t>กล่องใน ESB E125 (BEB-E125I-KA)</t>
  </si>
  <si>
    <t>ESB001-0081</t>
  </si>
  <si>
    <t>PDR1906-1204</t>
  </si>
  <si>
    <t>ค่า BCT=81 kg. จำนวนชั้นที่สามารถวางซ้อนกันได้ 6 ชั้น</t>
  </si>
  <si>
    <t>5283/1 Rev.01</t>
  </si>
  <si>
    <t>กล่องใน ESB S135L (BEB3-S135LI-KA)</t>
  </si>
  <si>
    <t>ESB001-0087</t>
  </si>
  <si>
    <t>PDR1906-1203</t>
  </si>
  <si>
    <t>5283 Rev.02</t>
  </si>
  <si>
    <t>กล่องใน ESB S135 (BEB3-S135I-KA)</t>
  </si>
  <si>
    <t>ESB001-0084</t>
  </si>
  <si>
    <t>PDR1906-1202</t>
  </si>
  <si>
    <t>3000+90</t>
  </si>
  <si>
    <t>10000+27</t>
  </si>
  <si>
    <t>1253+93</t>
  </si>
  <si>
    <t>1616+19</t>
  </si>
  <si>
    <t>2000+26</t>
  </si>
  <si>
    <t>4000+28</t>
  </si>
  <si>
    <t>เน้นความคมชัดแบบพิมพ์ /ITEM NO.PKTC0119</t>
  </si>
  <si>
    <t>1325 Rev.07</t>
  </si>
  <si>
    <t>เขียว 362/ดำ 602///</t>
  </si>
  <si>
    <t>Carton O03230104 VitaSnack (PKTC0119)</t>
  </si>
  <si>
    <t>NAC001-0029</t>
  </si>
  <si>
    <t>PDR1906-0151</t>
  </si>
  <si>
    <t>เน้นสีตามกล่องตัวอย่าง/_x000D_
แบบพิมพ์คมชัด/บาร์โค๊ตยิงติด_x000D_</t>
  </si>
  <si>
    <t>KA230/M125/M125/M125/KT200</t>
  </si>
  <si>
    <t>6072 Rev.01</t>
  </si>
  <si>
    <t>กล่อง PS250 (แบบปี 62)</t>
  </si>
  <si>
    <t>THR001-0005</t>
  </si>
  <si>
    <t>SOCA1906-0211</t>
  </si>
  <si>
    <t>PDR1906-1113</t>
  </si>
  <si>
    <t>stock</t>
  </si>
  <si>
    <t>พนักงานอบรม13.00น.-17.00น.</t>
  </si>
  <si>
    <t>4426 REV.00</t>
  </si>
  <si>
    <t>CMYK01 เหลือง/JP-07788 ฟ้า/AQ-344 เขียว//</t>
  </si>
  <si>
    <t>กล่อง YAMMY</t>
  </si>
  <si>
    <t>SHI001-0017</t>
  </si>
  <si>
    <t>SOCA1906-0248</t>
  </si>
  <si>
    <t>PDR1906-1232</t>
  </si>
  <si>
    <t>PDR1906-1230</t>
  </si>
  <si>
    <t>PDR1906-1228</t>
  </si>
  <si>
    <t>PDR1906-1226</t>
  </si>
  <si>
    <t>PDR1906-1224</t>
  </si>
  <si>
    <t>PDR1906-1222</t>
  </si>
  <si>
    <t>PDR1906-1220</t>
  </si>
  <si>
    <t>PDR1906-1218</t>
  </si>
  <si>
    <t>PDR1906-1216</t>
  </si>
  <si>
    <t>PDR1906-1214</t>
  </si>
  <si>
    <t>ยกเลิก15-6-19</t>
  </si>
  <si>
    <t>2000+15</t>
  </si>
  <si>
    <t>PDR1906-1101</t>
  </si>
  <si>
    <t>SOCA1906-0200</t>
  </si>
  <si>
    <t>PDR1906-1256</t>
  </si>
  <si>
    <t>SOCA1906-0270</t>
  </si>
  <si>
    <t>TUN001-0012</t>
  </si>
  <si>
    <t>T702 (5F0000000855)</t>
  </si>
  <si>
    <t>เขียว JP-06709/ดำ 602///</t>
  </si>
  <si>
    <t>6352 Rev.01</t>
  </si>
  <si>
    <t>ใช้PDR1905-0560</t>
  </si>
  <si>
    <t>PDR1906-1257</t>
  </si>
  <si>
    <t>SOCA1906-0271</t>
  </si>
  <si>
    <t>T702 กล่องพิมพ์ CTO3*TLB31/40</t>
  </si>
  <si>
    <t>ใช้PDR1905-0561</t>
  </si>
  <si>
    <t>PDR1906-1258</t>
  </si>
  <si>
    <t>SOCA1906-0272</t>
  </si>
  <si>
    <t>ใช้PDR1905-0562</t>
  </si>
  <si>
    <t>PDR1906-1259</t>
  </si>
  <si>
    <t>SOCA1906-0273</t>
  </si>
  <si>
    <t>SOCA1906-0267</t>
  </si>
  <si>
    <t>PDR1906-1252</t>
  </si>
  <si>
    <t>5000+37</t>
  </si>
  <si>
    <t>5000+51</t>
  </si>
  <si>
    <t>2000+6</t>
  </si>
  <si>
    <t>700+7</t>
  </si>
  <si>
    <t>1003+71</t>
  </si>
  <si>
    <t>1348+19</t>
  </si>
  <si>
    <t>1345+27</t>
  </si>
  <si>
    <t>1340+2</t>
  </si>
  <si>
    <t>505+32</t>
  </si>
  <si>
    <t>3000+49</t>
  </si>
  <si>
    <t>PDR1906-1251</t>
  </si>
  <si>
    <t>6534 REV.02</t>
  </si>
  <si>
    <t>แดง  120/ดำ  JP-45///</t>
  </si>
  <si>
    <t>กล่อง HANWA Raw Shrimp 10x1 kg.</t>
  </si>
  <si>
    <t>SEN001-0022</t>
  </si>
  <si>
    <t>SOCA1906-0265</t>
  </si>
  <si>
    <t>PDR1906-1250</t>
  </si>
  <si>
    <t>SOCA1906-0263</t>
  </si>
  <si>
    <t>PDR1906-1247</t>
  </si>
  <si>
    <t>PDR1906-1246</t>
  </si>
  <si>
    <t>PDR1906-1245</t>
  </si>
  <si>
    <t>PDR1906-1244</t>
  </si>
  <si>
    <t>PDR1906-1243</t>
  </si>
  <si>
    <t>SOCA1906-0257</t>
  </si>
  <si>
    <t>PDR1906-1237</t>
  </si>
  <si>
    <t>เทียบสีให้อยู่ในค่า STD. กับ Upperเน้นระยะแบบพิมพ์ค่าความคลาดเคลื่อนตาม drawing</t>
  </si>
  <si>
    <t>KK125/M125/M125/M125/KK125</t>
  </si>
  <si>
    <t>5230 Rev.00</t>
  </si>
  <si>
    <t>เขียว 307/แดง 120///</t>
  </si>
  <si>
    <t>FO-BO-25548-5185 กล่องขนาด 255x485x185</t>
  </si>
  <si>
    <t>หจก. เจ.เอ็ม.ที.เอ็นจิเนียริ่ง</t>
  </si>
  <si>
    <t>JMT001-0001</t>
  </si>
  <si>
    <t>SOCA1906-0254</t>
  </si>
  <si>
    <t>PDR1906-1236</t>
  </si>
  <si>
    <t>เขียวอ่อน GR 301/เขียว GR 302/เขียวเข้ม AQ 357/ส้ม O 806/สี 5 ดำ JP-45</t>
  </si>
  <si>
    <t>SOCA1906-0281</t>
  </si>
  <si>
    <t>PDR1906-1315</t>
  </si>
  <si>
    <t>SOCA1906-0278</t>
  </si>
  <si>
    <t>PDR1906-1283</t>
  </si>
  <si>
    <t>PDR1906-1281</t>
  </si>
  <si>
    <t>PDR1906-1279</t>
  </si>
  <si>
    <t>PDR1906-1277</t>
  </si>
  <si>
    <t>PDR1906-1275</t>
  </si>
  <si>
    <t>PDR1906-1273</t>
  </si>
  <si>
    <t>PDR1906-1271</t>
  </si>
  <si>
    <t>PDR1906-1269</t>
  </si>
  <si>
    <t>PDR1906-1267</t>
  </si>
  <si>
    <t>PDR1906-1265</t>
  </si>
  <si>
    <t>พิมพ์คมชัด/ห้ามกด Gap มาก/เน้นครบจำนวน/ปีกด้าน 107 ให้อยู่ด้านก้นกล่อง</t>
  </si>
  <si>
    <t>4448 REV.00</t>
  </si>
  <si>
    <t>JP-07788 ฟ้า/AQ-344  เขียวอ่อน/Y-503  เหลือง/120  แดง/AQ-254WF น้ำเงิน</t>
  </si>
  <si>
    <t>กล่องไฮฟง 6 ลูก</t>
  </si>
  <si>
    <t>SHI001-0019</t>
  </si>
  <si>
    <t>SOCA1906-0277</t>
  </si>
  <si>
    <t>PDR1906-1312</t>
  </si>
  <si>
    <t>PDR1906-1309</t>
  </si>
  <si>
    <t>PDR1906-1306</t>
  </si>
  <si>
    <t>PDR1906-1303</t>
  </si>
  <si>
    <t>PDR1906-1300</t>
  </si>
  <si>
    <t>PDR1906-1297</t>
  </si>
  <si>
    <t>PDR1906-1294</t>
  </si>
  <si>
    <t>PDR1906-1291</t>
  </si>
  <si>
    <t>PDR1906-1288</t>
  </si>
  <si>
    <t>PDR1906-1285</t>
  </si>
  <si>
    <t>SOCA1906-0259</t>
  </si>
  <si>
    <t>PDR1911-0065</t>
  </si>
  <si>
    <t>SOCA1906-0256</t>
  </si>
  <si>
    <t>PDR1907-0112</t>
  </si>
  <si>
    <t>C // 260x330x330mm.KA125/CA125/CA125"C"Print: 1 Color</t>
  </si>
  <si>
    <t>4924 Rev.01</t>
  </si>
  <si>
    <t>ส้ม WF-01750////</t>
  </si>
  <si>
    <t>ASC#8552</t>
  </si>
  <si>
    <t>บริษัท อัลฟ่า สยาม คอร์พอเรชั่น จำกัด</t>
  </si>
  <si>
    <t>ASC001-0090</t>
  </si>
  <si>
    <t>SOCA1906-0262</t>
  </si>
  <si>
    <t>PDR1907-0114</t>
  </si>
  <si>
    <t>BC // สีเขียว</t>
  </si>
  <si>
    <t>SOCA1906-0269</t>
  </si>
  <si>
    <t>PDR1906-1255</t>
  </si>
  <si>
    <t>5726 Rev.00</t>
  </si>
  <si>
    <t>BLACK602/WF-ORANGEAQ-812/WF-GREENAQ-323//</t>
  </si>
  <si>
    <t>Carton for E02011802 BIN BIN (PKRC0218)</t>
  </si>
  <si>
    <t>NAC001-0085</t>
  </si>
  <si>
    <t>SOCA1906-0274</t>
  </si>
  <si>
    <t>PDR1906-1260</t>
  </si>
  <si>
    <t>6348 Rev.02</t>
  </si>
  <si>
    <t>PLCMP0053:BOX,PCH.SINDBAD (ASFK)</t>
  </si>
  <si>
    <t>SKF001-0014</t>
  </si>
  <si>
    <t>SOCA1906-0226</t>
  </si>
  <si>
    <t>PDR1906-1317</t>
  </si>
  <si>
    <t>วันที่ 21-06-2562</t>
  </si>
  <si>
    <t>วันที่ 22-06-2562</t>
  </si>
  <si>
    <t>วันที่ 24-06-2562</t>
  </si>
  <si>
    <t>PDW1906-0074</t>
  </si>
  <si>
    <t>5000+46</t>
  </si>
  <si>
    <t>4003+54</t>
  </si>
  <si>
    <t>4885+135</t>
  </si>
  <si>
    <t>400+7</t>
  </si>
  <si>
    <t>1500+28</t>
  </si>
  <si>
    <t>2000+30</t>
  </si>
  <si>
    <t>17050+84</t>
  </si>
  <si>
    <t>500+49</t>
  </si>
  <si>
    <t>1000+61</t>
  </si>
  <si>
    <t>600+52</t>
  </si>
  <si>
    <t>800+50</t>
  </si>
  <si>
    <t>1000+2</t>
  </si>
  <si>
    <t>1000+24</t>
  </si>
  <si>
    <t>1615+15</t>
  </si>
  <si>
    <t>273+27</t>
  </si>
  <si>
    <t>860+49</t>
  </si>
  <si>
    <t>73+71</t>
  </si>
  <si>
    <t>800+36</t>
  </si>
  <si>
    <t>233+28</t>
  </si>
  <si>
    <t>903+42</t>
  </si>
  <si>
    <t>1403+59</t>
  </si>
  <si>
    <t>2003+90</t>
  </si>
  <si>
    <t>703+107</t>
  </si>
  <si>
    <t>339+15</t>
  </si>
  <si>
    <t>503+44</t>
  </si>
  <si>
    <t>503+54</t>
  </si>
  <si>
    <t>12000+74</t>
  </si>
  <si>
    <t>ค่าBCT= 92/วางซ้อนได้ 7 ชั้น/ต้องทำ limit sample /แล้วผลิตงานให้อยู่ในค่า</t>
  </si>
  <si>
    <t>3512 Rev.01</t>
  </si>
  <si>
    <t>กล่องในไดคัท TRIX N70 ( BTT-N70I-KW)</t>
  </si>
  <si>
    <t>ESB001-0009</t>
  </si>
  <si>
    <t>SOCA1906-0279</t>
  </si>
  <si>
    <t>PDR1907-0115</t>
  </si>
  <si>
    <t>แดง  AQ-120/น้ำเงิน  AQ-248///</t>
  </si>
  <si>
    <t>KBK001-0001</t>
  </si>
  <si>
    <t>SOCB1906-0010</t>
  </si>
  <si>
    <t>PDR1906-1324</t>
  </si>
  <si>
    <t>PDW1906-0073</t>
  </si>
  <si>
    <t>200+30</t>
  </si>
  <si>
    <t>4442 REV.00</t>
  </si>
  <si>
    <t>CMYK01  เหลือง/JP-07788  ฟ้า/120  แดง/JP-03591  ม่วง/</t>
  </si>
  <si>
    <t>กล่องมะพร้าวต้นทอง</t>
  </si>
  <si>
    <t>SHI001-0022</t>
  </si>
  <si>
    <t>SOCA1906-0291</t>
  </si>
  <si>
    <t>PDR1906-1350</t>
  </si>
  <si>
    <t>PDR1906-1348</t>
  </si>
  <si>
    <t>PDR1906-1346</t>
  </si>
  <si>
    <t>PDR1906-1344</t>
  </si>
  <si>
    <t>PDR1906-1342</t>
  </si>
  <si>
    <t>PDR1906-1340</t>
  </si>
  <si>
    <t>PDR1906-1338</t>
  </si>
  <si>
    <t>PDR1906-1336</t>
  </si>
  <si>
    <t>PDR1906-1334</t>
  </si>
  <si>
    <t>PDR1906-1332</t>
  </si>
  <si>
    <t>PDR1906-1330</t>
  </si>
  <si>
    <t>SOCA1906-0285</t>
  </si>
  <si>
    <t>1218+41</t>
  </si>
  <si>
    <t>3000+30</t>
  </si>
  <si>
    <t>5003+30</t>
  </si>
  <si>
    <t>6013+41</t>
  </si>
  <si>
    <t>500+58</t>
  </si>
  <si>
    <t>335+44</t>
  </si>
  <si>
    <t>KI125/M105/M105/M125/M125</t>
  </si>
  <si>
    <t>5923 Rev.00</t>
  </si>
  <si>
    <t>DC0015 กล่อง 9x13x10</t>
  </si>
  <si>
    <t>บริษัท อุยเฮง อินเตอร์เนชั่นแนล เฮลท์แคร์  จำกัด</t>
  </si>
  <si>
    <t>AHI001-0001</t>
  </si>
  <si>
    <t>SOCA1906-0315</t>
  </si>
  <si>
    <t>PDR1907-0136</t>
  </si>
  <si>
    <t>SOCA1906-0297</t>
  </si>
  <si>
    <t>PDR1907-0120</t>
  </si>
  <si>
    <t>PDR1906-1375</t>
  </si>
  <si>
    <t>SOEXS1906-0002</t>
  </si>
  <si>
    <t>PDW1906-0079</t>
  </si>
  <si>
    <t>SOCA1906-0298</t>
  </si>
  <si>
    <t>PDR1907-0122</t>
  </si>
  <si>
    <t>PDR1907-0121</t>
  </si>
  <si>
    <t>SOCA1906-0306</t>
  </si>
  <si>
    <t>SOCA1906-0292</t>
  </si>
  <si>
    <t>PDR1908-0015</t>
  </si>
  <si>
    <t>6333 REV.00</t>
  </si>
  <si>
    <t>5108100160 M DK17A967H01</t>
  </si>
  <si>
    <t>BIT001-0001</t>
  </si>
  <si>
    <t>PDR1908-0014</t>
  </si>
  <si>
    <t>SOCA1906-0295</t>
  </si>
  <si>
    <t>PDR1908-0012</t>
  </si>
  <si>
    <t>SOCA1906-0294</t>
  </si>
  <si>
    <t>PDR1908-0011</t>
  </si>
  <si>
    <t>ขอสั่งกระดาษก่อนโดยยังไม่ต้องผลิต/ระยะ +-5mm/แบบพิมพ์คมชัด/บาร์โค๊ตยิงติด</t>
  </si>
  <si>
    <t>รอเฟิร์มผลิตจากCS</t>
  </si>
  <si>
    <t>แก้ไขโค๊ตสี/ดำ 602///</t>
  </si>
  <si>
    <t>SOCA1906-0317</t>
  </si>
  <si>
    <t>PDR1907-0139</t>
  </si>
  <si>
    <t>PDR1907-0138</t>
  </si>
  <si>
    <t>เน้นปั๊มห้ามมีรอยแตก /ห้ามมีขุยตรงร่อง slot แพ็คขวางลอน/ออกใบ COA ตาม RMPS</t>
  </si>
  <si>
    <t>KL150/M125/KL125</t>
  </si>
  <si>
    <t>กำบัง</t>
  </si>
  <si>
    <t>NP1945 Rev.00</t>
  </si>
  <si>
    <t>7330079 OUTER CASE EDT (NEW SPCE) (ex.7333074)</t>
  </si>
  <si>
    <t>KDT001-0029</t>
  </si>
  <si>
    <t>SOCA1906-0307</t>
  </si>
  <si>
    <t>PDR1907-0131</t>
  </si>
  <si>
    <t>PDR1907-0130</t>
  </si>
  <si>
    <t>PDR1907-0127</t>
  </si>
  <si>
    <t>PDR1907-0124</t>
  </si>
  <si>
    <t>SOCA1906-0296</t>
  </si>
  <si>
    <t>PDR1907-0118</t>
  </si>
  <si>
    <t>PDR1907-0117</t>
  </si>
  <si>
    <t>PDR1907-0116</t>
  </si>
  <si>
    <t>SOCA1906-0319</t>
  </si>
  <si>
    <t>PDR1906-1381</t>
  </si>
  <si>
    <t>SOCA1906-0312</t>
  </si>
  <si>
    <t>PDR1906-1374</t>
  </si>
  <si>
    <t>NP1547 Rev.00</t>
  </si>
  <si>
    <t>ไม่พมิพ์////</t>
  </si>
  <si>
    <t>กล่อง ขนาด 36x36x21 cm.</t>
  </si>
  <si>
    <t>บริษัท ถาวร เลเบิล แอนด์ ริบบอน จำกัด</t>
  </si>
  <si>
    <t>TVL001-0014</t>
  </si>
  <si>
    <t>SOCA1906-0310</t>
  </si>
  <si>
    <t>PDR1906-1372</t>
  </si>
  <si>
    <t>1328/C Rev.00</t>
  </si>
  <si>
    <t>น้ำเงิน 251////</t>
  </si>
  <si>
    <t>TVL001-0006</t>
  </si>
  <si>
    <t>PDR1906-1371</t>
  </si>
  <si>
    <t>2305/B Rev.00</t>
  </si>
  <si>
    <t>TVL001-0005</t>
  </si>
  <si>
    <t>PDR1906-1370</t>
  </si>
  <si>
    <t>2872 Rev.00</t>
  </si>
  <si>
    <t>TVL001-0008</t>
  </si>
  <si>
    <t>PDR1906-1369</t>
  </si>
  <si>
    <t>1342 Rev.00</t>
  </si>
  <si>
    <t>ZY 37 CM/2</t>
  </si>
  <si>
    <t>TVL001-0003</t>
  </si>
  <si>
    <t>PDR1906-1368</t>
  </si>
  <si>
    <t>1366/C Rev.00</t>
  </si>
  <si>
    <t>ZY 37 CM/1</t>
  </si>
  <si>
    <t>TVL001-0002</t>
  </si>
  <si>
    <t>PDR1906-1367</t>
  </si>
  <si>
    <t>SOCA1906-0309</t>
  </si>
  <si>
    <t>PDR1906-1365</t>
  </si>
  <si>
    <t>PDR1906-1360</t>
  </si>
  <si>
    <t>SOCA1906-0308</t>
  </si>
  <si>
    <t>PDR1906-1359</t>
  </si>
  <si>
    <t>6532 Rev.01</t>
  </si>
  <si>
    <t>(P101T3-001/02) กล่องขาว T&amp;J 001 WC SQ REV2 (ใบ)</t>
  </si>
  <si>
    <t>KPF001-0025</t>
  </si>
  <si>
    <t>SOCA1906-0304</t>
  </si>
  <si>
    <t>PDR1906-1356</t>
  </si>
  <si>
    <t>SOCA1906-0318</t>
  </si>
  <si>
    <t>PDR1906-1379</t>
  </si>
  <si>
    <t>PDR1906-1010</t>
  </si>
  <si>
    <t>SOCA1906-0173</t>
  </si>
  <si>
    <t>SKF001-0004</t>
  </si>
  <si>
    <t>PLCMP0044:BOX POUCH HOKO</t>
  </si>
  <si>
    <t>6130 Rev.01</t>
  </si>
  <si>
    <t>KA185/M150/M125/M150/KA125</t>
  </si>
  <si>
    <t>PDR1906-1389</t>
  </si>
  <si>
    <t>SOCA1906-0325</t>
  </si>
  <si>
    <t>PDR1906-1390</t>
  </si>
  <si>
    <t>PDR1906-1391</t>
  </si>
  <si>
    <t>PDR1906-1392</t>
  </si>
  <si>
    <t>PDR1906-1393</t>
  </si>
  <si>
    <t>PDR1906-1394</t>
  </si>
  <si>
    <t>PDR1906-1395</t>
  </si>
  <si>
    <t>PDR1906-1396</t>
  </si>
  <si>
    <t>PDR1906-1397</t>
  </si>
  <si>
    <t>PDR1906-1398</t>
  </si>
  <si>
    <t>1000+23</t>
  </si>
  <si>
    <t>1000+33</t>
  </si>
  <si>
    <t>1300+67</t>
  </si>
  <si>
    <t>2830+11</t>
  </si>
  <si>
    <t>1005+22</t>
  </si>
  <si>
    <t>600+39</t>
  </si>
  <si>
    <t>PDR1906-1037</t>
  </si>
  <si>
    <t>SOCA1906-0177</t>
  </si>
  <si>
    <t>FFF001-0001</t>
  </si>
  <si>
    <t>บริษัท เอฟแอนด์เอฟฟู้ด จำกัด</t>
  </si>
  <si>
    <t>BA02 กล่อง 27*43*18 CM. (Export)</t>
  </si>
  <si>
    <t>5780 Rev.00</t>
  </si>
  <si>
    <t>6000+71</t>
  </si>
  <si>
    <t>แบบพิมพ์คมชัด/ออก coa ต้องมีลายเซ็น</t>
  </si>
  <si>
    <t>PDR1906-1038</t>
  </si>
  <si>
    <t>FFF001-0002</t>
  </si>
  <si>
    <t>BA09 กล่อง 27*43*20 CM. (Export)</t>
  </si>
  <si>
    <t>5779 Rev.00</t>
  </si>
  <si>
    <t>6000+126</t>
  </si>
  <si>
    <t>PDR1906-0971</t>
  </si>
  <si>
    <t>SOCA1906-0147</t>
  </si>
  <si>
    <t>PMK001-0029</t>
  </si>
  <si>
    <t>บริษัท พรีเมียร์ แคนนิ่ง อินดัสตรี้ จำกัด</t>
  </si>
  <si>
    <t>BFF OMG Chicken&amp;Tuna&amp;Turkey 2.8oz.80g.</t>
  </si>
  <si>
    <t>เขียว PS-6005/ดำ JP-45///</t>
  </si>
  <si>
    <t>6809 Rev.00</t>
  </si>
  <si>
    <t>300+77</t>
  </si>
  <si>
    <t>KA125/M125/KT125</t>
  </si>
  <si>
    <t>แบบพิมพ์คมชัด/บาร์โค๊ตยิงติด/สีห้ามเพี้ยน/สีกันน้ำ</t>
  </si>
  <si>
    <t>PDR1906-0972</t>
  </si>
  <si>
    <t>SOCA1906-0148</t>
  </si>
  <si>
    <t>PMK001-0033</t>
  </si>
  <si>
    <t>BFF OMG Chicken&amp;Tuna&amp;Salmon 2.8oz.80g.</t>
  </si>
  <si>
    <t>ส้ม PS-60303/ดำ JP-45///</t>
  </si>
  <si>
    <t>6888 Rev.00</t>
  </si>
  <si>
    <t>บล็อคเข้า15.00น.</t>
  </si>
  <si>
    <t>300+30</t>
  </si>
  <si>
    <t>PDR1906-0323</t>
  </si>
  <si>
    <t>SOCA1905-0424</t>
  </si>
  <si>
    <t>PMK001-0013</t>
  </si>
  <si>
    <t>WERUVA Slide N'Serve Chicken breast Dinner 80 g.</t>
  </si>
  <si>
    <t>น้ำเงิน PS-60907/ดำ JP-45///</t>
  </si>
  <si>
    <t>6867 Rev.00</t>
  </si>
  <si>
    <t>2103+76</t>
  </si>
  <si>
    <t>PDR1906-0074</t>
  </si>
  <si>
    <t>SOCA1905-0109</t>
  </si>
  <si>
    <t>TUN001-0028</t>
  </si>
  <si>
    <t>TU52 (5F0000002871)</t>
  </si>
  <si>
    <t>เขียว JP-09951/ดำ JP-45///</t>
  </si>
  <si>
    <t>6792 Rev.00</t>
  </si>
  <si>
    <t>2015+129</t>
  </si>
  <si>
    <t>เน้นสีให้อยู่ในค่า STD กับ Uper</t>
  </si>
  <si>
    <t>ย้ายจากวิง</t>
  </si>
  <si>
    <t>SOCA1906-0323</t>
  </si>
  <si>
    <t>PDR1907-0146</t>
  </si>
  <si>
    <t>PDR1907-0145</t>
  </si>
  <si>
    <t>แบบพิมพ์คมชัด/บาร์โค๊ตยิงติด/สีคมชัด/เน้นสีให้อยู่ในค่าSTD/ลงของพันฟิล์ม</t>
  </si>
  <si>
    <t>6329 Rev.00</t>
  </si>
  <si>
    <t>PA001-853 กล่องกระทะ SGP 414 MISU</t>
  </si>
  <si>
    <t>SCN001-0008</t>
  </si>
  <si>
    <t>SOCA1906-0322</t>
  </si>
  <si>
    <t>PDR1907-0140</t>
  </si>
  <si>
    <t>เน้นความคมชัดแบบพิมพ์/ใช้คู้กับไส้กั้น ITEM CCO001-0006-1/-2</t>
  </si>
  <si>
    <t>KS170/M125/M105/M125/KA125</t>
  </si>
  <si>
    <t>ดำ 602/เทา 10-D1217///</t>
  </si>
  <si>
    <t>กล่อง MONO 250ml.</t>
  </si>
  <si>
    <t>บจก.โคโคส์ เอ็นเตอร์ไพรส์เซส (ไทยแลนด์)</t>
  </si>
  <si>
    <t>CCO001-0013</t>
  </si>
  <si>
    <t>SOCA1906-0329</t>
  </si>
  <si>
    <t>PDR1906-1400</t>
  </si>
  <si>
    <t>PDR1906-1385</t>
  </si>
  <si>
    <t>3300รอส่ง</t>
  </si>
  <si>
    <t>500+93</t>
  </si>
  <si>
    <t>36+48</t>
  </si>
  <si>
    <t>3000+37</t>
  </si>
  <si>
    <t>Rev.01 เนื่องจากย้ายงานแทรกเดินซันไล</t>
  </si>
  <si>
    <t>วันที่ 25-06-2562</t>
  </si>
  <si>
    <t>วันที่ 26-06-2562</t>
  </si>
  <si>
    <t>วันที่ 27-06-2562</t>
  </si>
  <si>
    <t>2260/ขาด740</t>
  </si>
  <si>
    <t>1940/กาวไม่ติดขอบ/กระดาษโค้ง</t>
  </si>
  <si>
    <t>Rej22/6/19</t>
  </si>
  <si>
    <t>1265 Rev.00</t>
  </si>
  <si>
    <t>กล่อง TN 43x43x15 cm.</t>
  </si>
  <si>
    <t>TVL001-0017</t>
  </si>
  <si>
    <t>PDR1906-1373</t>
  </si>
  <si>
    <t>PDW1906-0099</t>
  </si>
  <si>
    <t>ใช้PDR1906-1244</t>
  </si>
  <si>
    <t>1003+42</t>
  </si>
  <si>
    <t>2500+30</t>
  </si>
  <si>
    <t>1903+27</t>
  </si>
  <si>
    <t>11950+65</t>
  </si>
  <si>
    <t>2060+33</t>
  </si>
  <si>
    <t>2060+7</t>
  </si>
  <si>
    <t>2060+16</t>
  </si>
  <si>
    <t>2060+4</t>
  </si>
  <si>
    <t>2060+91</t>
  </si>
  <si>
    <t>1000+31</t>
  </si>
  <si>
    <t>5814 Rev.00</t>
  </si>
  <si>
    <t>CTNNA-90X ลังแบบพิเศษไม่พิมพ์ ขนาด NO.OX</t>
  </si>
  <si>
    <t>ORF001-0027</t>
  </si>
  <si>
    <t>SOCA1906-0331</t>
  </si>
  <si>
    <t>PDR1907-0160</t>
  </si>
  <si>
    <t>5290 Rev.01</t>
  </si>
  <si>
    <t>ดำ-602/WF-REDAQ-120///</t>
  </si>
  <si>
    <t>CTNSP-9OX ลังออร์บิทแพ็คพิเศษ ขนาด NO.OX</t>
  </si>
  <si>
    <t>ORF001-0023</t>
  </si>
  <si>
    <t>PDR1907-0159</t>
  </si>
  <si>
    <t>5060 Rev.01</t>
  </si>
  <si>
    <t>ORF001-0002</t>
  </si>
  <si>
    <t>SOCA1906-0330</t>
  </si>
  <si>
    <t>PDR1907-0156</t>
  </si>
  <si>
    <t>ใช้กระดาษรองก่อนแพ็ค/เน้นแพ็คมัดละ 10 ใบ</t>
  </si>
  <si>
    <t>2974 Rev.01</t>
  </si>
  <si>
    <t>BO/PUFF BOX FOR PUFF</t>
  </si>
  <si>
    <t>บริษัท พาราวิจัย จำกัด</t>
  </si>
  <si>
    <t>PRS001-0001</t>
  </si>
  <si>
    <t>SOCA1906-0339</t>
  </si>
  <si>
    <t>PDR1907-0163</t>
  </si>
  <si>
    <t>SOCA1906-0354</t>
  </si>
  <si>
    <t>PDR1911-0067</t>
  </si>
  <si>
    <t>เน้นสีให้อยู่ในค่าตามแผ่นเทียบสี/แบบพิมพ์คมชัด/เน้นน้ำหนักต่อกล่อง 1.14 kg +/-5%/ระบุลงใน COA</t>
  </si>
  <si>
    <t>6801 Rev.00</t>
  </si>
  <si>
    <t>ฟ้า WF-09894/ดำ 602///</t>
  </si>
  <si>
    <t>กล่อง5ชั้น 22 OZ.US(ปาก95)พิมพ์ลาย โลโก้ช้างไทย</t>
  </si>
  <si>
    <t>TPL001-0001</t>
  </si>
  <si>
    <t>SOCA1906-0351</t>
  </si>
  <si>
    <t>PDR1907-0172</t>
  </si>
  <si>
    <t>PDR1907-0171</t>
  </si>
  <si>
    <t>ทำStock</t>
  </si>
  <si>
    <t>SOCB1906-0013</t>
  </si>
  <si>
    <t>PDR1906-1432</t>
  </si>
  <si>
    <t>PDR1906-1431</t>
  </si>
  <si>
    <t>PDR1906-1430</t>
  </si>
  <si>
    <t>PDR1906-1429</t>
  </si>
  <si>
    <t>เน้นสีให้อยู่ในค่า STD กับ Upperเน้นความคมชัด/บาร์โค๊ตยิงติดCOA ต้องมีน้ำหนักกล่องลงของพันฟิมล์/กาวห้ามเยิ้ม/ขึ้นรูปกล่องห้ามมีรู/กล่องแตกด้านในห้ามเกิน 2 CM/เรียงกล่องไปทางเดียวกัน/กล่องสะอาด</t>
  </si>
  <si>
    <t>6043 Rev.00</t>
  </si>
  <si>
    <t>กล่องแป้งข้าวเหนียวใบหยก 20x500 g.R.01</t>
  </si>
  <si>
    <t>BKI001-0001</t>
  </si>
  <si>
    <t>PDR1906-1428</t>
  </si>
  <si>
    <t>PDR1906-1427</t>
  </si>
  <si>
    <t>PDR1906-1426</t>
  </si>
  <si>
    <t>PDR1906-1425</t>
  </si>
  <si>
    <t>3059 REV.00</t>
  </si>
  <si>
    <t>CMYK01  เหลือง/WF-10351  เขียว/R-1017  ชมพู//</t>
  </si>
  <si>
    <t>กล่อง N7 ชมพู 410x410x162</t>
  </si>
  <si>
    <t>YGO001-0007</t>
  </si>
  <si>
    <t>SOCA1906-0352</t>
  </si>
  <si>
    <t>PDR1906-1423</t>
  </si>
  <si>
    <t>PDR1906-1421</t>
  </si>
  <si>
    <t>เน้นน้ำหนักต่อกล่อง 1.14 kg +/-5%/ระบุลงใน COA</t>
  </si>
  <si>
    <t>NP2200 Rev.00</t>
  </si>
  <si>
    <t>กล่อง5ชั้น 22 OZ.US(ปาก95) ไม่มีโลโก้</t>
  </si>
  <si>
    <t>TPL001-0003</t>
  </si>
  <si>
    <t>PDR1906-1420</t>
  </si>
  <si>
    <t>เน้นสีให้อยู่ในค่าตามแผ่นเทียบสี/เน้นความคมชัดแบบพิมพ์</t>
  </si>
  <si>
    <t>6529 Rev.00</t>
  </si>
  <si>
    <t>น้ำเงิน JP-05967/แดง 120///</t>
  </si>
  <si>
    <t>[P103KF-046/02]  กล่องน้ำตาล KPF-028 REV2 (ใบ)</t>
  </si>
  <si>
    <t>KPF001-0023</t>
  </si>
  <si>
    <t>SOCA1906-0350</t>
  </si>
  <si>
    <t>PDR1906-1419</t>
  </si>
  <si>
    <t>SOCA1906-0349</t>
  </si>
  <si>
    <t>PDR1906-1418</t>
  </si>
  <si>
    <t>1175 Rev.01</t>
  </si>
  <si>
    <t>เขียว WF-09641/ดำ JP-45///</t>
  </si>
  <si>
    <t>TR225/2 (5F0000003106)</t>
  </si>
  <si>
    <t>TUN001-0031</t>
  </si>
  <si>
    <t>SOCA1906-0343</t>
  </si>
  <si>
    <t>PDR1906-1407</t>
  </si>
  <si>
    <t>1151 Rev.01</t>
  </si>
  <si>
    <t>SOCA1906-0338</t>
  </si>
  <si>
    <t>PDR1906-1406</t>
  </si>
  <si>
    <t>NP2275 Rev.00</t>
  </si>
  <si>
    <t>5BXB1303ซอสเย็นตาโฟตราม้าบิน(ไม่พิมพ์)800 กรัม</t>
  </si>
  <si>
    <t>SPT001-0008</t>
  </si>
  <si>
    <t>SOCA1906-0340</t>
  </si>
  <si>
    <t>PDR1906-1405</t>
  </si>
  <si>
    <t>708รอรีเจ็ค185</t>
  </si>
  <si>
    <t>503+45</t>
  </si>
  <si>
    <t>2500+5</t>
  </si>
  <si>
    <t>507+1</t>
  </si>
  <si>
    <t>1000+29</t>
  </si>
  <si>
    <t>5203+86</t>
  </si>
  <si>
    <t>PDW1906-0103</t>
  </si>
  <si>
    <t>170+23</t>
  </si>
  <si>
    <t>STOCK</t>
  </si>
  <si>
    <t>Rev.01 เนื่องจากแทรกงานซ่อมไทดา</t>
  </si>
  <si>
    <t>4410+37</t>
  </si>
  <si>
    <t>4338ข72</t>
  </si>
  <si>
    <t>PDR1907-0158</t>
  </si>
  <si>
    <t>SOCA1906-0332</t>
  </si>
  <si>
    <t>PDR1906-0371</t>
  </si>
  <si>
    <t>SOCA1905-0448</t>
  </si>
  <si>
    <t>PDR1907-0161</t>
  </si>
  <si>
    <t>SOCA1906-0333</t>
  </si>
  <si>
    <t>วันที่ 23-06-2562</t>
  </si>
  <si>
    <t>PDR1906-1047</t>
  </si>
  <si>
    <t>SOCA1906-0186</t>
  </si>
  <si>
    <t>SNF001-0001</t>
  </si>
  <si>
    <t>6452 Rev.01</t>
  </si>
  <si>
    <t>ด่วนมากๆๆ</t>
  </si>
  <si>
    <t>PDR1906-1048</t>
  </si>
  <si>
    <t>PDR1906-1049</t>
  </si>
  <si>
    <t>PDR1906-1050</t>
  </si>
  <si>
    <t>PDR1906-1051</t>
  </si>
  <si>
    <t>PDR1906-1056</t>
  </si>
  <si>
    <t>PDR1906-1055</t>
  </si>
  <si>
    <t>PDR1906-1054</t>
  </si>
  <si>
    <t>PDR1906-1053</t>
  </si>
  <si>
    <t>PDR1906-1052</t>
  </si>
  <si>
    <t>SOCA1906-0353</t>
  </si>
  <si>
    <t>PDR1907-0173</t>
  </si>
  <si>
    <t>SOCA1906-0365</t>
  </si>
  <si>
    <t>PDR1908-0017</t>
  </si>
  <si>
    <t>PDR1907-0196</t>
  </si>
  <si>
    <t>SOCA1906-0364</t>
  </si>
  <si>
    <t>PDR1907-0195</t>
  </si>
  <si>
    <t>ITEM NO.RCC0048</t>
  </si>
  <si>
    <t>1750/1 Rev.06</t>
  </si>
  <si>
    <t>น้ำตาล AQ-727/ดำ 602///</t>
  </si>
  <si>
    <t>Carton E03010318 Bin Bin (RCC0048)</t>
  </si>
  <si>
    <t>NAC001-0049</t>
  </si>
  <si>
    <t>PDR1907-0193</t>
  </si>
  <si>
    <t>แบบพิมพ์คมชัด/บาร์โค๊ตยิงติด/กาวห้ามเยิ้ม/สีให้อยู่ในค่าตามแผ่ยนเทียบสี/
ลงงานพันฟิล์ม</t>
  </si>
  <si>
    <t>0186 Rev.00</t>
  </si>
  <si>
    <t>ฟ้า WF-10145/ดำ 602///</t>
  </si>
  <si>
    <t>PK-CARCFC-01 Carefor 3500 Blue Ocean</t>
  </si>
  <si>
    <t>STD001-0005</t>
  </si>
  <si>
    <t>SOCA1906-0356</t>
  </si>
  <si>
    <t>PDR1907-0176</t>
  </si>
  <si>
    <t>SOCA1906-0355</t>
  </si>
  <si>
    <t>PDR1911-0068</t>
  </si>
  <si>
    <t>ใช้PDR1906-0216=740</t>
  </si>
  <si>
    <t>10000+30</t>
  </si>
  <si>
    <t>1000+39</t>
  </si>
  <si>
    <t>500+1</t>
  </si>
  <si>
    <t>507+41</t>
  </si>
  <si>
    <t>500+7</t>
  </si>
  <si>
    <t>500+13</t>
  </si>
  <si>
    <t>500+48</t>
  </si>
  <si>
    <t>706+47</t>
  </si>
  <si>
    <t>2000+40</t>
  </si>
  <si>
    <t>1053+90</t>
  </si>
  <si>
    <t>12000+83</t>
  </si>
  <si>
    <t>2000+68</t>
  </si>
  <si>
    <t>2000+59</t>
  </si>
  <si>
    <t>2000+83</t>
  </si>
  <si>
    <t>2000+37</t>
  </si>
  <si>
    <t>2500+62</t>
  </si>
  <si>
    <t>2000+48</t>
  </si>
  <si>
    <t>2000+74</t>
  </si>
  <si>
    <t>4986ข14</t>
  </si>
  <si>
    <t>1321+26</t>
  </si>
  <si>
    <t>4455 REV.00</t>
  </si>
  <si>
    <t>แดง AQ190/ดำ  602///</t>
  </si>
  <si>
    <t>9001PRN024 กล่อง PRAN 29ML./OMAN</t>
  </si>
  <si>
    <t>บริษัท โรแยล พลัส จำกัด</t>
  </si>
  <si>
    <t>RYL001-0001</t>
  </si>
  <si>
    <t>SOCA1906-0299</t>
  </si>
  <si>
    <t>PDR1906-1352</t>
  </si>
  <si>
    <t>500+42</t>
  </si>
  <si>
    <t>1366/A Rev.00</t>
  </si>
  <si>
    <t>ZY 29.5 CM</t>
  </si>
  <si>
    <t>TVL001-0011</t>
  </si>
  <si>
    <t>PDR1906-1366</t>
  </si>
  <si>
    <t>3003+22</t>
  </si>
  <si>
    <t>SOCA1905-0339</t>
  </si>
  <si>
    <t>PDR1907-0025</t>
  </si>
  <si>
    <t>5000+40</t>
  </si>
  <si>
    <t>500+112</t>
  </si>
  <si>
    <t>PDR1906-1478</t>
  </si>
  <si>
    <t>SOCB1906-0016</t>
  </si>
  <si>
    <t>PDR1906-1480</t>
  </si>
  <si>
    <t>PDR1906-1482</t>
  </si>
  <si>
    <t>PDR1906-1484</t>
  </si>
  <si>
    <t>PDR1906-1486</t>
  </si>
  <si>
    <t>วันที่ 28-06-2562</t>
  </si>
  <si>
    <t>วันที่ 29-06-2562</t>
  </si>
  <si>
    <t>วันที่ 30-06-2562</t>
  </si>
  <si>
    <t>วันที่ 1-07-2562</t>
  </si>
  <si>
    <t>4980/ขาด20</t>
  </si>
  <si>
    <t>1905/ขาด95Rejกระดาษหัก</t>
  </si>
  <si>
    <t>492/ขาด8ขอบเหลื่อม</t>
  </si>
  <si>
    <t>495/ขาด5 กระดาษยับ</t>
  </si>
  <si>
    <t>2010+89</t>
  </si>
  <si>
    <t>1713+58</t>
  </si>
  <si>
    <t>2000+86</t>
  </si>
  <si>
    <t>2430+56</t>
  </si>
  <si>
    <t>1500+36</t>
  </si>
  <si>
    <t>500+53</t>
  </si>
  <si>
    <t>500+24</t>
  </si>
  <si>
    <t>PDR1906-1488</t>
  </si>
  <si>
    <t>PDR1906-1490</t>
  </si>
  <si>
    <t>PDR1906-1492</t>
  </si>
  <si>
    <t>PDR1906-1494</t>
  </si>
  <si>
    <t>PDR1906-1496</t>
  </si>
  <si>
    <t>PDR1906-1498</t>
  </si>
  <si>
    <t>PDR1906-1500</t>
  </si>
  <si>
    <t>PDR1906-1502</t>
  </si>
  <si>
    <t>PDR1906-1504</t>
  </si>
  <si>
    <t>PDR1906-1506</t>
  </si>
  <si>
    <t>Slotไม่หลุด/ห้ามกด GAP มาก/ปีกด้าน 185 mm ให้อยู่ด้านก้นกล่อง/พิมพ์คมชัด</t>
  </si>
  <si>
    <t>5610 Rev.03</t>
  </si>
  <si>
    <t>ฟ้า WF-02419/เขียว 307///</t>
  </si>
  <si>
    <t>นายรณฤทธิ์  ขวัญทอง</t>
  </si>
  <si>
    <t>KTC001-0006</t>
  </si>
  <si>
    <t>SOCB1906-0014</t>
  </si>
  <si>
    <t>PDR1906-1467</t>
  </si>
  <si>
    <t>PDR1906-1465</t>
  </si>
  <si>
    <t>PDR1906-1463</t>
  </si>
  <si>
    <t>5763 Rev.03</t>
  </si>
  <si>
    <t>ดำ 602/เขียว 307///</t>
  </si>
  <si>
    <t>กล่องมะพร้าวน้ำหอม</t>
  </si>
  <si>
    <t>KTC001-0003</t>
  </si>
  <si>
    <t>PDR1906-1461</t>
  </si>
  <si>
    <t>PDR1906-1459</t>
  </si>
  <si>
    <t>PDR1906-1457</t>
  </si>
  <si>
    <t>1991 Rev.00</t>
  </si>
  <si>
    <t>น้ำเงิน WF-00312////</t>
  </si>
  <si>
    <t>1083087 CARTON, RSC</t>
  </si>
  <si>
    <t>KOL001-0156</t>
  </si>
  <si>
    <t>SOCA1906-0389</t>
  </si>
  <si>
    <t>PDR1907-0213</t>
  </si>
  <si>
    <t>PDR1906-1510</t>
  </si>
  <si>
    <t>6802 Rev.00</t>
  </si>
  <si>
    <t>กล่อง5ชั้น 22 OZ.US(ปาก95)ใส โลโก้ช้างไทย ฟ้า-ดำ</t>
  </si>
  <si>
    <t>TPL001-0002</t>
  </si>
  <si>
    <t>SOCA1906-0390</t>
  </si>
  <si>
    <t>PDW1906-0110</t>
  </si>
  <si>
    <t>5535/1 Rev.00</t>
  </si>
  <si>
    <t>MD-30/1</t>
  </si>
  <si>
    <t>TUN001-0003</t>
  </si>
  <si>
    <t>SOCA1906-0394</t>
  </si>
  <si>
    <t>PDR1907-0212</t>
  </si>
  <si>
    <t>0936 REV.01</t>
  </si>
  <si>
    <t>SOCB1906-0015</t>
  </si>
  <si>
    <t>PDR1907-0208</t>
  </si>
  <si>
    <t>ITEM NO.DL1584</t>
  </si>
  <si>
    <t>2027 Rev.03</t>
  </si>
  <si>
    <t>น้ำตาล AQ-712/ดำ 602///</t>
  </si>
  <si>
    <t>Carton E12079 Little Cook (DL1584)</t>
  </si>
  <si>
    <t>NAC001-0079</t>
  </si>
  <si>
    <t>SOCA1906-0372</t>
  </si>
  <si>
    <t>PDR1907-0202</t>
  </si>
  <si>
    <t>ITEM NO.DL1568</t>
  </si>
  <si>
    <t>2023 Rev.02</t>
  </si>
  <si>
    <t>ดำ 602/ส้ม AQ-814///</t>
  </si>
  <si>
    <t>Carton E11928 Little Cook (DL1568)</t>
  </si>
  <si>
    <t>NAC001-0062</t>
  </si>
  <si>
    <t>PDR1907-0201</t>
  </si>
  <si>
    <t>SOCA1906-0367</t>
  </si>
  <si>
    <t>PDR1907-0197</t>
  </si>
  <si>
    <t>เน้นสีให้อยู่ในค่าตามแผ่นเทียบสีั</t>
  </si>
  <si>
    <t>KA185/M125/M105/M125/KA125</t>
  </si>
  <si>
    <t>6776 Rev.00</t>
  </si>
  <si>
    <t>แดง 3-D2097/เขียว WF-03483///</t>
  </si>
  <si>
    <t>กล่อง  NO.12 (141-BOX-012-THO001)</t>
  </si>
  <si>
    <t>บริษัท บิ๊ค เคมิคอล จำกัด</t>
  </si>
  <si>
    <t>BKM001-0029</t>
  </si>
  <si>
    <t>SOCA1906-0382</t>
  </si>
  <si>
    <t>PDR1906-1473</t>
  </si>
  <si>
    <t>SOCA1906-0381</t>
  </si>
  <si>
    <t>PDR1906-1472</t>
  </si>
  <si>
    <t>KA185/M105/M105/M105/KA185</t>
  </si>
  <si>
    <t>700 Rev.00</t>
  </si>
  <si>
    <t>กล่อง SUNLIT 255x360x215 mm.</t>
  </si>
  <si>
    <t>บริษัท ซันลิท (ประเทศไทย) จำกัด</t>
  </si>
  <si>
    <t>SUL001-0001</t>
  </si>
  <si>
    <t>SOCA1906-0379</t>
  </si>
  <si>
    <t>PDR1906-1456</t>
  </si>
  <si>
    <t>แบบพิพม์คมชัด</t>
  </si>
  <si>
    <t>6244 Rev.00</t>
  </si>
  <si>
    <t>1-CS-N002199 กล่องบรรจุ Smart Street Light 120w</t>
  </si>
  <si>
    <t>บริษัท ซีวิค มีเดีย  จำกัด</t>
  </si>
  <si>
    <t>CIM001-0001</t>
  </si>
  <si>
    <t>SOCA1906-0375</t>
  </si>
  <si>
    <t>PDR1906-1453</t>
  </si>
  <si>
    <t>SOCA1906-0377</t>
  </si>
  <si>
    <t>PDR1907-0215</t>
  </si>
  <si>
    <t>PDR1907-0214</t>
  </si>
  <si>
    <t>SOCA1905-0335</t>
  </si>
  <si>
    <t>PDR1907-0023</t>
  </si>
  <si>
    <t>SOCA1905-0341</t>
  </si>
  <si>
    <t>PDR1908-0002</t>
  </si>
  <si>
    <t>PDR1908-0003</t>
  </si>
  <si>
    <t>SOCA1905-0342</t>
  </si>
  <si>
    <t>CS/ยกเลิก 12/4/19</t>
  </si>
  <si>
    <t>SOCA1904-0128</t>
  </si>
  <si>
    <t>PDR1907-0002</t>
  </si>
  <si>
    <t>SOCA1904-0129</t>
  </si>
  <si>
    <t>PDR1906-0007</t>
  </si>
  <si>
    <t>SOCA1906-0396</t>
  </si>
  <si>
    <t>PDR1906-1529</t>
  </si>
  <si>
    <t>PDR1906-1527</t>
  </si>
  <si>
    <t>PDR1906-1525</t>
  </si>
  <si>
    <t>PDR1906-1523</t>
  </si>
  <si>
    <t>PDR1906-1519</t>
  </si>
  <si>
    <t>PDR1906-1517</t>
  </si>
  <si>
    <t>PDR1906-1515</t>
  </si>
  <si>
    <t>PDR1906-1513</t>
  </si>
  <si>
    <t>PDR1906-1511</t>
  </si>
  <si>
    <t>PDR1906-1521</t>
  </si>
  <si>
    <t>303+172</t>
  </si>
  <si>
    <t>15750+55</t>
  </si>
  <si>
    <t>1453+58</t>
  </si>
  <si>
    <t>2600+50</t>
  </si>
  <si>
    <t>2000+12</t>
  </si>
  <si>
    <t>2000+242</t>
  </si>
  <si>
    <t>PDW1906-0113</t>
  </si>
  <si>
    <t>ขอลดจำนวน</t>
  </si>
  <si>
    <t>4550/5 Rev.00</t>
  </si>
  <si>
    <t>แดง AQ-190/ดำ 602/เหลือง AT-4079//</t>
  </si>
  <si>
    <t>9001PRN034กล่องPRAN Saudi Arabia Milk Banana</t>
  </si>
  <si>
    <t>RYL001-0002</t>
  </si>
  <si>
    <t>SOCA1906-0360</t>
  </si>
  <si>
    <t>PDR1906-1441</t>
  </si>
  <si>
    <t>1107+35</t>
  </si>
  <si>
    <t>SOCA1906-0359</t>
  </si>
  <si>
    <t>PDR1906-1434</t>
  </si>
  <si>
    <t>4550/4 Rev.00</t>
  </si>
  <si>
    <t>แดง AQ-190/ดำ 602/น้ำตาล AQ-729//</t>
  </si>
  <si>
    <t>9001PRN035กล่องPRAN Saudi Arabia Milk Choccolact</t>
  </si>
  <si>
    <t>RYL001-0003</t>
  </si>
  <si>
    <t>PDR1906-1442</t>
  </si>
  <si>
    <t>847+40</t>
  </si>
  <si>
    <t>PDR1906-1435</t>
  </si>
  <si>
    <t>4550/3 Rev.00</t>
  </si>
  <si>
    <t>แดง AQ-190/ดำ 602/ส้ม WF-01151//</t>
  </si>
  <si>
    <t>9001PRN036กล่องPRAN Saudi Arabia Milk Mango</t>
  </si>
  <si>
    <t>RYL001-0004</t>
  </si>
  <si>
    <t>PDR1906-1443</t>
  </si>
  <si>
    <t>1055+31</t>
  </si>
  <si>
    <t>PDR1906-1436</t>
  </si>
  <si>
    <t>4550/2 Rev.00</t>
  </si>
  <si>
    <t>แดง AQ-190/ดำ 602/เขียว GR-302//</t>
  </si>
  <si>
    <t>9001PRN037กล่องPRAN Saudi Arabia Milk Melon</t>
  </si>
  <si>
    <t>RYL001-0005</t>
  </si>
  <si>
    <t>PDR1906-1444</t>
  </si>
  <si>
    <t>743+47</t>
  </si>
  <si>
    <t>PDR1906-1437</t>
  </si>
  <si>
    <t>400+31</t>
  </si>
  <si>
    <t>4550/1 Rev.00</t>
  </si>
  <si>
    <t>แดง AQ-190/ดำ 602/ชมพู P1104//</t>
  </si>
  <si>
    <t>9001PRN038กล่องPRAN Saudi Arabia Milk Basil</t>
  </si>
  <si>
    <t>RYL001-0006</t>
  </si>
  <si>
    <t>PDR1906-1438</t>
  </si>
  <si>
    <t>4550 Rev.00</t>
  </si>
  <si>
    <t>แดง AQ-190/ดำ 602/เหลือง Y-537//</t>
  </si>
  <si>
    <t>9001PRN040กล่องPRAN Saudi Arabia Milk Vanila</t>
  </si>
  <si>
    <t>RYL001-0008</t>
  </si>
  <si>
    <t>PDR1906-1446</t>
  </si>
  <si>
    <t>478+34</t>
  </si>
  <si>
    <t>PDR1906-1440</t>
  </si>
  <si>
    <t>4539 Rev.00</t>
  </si>
  <si>
    <t>9001PRN039กล่องPRAN Saudi Arabia Milk Strawberry</t>
  </si>
  <si>
    <t>RYL001-0007</t>
  </si>
  <si>
    <t>PDR1906-1445</t>
  </si>
  <si>
    <t>795+41</t>
  </si>
  <si>
    <t>PDR1906-1439</t>
  </si>
  <si>
    <t>SOCA1906-0361</t>
  </si>
  <si>
    <t>PDR1907-0185</t>
  </si>
  <si>
    <t>PDR1907-0184</t>
  </si>
  <si>
    <t>PDR1907-0183</t>
  </si>
  <si>
    <t>PDR1907-0182</t>
  </si>
  <si>
    <t>PDR1907-0181</t>
  </si>
  <si>
    <t>PDR1907-0180</t>
  </si>
  <si>
    <t>PDR1907-0179</t>
  </si>
  <si>
    <t>350 REV.04</t>
  </si>
  <si>
    <t>ดำ 602/น้ำตาล 712///</t>
  </si>
  <si>
    <t>Carton L11819E Little Cook (DL1770)</t>
  </si>
  <si>
    <t>NAC001-0074</t>
  </si>
  <si>
    <t>SOCA1906-0392</t>
  </si>
  <si>
    <t>PDR1906-1508</t>
  </si>
  <si>
    <t>ฟ้า JP-07788/แดง WF-09153/น้ำเงิน 6-D2399//</t>
  </si>
  <si>
    <t>กล่อง Zorus Can Cool KI</t>
  </si>
  <si>
    <t>SOCA1906-0314</t>
  </si>
  <si>
    <t>PDR1907-0218</t>
  </si>
  <si>
    <t>420+34</t>
  </si>
  <si>
    <t>400+32</t>
  </si>
  <si>
    <t>550+42</t>
  </si>
  <si>
    <t>419+33</t>
  </si>
  <si>
    <t>549+44</t>
  </si>
  <si>
    <t>PDW1906-0114</t>
  </si>
  <si>
    <t>Rej27/6/19</t>
  </si>
  <si>
    <t>200+17</t>
  </si>
  <si>
    <t>1000+19</t>
  </si>
  <si>
    <t>2500+14</t>
  </si>
  <si>
    <t>วันที่ 2-07-2562</t>
  </si>
  <si>
    <t>วันที่ 3-07-2562</t>
  </si>
  <si>
    <t>วันที่ 4-07-2562</t>
  </si>
  <si>
    <t>วันที่ 5-07-2562</t>
  </si>
  <si>
    <t>วันที่ 6-07-2562</t>
  </si>
  <si>
    <t>SUNRISE/เครื่องผ่า/</t>
  </si>
  <si>
    <t>SOCA1906-0408</t>
  </si>
  <si>
    <t>PDR1907-0231</t>
  </si>
  <si>
    <t>SOCA1906-0412</t>
  </si>
  <si>
    <t>PDR1906-1539</t>
  </si>
  <si>
    <t>5034 Rev.00</t>
  </si>
  <si>
    <t>SLF001-0002</t>
  </si>
  <si>
    <t>SOCA1906-0410</t>
  </si>
  <si>
    <t>PDR1906-1538</t>
  </si>
  <si>
    <t>SOCA1906-0407</t>
  </si>
  <si>
    <t>PDR1906-1537</t>
  </si>
  <si>
    <t>PDR1906-1536</t>
  </si>
  <si>
    <t>PDR1906-1535</t>
  </si>
  <si>
    <t>6554 Rev.00</t>
  </si>
  <si>
    <t>(MC180224) กล่องขาวพิมพ์ TAKUMI SUSHI 3L</t>
  </si>
  <si>
    <t>OKN001-0092</t>
  </si>
  <si>
    <t>SOCA1906-0403</t>
  </si>
  <si>
    <t>PDR1906-1533</t>
  </si>
  <si>
    <t>5500+23</t>
  </si>
  <si>
    <t>500+34</t>
  </si>
  <si>
    <t>1550+40</t>
  </si>
  <si>
    <t>1903+40</t>
  </si>
  <si>
    <t>ลี้กำลังเดินกระดาษ</t>
  </si>
  <si>
    <t>PDR1906-0434</t>
  </si>
  <si>
    <t>SOCA1905-0478</t>
  </si>
  <si>
    <t>WFF001-0001</t>
  </si>
  <si>
    <t>PCT0812P030-R3 "CTN Peckish 100g. Original"</t>
  </si>
  <si>
    <t>น้ำเงิน WF-10360/น้ำตาล WF-10353///</t>
  </si>
  <si>
    <t>0104 Rev.00</t>
  </si>
  <si>
    <t>PDR1906-0435</t>
  </si>
  <si>
    <t>SOCA1905-0479</t>
  </si>
  <si>
    <t>PDR1906-0118</t>
  </si>
  <si>
    <t>SOCA1905-0238</t>
  </si>
  <si>
    <t>WFF001-0009</t>
  </si>
  <si>
    <t>PCT0803P030-R3 "CTN Peckish 100g. Salt &amp; Vinegar"</t>
  </si>
  <si>
    <t>ม่วง WF-10361/น้ำตาล WF-10353///</t>
  </si>
  <si>
    <t>0150 Rev.00</t>
  </si>
  <si>
    <t>ย้ายจากไดคัท</t>
  </si>
  <si>
    <t>2659+216</t>
  </si>
  <si>
    <t>0148 Rev.00</t>
  </si>
  <si>
    <t>น้ำตาลอ่อน WF-10352/น้ำตาล WF-10353///</t>
  </si>
  <si>
    <t>PCT0828P030-R3 "CTN Peckish 100g. BBQ"</t>
  </si>
  <si>
    <t>WFF001-0005</t>
  </si>
  <si>
    <t>SOCA1905-0480</t>
  </si>
  <si>
    <t>PDR1906-0437</t>
  </si>
  <si>
    <t>0149 Rev.00</t>
  </si>
  <si>
    <t>ส้ม WF-10359/น้ำตาล WF-10353///</t>
  </si>
  <si>
    <t>PCT0831P030-R3 "CTN Peckish 100g. Sweet Chili"</t>
  </si>
  <si>
    <t>WFF001-0007</t>
  </si>
  <si>
    <t>PDR1906-0436</t>
  </si>
  <si>
    <t>SOCA1905-0482</t>
  </si>
  <si>
    <t>PDR1907-0033</t>
  </si>
  <si>
    <t>SOCA1906-0078</t>
  </si>
  <si>
    <t>PDR1907-0054</t>
  </si>
  <si>
    <t>PDR1907-0052</t>
  </si>
  <si>
    <t>0211 Rev.00</t>
  </si>
  <si>
    <t>เขียว WF-10351/น้ำตาล WF-10353///</t>
  </si>
  <si>
    <t>PCT0829P030-R3"CTN Peckish100g.SourCream&amp;Chives"</t>
  </si>
  <si>
    <t>WFF001-0008</t>
  </si>
  <si>
    <t>PDR1907-0053</t>
  </si>
  <si>
    <t>SOCA1906-0076</t>
  </si>
  <si>
    <t>PDR1907-0051</t>
  </si>
  <si>
    <t>SOCA1906-0167</t>
  </si>
  <si>
    <t>PDR1907-0082</t>
  </si>
  <si>
    <t>SOCA1906-0080</t>
  </si>
  <si>
    <t>PDR1907-0056</t>
  </si>
  <si>
    <t>PDR1907-0055</t>
  </si>
  <si>
    <t>PDR1907-0081</t>
  </si>
  <si>
    <t>SOCA1906-0172</t>
  </si>
  <si>
    <t>PDR1907-0085</t>
  </si>
  <si>
    <t>SOCA1906-0169</t>
  </si>
  <si>
    <t>PDR1907-0084</t>
  </si>
  <si>
    <t>PCT0832P030-R3 "CTN Peckish 100g. Cheese"</t>
  </si>
  <si>
    <t>PDR1907-0083</t>
  </si>
  <si>
    <t>SOCA1906-0219</t>
  </si>
  <si>
    <t>PDR1907-0096</t>
  </si>
  <si>
    <t>PDR1907-0095</t>
  </si>
  <si>
    <t>SOCA1906-0222</t>
  </si>
  <si>
    <t>PDR1907-0098</t>
  </si>
  <si>
    <t>0124 Rev.00</t>
  </si>
  <si>
    <t>ฟ้า WF-10354/น้ำตาล WF-10353///</t>
  </si>
  <si>
    <t>PCT0891P080-R3 "CTN Peckish 100g. No Salt added"</t>
  </si>
  <si>
    <t>WFF001-0002</t>
  </si>
  <si>
    <t>PDR1907-0097</t>
  </si>
  <si>
    <t>SOCA1906-0341</t>
  </si>
  <si>
    <t>PDR1907-0165</t>
  </si>
  <si>
    <t>PDR1907-0164</t>
  </si>
  <si>
    <t>SOCA1906-0344</t>
  </si>
  <si>
    <t>PDR1906-1413</t>
  </si>
  <si>
    <t>PDR1906-1412</t>
  </si>
  <si>
    <t>SOCA1906-0342</t>
  </si>
  <si>
    <t>PDR1906-1411</t>
  </si>
  <si>
    <t>PDR1906-1410</t>
  </si>
  <si>
    <t>PDR1906-1409</t>
  </si>
  <si>
    <t>PDR1906-1408</t>
  </si>
  <si>
    <t>CEN/GL</t>
  </si>
  <si>
    <t>ITEM NO : RCC0050</t>
  </si>
  <si>
    <t>1750/3 Rev.07</t>
  </si>
  <si>
    <t>ม่วง AQ-438/ดำ 602///</t>
  </si>
  <si>
    <t>Carton E03010315  Bin Bin (RCC0050)</t>
  </si>
  <si>
    <t>NAC001-0073</t>
  </si>
  <si>
    <t>PDR1907-0194</t>
  </si>
  <si>
    <t>1030+17</t>
  </si>
  <si>
    <t>2000+21</t>
  </si>
  <si>
    <t>3899+62</t>
  </si>
  <si>
    <t>500+80</t>
  </si>
  <si>
    <t>2000+122</t>
  </si>
  <si>
    <t>1000+20</t>
  </si>
  <si>
    <t>2000+41</t>
  </si>
  <si>
    <t>205+10</t>
  </si>
  <si>
    <t>ย้ายเข้าLangton</t>
  </si>
  <si>
    <t>Rev.01 เนื่องจากงานค้างแผนผลิต</t>
  </si>
  <si>
    <t>6412 Rev.00</t>
  </si>
  <si>
    <t>กล่อง แพ็ค 4 EXIT</t>
  </si>
  <si>
    <t>CTL001-0005</t>
  </si>
  <si>
    <t>SOCA1906-0414</t>
  </si>
  <si>
    <t>PDR1907-0260</t>
  </si>
  <si>
    <t>PDR1907-0259</t>
  </si>
  <si>
    <t>SOCA1906-0413</t>
  </si>
  <si>
    <t>PDR1907-0258</t>
  </si>
  <si>
    <t>1850 Rev.00</t>
  </si>
  <si>
    <t>กล่อง 100 ดวง (H6) PK-IL-01-056</t>
  </si>
  <si>
    <t>LEE001-0001</t>
  </si>
  <si>
    <t>SOCA1906-0409</t>
  </si>
  <si>
    <t>PDR1907-0257</t>
  </si>
  <si>
    <t>6174 Rev.03</t>
  </si>
  <si>
    <t>ดำ  JP-45////</t>
  </si>
  <si>
    <t>MRG-2541/3กล่อง No Brand-MSD2x5kg.RPDTL-PIN91/120</t>
  </si>
  <si>
    <t>MRG001-0002</t>
  </si>
  <si>
    <t>SOCA1906-0411</t>
  </si>
  <si>
    <t>PDR1907-0247</t>
  </si>
  <si>
    <t>SOCA1906-0404</t>
  </si>
  <si>
    <t>PDR1907-0227</t>
  </si>
  <si>
    <t>ITEM NO.DL1764</t>
  </si>
  <si>
    <t>1741/3 Rev.03</t>
  </si>
  <si>
    <t>Carton O11174A Fantastic (DL1764)</t>
  </si>
  <si>
    <t>NAC001-0010</t>
  </si>
  <si>
    <t>PDR1907-0226</t>
  </si>
  <si>
    <t>B // SHIPPING MARK:UTC FPOD-211440</t>
  </si>
  <si>
    <t>SOCA1906-0402</t>
  </si>
  <si>
    <t>PDR1907-0225</t>
  </si>
  <si>
    <t>PDR1907-0224</t>
  </si>
  <si>
    <t>SOCA1906-0397</t>
  </si>
  <si>
    <t>PDR1907-0223</t>
  </si>
  <si>
    <t>Carton  E02010713 Original Bin Bin (PKRC0109)</t>
  </si>
  <si>
    <t>PDR1907-0222</t>
  </si>
  <si>
    <t>ITNE NO.RCC0102</t>
  </si>
  <si>
    <t>1962 Rev.02</t>
  </si>
  <si>
    <t>น้ำเงิน AQ-200////</t>
  </si>
  <si>
    <t>Carton K21217J Bin Bin (RCC0102)</t>
  </si>
  <si>
    <t>NAC001-0050</t>
  </si>
  <si>
    <t>SOCA1906-0400</t>
  </si>
  <si>
    <t>PDR1907-0221</t>
  </si>
  <si>
    <t>PDR1906-1545</t>
  </si>
  <si>
    <t>เน้นสีให้อยู่ในค่าตามแผ่นเทียบสี /เน้นความคมชัดแบบพิมพ์</t>
  </si>
  <si>
    <t>6092 Rev.00</t>
  </si>
  <si>
    <t>แดง WF-03743/น้ำเงิน AQ-275///</t>
  </si>
  <si>
    <t>1023009 กล่องHICHEF ST.MT5 1*100 ลอนB W10</t>
  </si>
  <si>
    <t>บริษัท อนุสรณ์มหาชัยซูริมิ จำกัด</t>
  </si>
  <si>
    <t>ANS001-0003</t>
  </si>
  <si>
    <t>SOCA1906-0401</t>
  </si>
  <si>
    <t>PDR1906-1542</t>
  </si>
  <si>
    <t>PDR1906-1541</t>
  </si>
  <si>
    <t>SOCA1906-0415</t>
  </si>
  <si>
    <t>PDR1907-0261</t>
  </si>
  <si>
    <t>PDW1907-0010</t>
  </si>
  <si>
    <t>Rej28/6/19</t>
  </si>
  <si>
    <t>PDW1906-0130</t>
  </si>
  <si>
    <t>1500+41</t>
  </si>
  <si>
    <t>1613+12</t>
  </si>
  <si>
    <t>1500+18</t>
  </si>
  <si>
    <t>1000+22</t>
  </si>
  <si>
    <t>95+38</t>
  </si>
  <si>
    <t>PDR1906-0120</t>
  </si>
  <si>
    <t>SOCA1905-0239</t>
  </si>
  <si>
    <t>PDR1906-0251</t>
  </si>
  <si>
    <t>SOCA1905-0391</t>
  </si>
  <si>
    <t>4994+242ข567</t>
  </si>
  <si>
    <t>FG=568</t>
  </si>
  <si>
    <t>2000+33</t>
  </si>
  <si>
    <t>500+35</t>
  </si>
  <si>
    <t>SPT001-0006</t>
  </si>
  <si>
    <t>5BXB1303ซอสเย็นตาโฟตราม้าบินขวดPet750cc(12)เชฟ</t>
  </si>
  <si>
    <t>ชมพู WF-08665/แดง AQ-190/ดำ 602//</t>
  </si>
  <si>
    <t>6309 Rev.02</t>
  </si>
  <si>
    <t>B // (สูตรดั้งเดิม)800 กรัม</t>
  </si>
  <si>
    <t>MD-30/1 (5F0000002527)</t>
  </si>
  <si>
    <t>SOCA1906-0426</t>
  </si>
  <si>
    <t>PDR1908-0018</t>
  </si>
  <si>
    <t>ใช้กระดาษรองสายรัด</t>
  </si>
  <si>
    <t>3683 Rev.00</t>
  </si>
  <si>
    <t>BOX 40 DOZEN (BO/40D)</t>
  </si>
  <si>
    <t>PRS001-0011</t>
  </si>
  <si>
    <t>SOCA1906-0433</t>
  </si>
  <si>
    <t>PDR1907-0291</t>
  </si>
  <si>
    <t>ใส่น้ำหนักกล่องต่อใบ ในCOA/พิมพ์คมชัด/ครบจำนวน/ใบ COAใส่เลขบาร์โค้ดด้วย</t>
  </si>
  <si>
    <t>M125/M150/M125</t>
  </si>
  <si>
    <t>0696 Rev.00</t>
  </si>
  <si>
    <t>น้ำเงิน 6-D2399////</t>
  </si>
  <si>
    <t>C0-222315HI-A4 กล่องพิมพ์น้ำเงิน(104)OPS TV-104</t>
  </si>
  <si>
    <t>บริษัท เทพวิมลพลาสติก จำกัด</t>
  </si>
  <si>
    <t>TVM001-0001</t>
  </si>
  <si>
    <t>SOCA1906-0429</t>
  </si>
  <si>
    <t>PDR1907-0290</t>
  </si>
  <si>
    <t>SOCA1906-0422</t>
  </si>
  <si>
    <t>PDR1907-0277</t>
  </si>
  <si>
    <t>SOCA1906-0440</t>
  </si>
  <si>
    <t>PDR1906-1552</t>
  </si>
  <si>
    <t>PDR1906-1551</t>
  </si>
  <si>
    <t>PDR1906-1550</t>
  </si>
  <si>
    <t>6939 Rev.01</t>
  </si>
  <si>
    <t>กล่อง NO.5 (สีน้ำตาลพิมพ์)</t>
  </si>
  <si>
    <t>TMK001-001</t>
  </si>
  <si>
    <t>SOCA1906-0437</t>
  </si>
  <si>
    <t>PDR1906-1549</t>
  </si>
  <si>
    <t>งานห้ามนิ่ม</t>
  </si>
  <si>
    <t>6178 Rev.00</t>
  </si>
  <si>
    <t>2CT004 กล่อง พิมพ์ PD</t>
  </si>
  <si>
    <t>บริษัท เอ เอ็ม ที ฟู้ด จำกัด</t>
  </si>
  <si>
    <t>AMT001-0005</t>
  </si>
  <si>
    <t>SOCA1906-0427</t>
  </si>
  <si>
    <t>PDR1906-1547</t>
  </si>
  <si>
    <t>KA150/M125/KA150</t>
  </si>
  <si>
    <t>4575 REV.00</t>
  </si>
  <si>
    <t>น้ำเงิน JP-05967////</t>
  </si>
  <si>
    <t>กล่อง F-44</t>
  </si>
  <si>
    <t>บริษัท ซี โบนันซ่า ฟู้ดส์ จำกัด</t>
  </si>
  <si>
    <t>CBN001-0012</t>
  </si>
  <si>
    <t>SOCA1906-0420</t>
  </si>
  <si>
    <t>PDR1906-1544</t>
  </si>
  <si>
    <t>PDW1906-0131</t>
  </si>
  <si>
    <t>Century/GL</t>
  </si>
  <si>
    <t>SOCA1906-0449</t>
  </si>
  <si>
    <t>PDR1907-0306</t>
  </si>
  <si>
    <t>6770 Rev.03</t>
  </si>
  <si>
    <t>06-BOX-231 กล่องพิมพ์ NO.231 (315x330x190 mm.)</t>
  </si>
  <si>
    <t>SOCA1906-0418</t>
  </si>
  <si>
    <t>PDR1907-0293</t>
  </si>
  <si>
    <t>2000+16</t>
  </si>
  <si>
    <t>2060+13</t>
  </si>
  <si>
    <t>2060+9</t>
  </si>
  <si>
    <t>2060+142</t>
  </si>
  <si>
    <t>3000+38</t>
  </si>
  <si>
    <t>507+9</t>
  </si>
  <si>
    <t>500+33</t>
  </si>
  <si>
    <t>500+27</t>
  </si>
  <si>
    <t>4988+97</t>
  </si>
  <si>
    <t>245+57</t>
  </si>
  <si>
    <t>เน้นสีให้อยู้่ในค่าตามแผ่นเทียบสี/ยอมรับรอยต่อที่ติดกาว +-3mm</t>
  </si>
  <si>
    <t>4558 Rev.00</t>
  </si>
  <si>
    <t>กล่อง TF03</t>
  </si>
  <si>
    <t>BBD001-0003</t>
  </si>
  <si>
    <t>SOCA1906-0451</t>
  </si>
  <si>
    <t>PDR1907-0321</t>
  </si>
  <si>
    <t>PDR1907-0317</t>
  </si>
  <si>
    <t>6904 Rev.00</t>
  </si>
  <si>
    <t>เขียว WF-03483/น้ำตาล AQ-729///</t>
  </si>
  <si>
    <t>กล่องพิมพ์ IC 130/160 CC.M85 พิมพ์โลโก้ไผ่ทอง</t>
  </si>
  <si>
    <t>SJA001-0028</t>
  </si>
  <si>
    <t>SOCA1906-0448</t>
  </si>
  <si>
    <t>PDR1907-0308</t>
  </si>
  <si>
    <t>SOCA1906-0446</t>
  </si>
  <si>
    <t>PDR1907-0303</t>
  </si>
  <si>
    <t>1010+46</t>
  </si>
  <si>
    <t>5000+55</t>
  </si>
  <si>
    <t>505+2</t>
  </si>
  <si>
    <t>2100+40</t>
  </si>
  <si>
    <t>รอยอดคัดผลิต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</si>
</sst>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#,##0_);\-#,##0;&quot;&lt;Default Format&gt;&quot;"/>
    <numFmt numFmtId="167" formatCode="0.0"/>
    <numFmt numFmtId="168" formatCode="_(* #,##0_);_(* \(#,##0\);_(* &quot;-&quot;??_);_(@_)"/>
    <numFmt numFmtId="169" formatCode="d&quot;/&quot;m&quot;/&quot;yy"/>
    <numFmt numFmtId="170" formatCode="dd&quot;/&quot;m&quot;&quot;"/>
  </numFmts>
  <fonts count="143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  <charset val="222"/>
    </font>
    <font>
      <sz val="11"/>
      <color indexed="9"/>
      <name val="Calibri"/>
      <family val="2"/>
      <charset val="222"/>
    </font>
    <font>
      <u/>
      <sz val="10.5"/>
      <color indexed="12"/>
      <name val="Arial"/>
      <family val="2"/>
    </font>
    <font>
      <b/>
      <sz val="11"/>
      <color indexed="52"/>
      <name val="Calibri"/>
      <family val="2"/>
      <charset val="222"/>
    </font>
    <font>
      <sz val="11"/>
      <color indexed="10"/>
      <name val="Calibri"/>
      <family val="2"/>
      <charset val="222"/>
    </font>
    <font>
      <i/>
      <sz val="11"/>
      <color indexed="23"/>
      <name val="Calibri"/>
      <family val="2"/>
      <charset val="222"/>
    </font>
    <font>
      <b/>
      <sz val="18"/>
      <color indexed="56"/>
      <name val="Cambria"/>
      <family val="2"/>
      <charset val="222"/>
    </font>
    <font>
      <b/>
      <sz val="11"/>
      <color indexed="9"/>
      <name val="Calibri"/>
      <family val="2"/>
      <charset val="222"/>
    </font>
    <font>
      <sz val="11"/>
      <color indexed="52"/>
      <name val="Calibri"/>
      <family val="2"/>
      <charset val="222"/>
    </font>
    <font>
      <sz val="11"/>
      <color indexed="17"/>
      <name val="Calibri"/>
      <family val="2"/>
      <charset val="222"/>
    </font>
    <font>
      <sz val="11"/>
      <color indexed="62"/>
      <name val="Calibri"/>
      <family val="2"/>
      <charset val="222"/>
    </font>
    <font>
      <sz val="11"/>
      <color indexed="60"/>
      <name val="Calibri"/>
      <family val="2"/>
      <charset val="222"/>
    </font>
    <font>
      <b/>
      <sz val="11"/>
      <color indexed="8"/>
      <name val="Calibri"/>
      <family val="2"/>
      <charset val="222"/>
    </font>
    <font>
      <sz val="11"/>
      <color indexed="20"/>
      <name val="Calibri"/>
      <family val="2"/>
      <charset val="222"/>
    </font>
    <font>
      <b/>
      <sz val="11"/>
      <color indexed="63"/>
      <name val="Calibri"/>
      <family val="2"/>
      <charset val="222"/>
    </font>
    <font>
      <b/>
      <sz val="15"/>
      <color indexed="56"/>
      <name val="Calibri"/>
      <family val="2"/>
      <charset val="222"/>
    </font>
    <font>
      <b/>
      <sz val="13"/>
      <color indexed="56"/>
      <name val="Calibri"/>
      <family val="2"/>
      <charset val="222"/>
    </font>
    <font>
      <b/>
      <sz val="11"/>
      <color indexed="56"/>
      <name val="Calibri"/>
      <family val="2"/>
      <charset val="222"/>
    </font>
    <font>
      <sz val="14"/>
      <name val="Cordia New"/>
      <family val="2"/>
    </font>
    <font>
      <sz val="11"/>
      <color indexed="8"/>
      <name val="AngsanaUPC"/>
      <family val="1"/>
      <charset val="222"/>
    </font>
    <font>
      <b/>
      <sz val="14"/>
      <color indexed="8"/>
      <name val="AngsanaUPC"/>
      <family val="1"/>
      <charset val="222"/>
    </font>
    <font>
      <sz val="12"/>
      <color indexed="8"/>
      <name val="AngsanaUPC"/>
      <family val="1"/>
      <charset val="222"/>
    </font>
    <font>
      <sz val="11"/>
      <color indexed="8"/>
      <name val="Tahoma"/>
      <family val="2"/>
      <charset val="222"/>
    </font>
    <font>
      <b/>
      <sz val="11"/>
      <color indexed="52"/>
      <name val="Tahoma"/>
      <family val="2"/>
      <charset val="222"/>
    </font>
    <font>
      <sz val="11"/>
      <color indexed="62"/>
      <name val="Tahoma"/>
      <family val="2"/>
      <charset val="222"/>
    </font>
    <font>
      <sz val="10"/>
      <name val="Arial"/>
      <family val="2"/>
    </font>
    <font>
      <b/>
      <sz val="11"/>
      <color indexed="63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0"/>
      <color indexed="8"/>
      <name val="Arial"/>
      <family val="2"/>
    </font>
    <font>
      <sz val="7.5"/>
      <color indexed="8"/>
      <name val="Tahoma"/>
      <family val="2"/>
    </font>
    <font>
      <b/>
      <sz val="16"/>
      <color indexed="8"/>
      <name val="Browallia New"/>
      <family val="2"/>
      <charset val="222"/>
    </font>
    <font>
      <sz val="14"/>
      <color indexed="8"/>
      <name val="AngsanaUPC"/>
      <family val="1"/>
      <charset val="222"/>
    </font>
    <font>
      <b/>
      <sz val="11"/>
      <color indexed="8"/>
      <name val="AngsanaUPC"/>
      <family val="1"/>
      <charset val="222"/>
    </font>
    <font>
      <b/>
      <sz val="14"/>
      <color indexed="8"/>
      <name val="BankGothic Lt BT"/>
      <family val="2"/>
      <charset val="222"/>
    </font>
    <font>
      <b/>
      <sz val="18"/>
      <color indexed="8"/>
      <name val="BankGothic Lt BT"/>
      <family val="2"/>
      <charset val="222"/>
    </font>
    <font>
      <b/>
      <sz val="16"/>
      <color indexed="8"/>
      <name val="BankGothic Lt BT"/>
      <family val="2"/>
      <charset val="222"/>
    </font>
    <font>
      <b/>
      <sz val="18"/>
      <color indexed="8"/>
      <name val="AngsanaUPC"/>
      <family val="1"/>
      <charset val="222"/>
    </font>
    <font>
      <b/>
      <sz val="12.5"/>
      <color indexed="8"/>
      <name val="AngsanaUPC"/>
      <family val="1"/>
      <charset val="222"/>
    </font>
    <font>
      <b/>
      <sz val="12"/>
      <color indexed="8"/>
      <name val="AngsanaUPC"/>
      <family val="1"/>
      <charset val="222"/>
    </font>
    <font>
      <sz val="14"/>
      <color indexed="8"/>
      <name val="Cordia New"/>
      <family val="2"/>
    </font>
    <font>
      <b/>
      <sz val="9"/>
      <color indexed="8"/>
      <name val="AngsanaUPC"/>
      <family val="1"/>
      <charset val="222"/>
    </font>
    <font>
      <b/>
      <sz val="12"/>
      <color indexed="8"/>
      <name val="Browallia New"/>
      <family val="2"/>
      <charset val="222"/>
    </font>
    <font>
      <b/>
      <sz val="13"/>
      <color indexed="8"/>
      <name val="Angsana New"/>
      <family val="1"/>
    </font>
    <font>
      <b/>
      <sz val="16"/>
      <color indexed="8"/>
      <name val="AngsanaUPC"/>
      <family val="1"/>
      <charset val="222"/>
    </font>
    <font>
      <sz val="8"/>
      <color indexed="8"/>
      <name val="AngsanaUPC"/>
      <family val="1"/>
      <charset val="222"/>
    </font>
    <font>
      <sz val="14"/>
      <color indexed="8"/>
      <name val="AngsanaUPC"/>
      <family val="1"/>
    </font>
    <font>
      <sz val="9"/>
      <color indexed="8"/>
      <name val="AngsanaUPC"/>
      <family val="1"/>
    </font>
    <font>
      <sz val="18"/>
      <color indexed="8"/>
      <name val="AngsanaUPC"/>
      <family val="1"/>
    </font>
    <font>
      <sz val="11"/>
      <color indexed="8"/>
      <name val="AngsanaUPC"/>
      <family val="1"/>
    </font>
    <font>
      <sz val="14"/>
      <color indexed="8"/>
      <name val="Browallia New"/>
      <family val="2"/>
      <charset val="222"/>
    </font>
    <font>
      <sz val="12"/>
      <color indexed="8"/>
      <name val="AngsanaUPC"/>
      <family val="1"/>
      <charset val="222"/>
    </font>
    <font>
      <b/>
      <sz val="10"/>
      <color indexed="8"/>
      <name val="Arial"/>
      <family val="2"/>
    </font>
    <font>
      <sz val="10"/>
      <color indexed="8"/>
      <name val="MS Sans Serif"/>
      <family val="2"/>
      <charset val="222"/>
    </font>
    <font>
      <sz val="12"/>
      <color indexed="8"/>
      <name val="AngsanaUPC"/>
      <family val="1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indexed="8"/>
      <name val="AngsanaUPC"/>
      <family val="1"/>
    </font>
    <font>
      <sz val="12"/>
      <color indexed="8"/>
      <name val="AngsanaUPC"/>
      <family val="1"/>
    </font>
    <font>
      <sz val="11"/>
      <color indexed="8"/>
      <name val="Tahoma"/>
      <family val="2"/>
    </font>
    <font>
      <b/>
      <sz val="28"/>
      <color indexed="56"/>
      <name val="Cambria"/>
      <family val="2"/>
      <charset val="222"/>
    </font>
    <font>
      <sz val="12"/>
      <color indexed="8"/>
      <name val="AngsanaUPC"/>
      <family val="1"/>
    </font>
    <font>
      <sz val="12"/>
      <color indexed="8"/>
      <name val="AngsanaUPC"/>
      <family val="1"/>
      <charset val="222"/>
    </font>
    <font>
      <sz val="10"/>
      <color indexed="8"/>
      <name val="Arial"/>
      <family val="2"/>
    </font>
    <font>
      <sz val="12"/>
      <color indexed="10"/>
      <name val="AngsanaUPC"/>
      <family val="1"/>
      <charset val="222"/>
    </font>
    <font>
      <sz val="12"/>
      <name val="AngsanaUPC"/>
      <family val="1"/>
      <charset val="222"/>
    </font>
    <font>
      <sz val="12"/>
      <color indexed="8"/>
      <name val="AngsanaUPC"/>
      <family val="1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11"/>
      <color indexed="62"/>
      <name val="KodchiangUPC"/>
      <family val="2"/>
      <charset val="222"/>
    </font>
    <font>
      <sz val="10"/>
      <name val="Arial"/>
      <family val="2"/>
    </font>
    <font>
      <u/>
      <sz val="11"/>
      <color theme="10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11"/>
      <color theme="3"/>
      <name val="KodchiangUPC"/>
      <family val="2"/>
      <charset val="222"/>
    </font>
    <font>
      <sz val="10"/>
      <color rgb="FFFF0000"/>
      <name val="Arial"/>
      <family val="2"/>
    </font>
    <font>
      <sz val="12"/>
      <color rgb="FFFF0000"/>
      <name val="AngsanaUPC"/>
      <family val="1"/>
      <charset val="22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2"/>
      <color rgb="FFFF0000"/>
      <name val="3 of 9 Barcode"/>
      <family val="5"/>
    </font>
    <font>
      <sz val="22"/>
      <color indexed="8"/>
      <name val="3 of 9 Barcode"/>
      <family val="5"/>
    </font>
    <font>
      <sz val="18"/>
      <color rgb="FFFF0000"/>
      <name val="AngsanaUPC"/>
      <family val="1"/>
      <charset val="222"/>
    </font>
    <font>
      <sz val="10"/>
      <name val="AngsanaUPC"/>
      <family val="1"/>
      <charset val="222"/>
    </font>
    <font>
      <sz val="10"/>
      <color indexed="8"/>
      <name val="Angsana New"/>
      <family val="1"/>
    </font>
    <font>
      <sz val="12"/>
      <color indexed="8"/>
      <name val="Angsana New"/>
      <family val="1"/>
    </font>
    <font>
      <sz val="12"/>
      <name val="Angsana New"/>
      <family val="1"/>
    </font>
    <font>
      <b/>
      <sz val="12"/>
      <name val="Angsana New"/>
      <family val="1"/>
    </font>
    <font>
      <sz val="12"/>
      <color rgb="FFFF0000"/>
      <name val="Angsana New"/>
      <family val="1"/>
    </font>
    <font>
      <b/>
      <sz val="18"/>
      <name val="Angsana New"/>
      <family val="1"/>
    </font>
    <font>
      <b/>
      <sz val="12"/>
      <color indexed="8"/>
      <name val="Angsana New"/>
      <family val="1"/>
    </font>
    <font>
      <b/>
      <sz val="18"/>
      <color indexed="8"/>
      <name val="Angsana New"/>
      <family val="1"/>
    </font>
    <font>
      <sz val="12"/>
      <color indexed="10"/>
      <name val="Angsana New"/>
      <family val="1"/>
    </font>
    <font>
      <sz val="12"/>
      <color rgb="FF0000FF"/>
      <name val="Angsana New"/>
      <family val="1"/>
    </font>
    <font>
      <sz val="12"/>
      <color rgb="FF002060"/>
      <name val="Angsana New"/>
      <family val="1"/>
    </font>
    <font>
      <sz val="10"/>
      <name val="Angsana New"/>
      <family val="1"/>
    </font>
    <font>
      <sz val="22"/>
      <color indexed="8"/>
      <name val="Angsana New"/>
      <family val="1"/>
    </font>
    <font>
      <sz val="10"/>
      <color indexed="8"/>
      <name val="AngsanaUPC"/>
      <family val="1"/>
      <charset val="222"/>
    </font>
    <font>
      <sz val="10"/>
      <color rgb="FFFF0000"/>
      <name val="AngsanaUPC"/>
      <family val="1"/>
      <charset val="222"/>
    </font>
    <font>
      <sz val="5"/>
      <name val="Arial"/>
      <family val="2"/>
    </font>
    <font>
      <sz val="22"/>
      <name val="3 of 9 Barcode"/>
      <family val="5"/>
    </font>
    <font>
      <sz val="11"/>
      <name val="AngsanaUPC"/>
      <family val="1"/>
      <charset val="222"/>
    </font>
    <font>
      <sz val="8"/>
      <name val="Arial"/>
      <family val="2"/>
    </font>
    <font>
      <sz val="9"/>
      <name val="Arial"/>
      <family val="2"/>
    </font>
    <font>
      <sz val="16"/>
      <name val="Angsana New"/>
      <family val="1"/>
    </font>
    <font>
      <sz val="18"/>
      <color rgb="FF0000FF"/>
      <name val="AngsanaUPC"/>
      <family val="1"/>
      <charset val="222"/>
    </font>
    <font>
      <sz val="8"/>
      <color rgb="FFFF0000"/>
      <name val="Arial"/>
      <family val="2"/>
    </font>
    <font>
      <sz val="6"/>
      <name val="Arial"/>
      <family val="2"/>
    </font>
    <font>
      <sz val="8"/>
      <name val="AngsanaUPC"/>
      <family val="1"/>
      <charset val="222"/>
    </font>
    <font>
      <sz val="12"/>
      <name val="AngsanaUPC"/>
      <family val="1"/>
    </font>
    <font>
      <sz val="16"/>
      <name val="AngsanaUPC"/>
      <family val="1"/>
      <charset val="222"/>
    </font>
    <font>
      <sz val="16"/>
      <color indexed="8"/>
      <name val="Angsana New"/>
      <family val="1"/>
    </font>
    <font>
      <sz val="12"/>
      <color theme="1"/>
      <name val="AngsanaUPC"/>
      <family val="1"/>
      <charset val="222"/>
    </font>
    <font>
      <sz val="11"/>
      <color rgb="FFFF0000"/>
      <name val="AngsanaUPC"/>
      <family val="1"/>
      <charset val="222"/>
    </font>
    <font>
      <sz val="14"/>
      <name val="Angsana New"/>
      <family val="1"/>
    </font>
    <font>
      <sz val="5"/>
      <color rgb="FFFF0000"/>
      <name val="Arial"/>
      <family val="2"/>
    </font>
    <font>
      <sz val="9"/>
      <color rgb="FFFF0000"/>
      <name val="Arial"/>
      <family val="2"/>
    </font>
    <font>
      <b/>
      <sz val="16"/>
      <color indexed="8"/>
      <name val="Angsana New"/>
      <family val="1"/>
    </font>
    <font>
      <sz val="16"/>
      <color rgb="FFFF0000"/>
      <name val="AngsanaUPC"/>
      <family val="1"/>
      <charset val="222"/>
    </font>
    <font>
      <sz val="16"/>
      <color indexed="8"/>
      <name val="AngsanaUPC"/>
      <family val="1"/>
      <charset val="222"/>
    </font>
    <font>
      <sz val="16"/>
      <color rgb="FF0000FF"/>
      <name val="AngsanaUPC"/>
      <family val="1"/>
      <charset val="222"/>
    </font>
    <font>
      <sz val="12"/>
      <color rgb="FF0000FF"/>
      <name val="AngsanaUPC"/>
      <family val="1"/>
      <charset val="222"/>
    </font>
    <font>
      <sz val="22"/>
      <color rgb="FF0000FF"/>
      <name val="3 of 9 Barcode"/>
      <family val="5"/>
    </font>
    <font>
      <sz val="10"/>
      <color rgb="FF0000FF"/>
      <name val="Arial"/>
      <family val="2"/>
    </font>
    <font>
      <sz val="10"/>
      <color rgb="FF0000FF"/>
      <name val="AngsanaUPC"/>
      <family val="1"/>
      <charset val="222"/>
    </font>
    <font>
      <sz val="9"/>
      <color rgb="FF0000FF"/>
      <name val="Arial"/>
      <family val="2"/>
    </font>
    <font>
      <sz val="6"/>
      <color rgb="FF0000FF"/>
      <name val="Arial"/>
      <family val="2"/>
    </font>
    <font>
      <sz val="8"/>
      <color rgb="FFFF0000"/>
      <name val="AngsanaUPC"/>
      <family val="1"/>
      <charset val="222"/>
    </font>
    <font>
      <sz val="6"/>
      <color rgb="FFFF0000"/>
      <name val="Arial"/>
      <family val="2"/>
    </font>
    <font>
      <b/>
      <sz val="16"/>
      <name val="AngsanaUPC"/>
      <family val="1"/>
    </font>
    <font>
      <sz val="20"/>
      <color rgb="FFFF0000"/>
      <name val="AngsanaUPC"/>
      <family val="1"/>
      <charset val="222"/>
    </font>
    <font>
      <sz val="5"/>
      <color indexed="8"/>
      <name val="Arial"/>
      <family val="2"/>
    </font>
    <font>
      <sz val="18"/>
      <color rgb="FFFF0000"/>
      <name val="Angsana New"/>
      <family val="1"/>
    </font>
    <font>
      <sz val="14"/>
      <color rgb="FFFF0000"/>
      <name val="AngsanaUPC"/>
      <family val="1"/>
      <charset val="222"/>
    </font>
    <font>
      <sz val="14"/>
      <color rgb="FFFF0000"/>
      <name val="Angsana New"/>
      <family val="1"/>
    </font>
    <font>
      <sz val="14"/>
      <color rgb="FF0000FF"/>
      <name val="Angsana New"/>
      <family val="1"/>
    </font>
    <font>
      <sz val="14"/>
      <color rgb="FF0000FF"/>
      <name val="AngsanaUPC"/>
      <family val="1"/>
      <charset val="222"/>
    </font>
    <font>
      <sz val="14"/>
      <color indexed="8"/>
      <name val="Angsana New"/>
      <family val="1"/>
    </font>
    <font>
      <sz val="4"/>
      <name val="Arial"/>
      <family val="2"/>
    </font>
    <font>
      <sz val="14"/>
      <name val="AngsanaUPC"/>
      <family val="1"/>
      <charset val="222"/>
    </font>
    <font>
      <sz val="18"/>
      <name val="AngsanaUPC"/>
      <family val="1"/>
      <charset val="222"/>
    </font>
  </fonts>
  <fills count="4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323">
    <xf numFmtId="0" fontId="0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25" fillId="20" borderId="1" applyNumberFormat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27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/>
    <xf numFmtId="0" fontId="26" fillId="7" borderId="1" applyNumberFormat="0" applyAlignment="0" applyProtection="0"/>
    <xf numFmtId="0" fontId="27" fillId="0" borderId="0"/>
    <xf numFmtId="0" fontId="27" fillId="0" borderId="0"/>
    <xf numFmtId="0" fontId="27" fillId="0" borderId="0"/>
    <xf numFmtId="0" fontId="54" fillId="0" borderId="0"/>
    <xf numFmtId="0" fontId="27" fillId="0" borderId="0"/>
    <xf numFmtId="0" fontId="54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7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76" fillId="0" borderId="0"/>
    <xf numFmtId="0" fontId="27" fillId="0" borderId="0"/>
    <xf numFmtId="0" fontId="27" fillId="0" borderId="0"/>
    <xf numFmtId="0" fontId="76" fillId="0" borderId="0"/>
    <xf numFmtId="0" fontId="27" fillId="0" borderId="0"/>
    <xf numFmtId="0" fontId="27" fillId="0" borderId="0"/>
    <xf numFmtId="0" fontId="76" fillId="0" borderId="0"/>
    <xf numFmtId="0" fontId="27" fillId="0" borderId="0"/>
    <xf numFmtId="0" fontId="27" fillId="0" borderId="0"/>
    <xf numFmtId="0" fontId="76" fillId="0" borderId="0"/>
    <xf numFmtId="0" fontId="27" fillId="0" borderId="0"/>
    <xf numFmtId="0" fontId="76" fillId="0" borderId="0"/>
    <xf numFmtId="0" fontId="27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" fillId="0" borderId="0"/>
    <xf numFmtId="0" fontId="69" fillId="0" borderId="0"/>
    <xf numFmtId="0" fontId="27" fillId="0" borderId="0"/>
    <xf numFmtId="0" fontId="27" fillId="0" borderId="0"/>
    <xf numFmtId="0" fontId="6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7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6" fillId="0" borderId="0"/>
    <xf numFmtId="0" fontId="27" fillId="0" borderId="0"/>
    <xf numFmtId="0" fontId="27" fillId="0" borderId="0"/>
    <xf numFmtId="0" fontId="27" fillId="0" borderId="0"/>
    <xf numFmtId="0" fontId="5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69" fillId="0" borderId="0"/>
    <xf numFmtId="0" fontId="27" fillId="0" borderId="0"/>
    <xf numFmtId="0" fontId="76" fillId="0" borderId="0"/>
    <xf numFmtId="0" fontId="27" fillId="0" borderId="0"/>
    <xf numFmtId="0" fontId="76" fillId="0" borderId="0"/>
    <xf numFmtId="0" fontId="76" fillId="0" borderId="0"/>
    <xf numFmtId="0" fontId="27" fillId="0" borderId="0"/>
    <xf numFmtId="0" fontId="27" fillId="0" borderId="0"/>
    <xf numFmtId="0" fontId="76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73" fillId="0" borderId="0"/>
    <xf numFmtId="0" fontId="20" fillId="0" borderId="0"/>
    <xf numFmtId="0" fontId="20" fillId="0" borderId="0"/>
    <xf numFmtId="0" fontId="76" fillId="0" borderId="0"/>
    <xf numFmtId="0" fontId="27" fillId="0" borderId="0"/>
    <xf numFmtId="0" fontId="73" fillId="0" borderId="0"/>
    <xf numFmtId="0" fontId="27" fillId="0" borderId="0"/>
    <xf numFmtId="0" fontId="73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54" fillId="0" borderId="0"/>
    <xf numFmtId="0" fontId="54" fillId="0" borderId="0"/>
    <xf numFmtId="0" fontId="27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27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24" fillId="23" borderId="7" applyNumberFormat="0" applyFont="0" applyAlignment="0" applyProtection="0"/>
    <xf numFmtId="0" fontId="28" fillId="20" borderId="8" applyNumberFormat="0" applyAlignment="0" applyProtection="0"/>
    <xf numFmtId="9" fontId="27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9" fillId="0" borderId="9" applyNumberFormat="0" applyFill="0" applyAlignment="0" applyProtection="0"/>
    <xf numFmtId="0" fontId="5" fillId="20" borderId="1" applyNumberFormat="0" applyAlignment="0" applyProtection="0"/>
    <xf numFmtId="0" fontId="5" fillId="20" borderId="1" applyNumberFormat="0" applyAlignment="0" applyProtection="0"/>
    <xf numFmtId="0" fontId="5" fillId="20" borderId="1" applyNumberFormat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20" fillId="0" borderId="0"/>
    <xf numFmtId="0" fontId="12" fillId="7" borderId="1" applyNumberFormat="0" applyAlignment="0" applyProtection="0"/>
    <xf numFmtId="0" fontId="12" fillId="7" borderId="1" applyNumberFormat="0" applyAlignment="0" applyProtection="0"/>
    <xf numFmtId="0" fontId="12" fillId="7" borderId="1" applyNumberFormat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62" fillId="24" borderId="10" applyBorder="0"/>
    <xf numFmtId="0" fontId="62" fillId="24" borderId="10" applyBorder="0"/>
    <xf numFmtId="0" fontId="62" fillId="24" borderId="10" applyBorder="0"/>
    <xf numFmtId="0" fontId="62" fillId="28" borderId="10" applyBorder="0"/>
    <xf numFmtId="0" fontId="62" fillId="28" borderId="10" applyBorder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" fillId="23" borderId="7" applyNumberFormat="0" applyFont="0" applyAlignment="0" applyProtection="0"/>
    <xf numFmtId="0" fontId="27" fillId="23" borderId="7" applyNumberFormat="0" applyFont="0" applyAlignment="0" applyProtection="0"/>
    <xf numFmtId="0" fontId="27" fillId="23" borderId="7" applyNumberFormat="0" applyFont="0" applyAlignment="0" applyProtection="0"/>
    <xf numFmtId="0" fontId="69" fillId="23" borderId="7" applyNumberFormat="0" applyFont="0" applyAlignment="0" applyProtection="0"/>
    <xf numFmtId="0" fontId="27" fillId="23" borderId="7" applyNumberFormat="0" applyFont="0" applyAlignment="0" applyProtection="0"/>
    <xf numFmtId="0" fontId="27" fillId="23" borderId="7" applyNumberFormat="0" applyFont="0" applyAlignment="0" applyProtection="0"/>
    <xf numFmtId="0" fontId="69" fillId="23" borderId="7" applyNumberFormat="0" applyFont="0" applyAlignment="0" applyProtection="0"/>
    <xf numFmtId="0" fontId="27" fillId="23" borderId="7" applyNumberFormat="0" applyFont="0" applyAlignment="0" applyProtection="0"/>
    <xf numFmtId="0" fontId="27" fillId="23" borderId="7" applyNumberFormat="0" applyFont="0" applyAlignment="0" applyProtection="0"/>
    <xf numFmtId="0" fontId="27" fillId="23" borderId="7" applyNumberFormat="0" applyFont="0" applyAlignment="0" applyProtection="0"/>
    <xf numFmtId="0" fontId="27" fillId="23" borderId="7" applyNumberFormat="0" applyFont="0" applyAlignment="0" applyProtection="0"/>
    <xf numFmtId="0" fontId="27" fillId="23" borderId="7" applyNumberFormat="0" applyFont="0" applyAlignment="0" applyProtection="0"/>
    <xf numFmtId="0" fontId="27" fillId="23" borderId="7" applyNumberFormat="0" applyFont="0" applyAlignment="0" applyProtection="0"/>
    <xf numFmtId="0" fontId="27" fillId="23" borderId="7" applyNumberFormat="0" applyFont="0" applyAlignment="0" applyProtection="0"/>
    <xf numFmtId="0" fontId="27" fillId="23" borderId="7" applyNumberFormat="0" applyFont="0" applyAlignment="0" applyProtection="0"/>
    <xf numFmtId="0" fontId="73" fillId="23" borderId="7" applyNumberFormat="0" applyFont="0" applyAlignment="0" applyProtection="0"/>
    <xf numFmtId="0" fontId="27" fillId="23" borderId="7" applyNumberFormat="0" applyFont="0" applyAlignment="0" applyProtection="0"/>
    <xf numFmtId="0" fontId="27" fillId="23" borderId="7" applyNumberFormat="0" applyFont="0" applyAlignment="0" applyProtection="0"/>
    <xf numFmtId="0" fontId="56" fillId="23" borderId="7" applyNumberFormat="0" applyFont="0" applyAlignment="0" applyProtection="0"/>
    <xf numFmtId="0" fontId="27" fillId="23" borderId="7" applyNumberFormat="0" applyFont="0" applyAlignment="0" applyProtection="0"/>
    <xf numFmtId="0" fontId="27" fillId="23" borderId="7" applyNumberFormat="0" applyFont="0" applyAlignment="0" applyProtection="0"/>
    <xf numFmtId="0" fontId="27" fillId="23" borderId="7" applyNumberFormat="0" applyFont="0" applyAlignment="0" applyProtection="0"/>
    <xf numFmtId="0" fontId="57" fillId="23" borderId="7" applyNumberFormat="0" applyFont="0" applyAlignment="0" applyProtection="0"/>
    <xf numFmtId="0" fontId="27" fillId="23" borderId="7" applyNumberFormat="0" applyFont="0" applyAlignment="0" applyProtection="0"/>
    <xf numFmtId="0" fontId="27" fillId="23" borderId="7" applyNumberFormat="0" applyFont="0" applyAlignment="0" applyProtection="0"/>
    <xf numFmtId="0" fontId="27" fillId="23" borderId="7" applyNumberFormat="0" applyFont="0" applyAlignment="0" applyProtection="0"/>
    <xf numFmtId="0" fontId="27" fillId="23" borderId="7" applyNumberFormat="0" applyFont="0" applyAlignment="0" applyProtection="0"/>
    <xf numFmtId="0" fontId="27" fillId="23" borderId="7" applyNumberFormat="0" applyFont="0" applyAlignment="0" applyProtection="0"/>
    <xf numFmtId="0" fontId="27" fillId="23" borderId="7" applyNumberFormat="0" applyFont="0" applyAlignment="0" applyProtection="0"/>
    <xf numFmtId="0" fontId="27" fillId="23" borderId="7" applyNumberFormat="0" applyFont="0" applyAlignment="0" applyProtection="0"/>
    <xf numFmtId="0" fontId="27" fillId="23" borderId="7" applyNumberFormat="0" applyFont="0" applyAlignment="0" applyProtection="0"/>
    <xf numFmtId="0" fontId="27" fillId="23" borderId="7" applyNumberFormat="0" applyFont="0" applyAlignment="0" applyProtection="0"/>
    <xf numFmtId="0" fontId="27" fillId="23" borderId="7" applyNumberFormat="0" applyFont="0" applyAlignment="0" applyProtection="0"/>
    <xf numFmtId="0" fontId="27" fillId="23" borderId="7" applyNumberFormat="0" applyFont="0" applyAlignment="0" applyProtection="0"/>
    <xf numFmtId="0" fontId="27" fillId="23" borderId="7" applyNumberFormat="0" applyFont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1593">
    <xf numFmtId="0" fontId="0" fillId="0" borderId="0" xfId="0"/>
    <xf numFmtId="0" fontId="64" fillId="0" borderId="11" xfId="0" applyFont="1" applyFill="1" applyBorder="1" applyAlignment="1">
      <alignment vertical="center"/>
    </xf>
    <xf numFmtId="0" fontId="65" fillId="0" borderId="11" xfId="0" applyNumberFormat="1" applyFont="1" applyFill="1" applyBorder="1" applyAlignment="1" applyProtection="1"/>
    <xf numFmtId="3" fontId="64" fillId="0" borderId="11" xfId="0" applyNumberFormat="1" applyFont="1" applyFill="1" applyBorder="1" applyAlignment="1">
      <alignment horizontal="center" vertical="center"/>
    </xf>
    <xf numFmtId="169" fontId="64" fillId="0" borderId="11" xfId="0" applyNumberFormat="1" applyFont="1" applyFill="1" applyBorder="1" applyAlignment="1">
      <alignment horizontal="center" vertical="center"/>
    </xf>
    <xf numFmtId="0" fontId="65" fillId="0" borderId="11" xfId="0" applyFont="1" applyFill="1" applyBorder="1" applyAlignment="1">
      <alignment horizontal="center" vertical="center"/>
    </xf>
    <xf numFmtId="0" fontId="64" fillId="0" borderId="11" xfId="0" applyFont="1" applyFill="1" applyBorder="1" applyAlignment="1">
      <alignment horizontal="left" vertical="center"/>
    </xf>
    <xf numFmtId="1" fontId="64" fillId="0" borderId="11" xfId="0" applyNumberFormat="1" applyFont="1" applyFill="1" applyBorder="1" applyAlignment="1">
      <alignment horizontal="center" vertical="center"/>
    </xf>
    <xf numFmtId="2" fontId="64" fillId="0" borderId="11" xfId="0" applyNumberFormat="1" applyFont="1" applyFill="1" applyBorder="1" applyAlignment="1">
      <alignment horizontal="center" vertical="center" shrinkToFit="1"/>
    </xf>
    <xf numFmtId="0" fontId="65" fillId="0" borderId="0" xfId="0" applyNumberFormat="1" applyFont="1" applyFill="1" applyBorder="1" applyAlignment="1" applyProtection="1"/>
    <xf numFmtId="3" fontId="65" fillId="0" borderId="0" xfId="0" applyNumberFormat="1" applyFont="1" applyFill="1" applyBorder="1" applyAlignment="1" applyProtection="1"/>
    <xf numFmtId="1" fontId="23" fillId="0" borderId="11" xfId="0" applyNumberFormat="1" applyFont="1" applyFill="1" applyBorder="1" applyAlignment="1">
      <alignment horizontal="center" vertical="center" shrinkToFit="1"/>
    </xf>
    <xf numFmtId="4" fontId="66" fillId="0" borderId="11" xfId="0" applyNumberFormat="1" applyFont="1" applyFill="1" applyBorder="1" applyAlignment="1">
      <alignment horizontal="center" vertical="center"/>
    </xf>
    <xf numFmtId="0" fontId="27" fillId="0" borderId="11" xfId="0" applyNumberFormat="1" applyFont="1" applyFill="1" applyBorder="1" applyAlignment="1" applyProtection="1"/>
    <xf numFmtId="0" fontId="64" fillId="0" borderId="11" xfId="0" applyFont="1" applyFill="1" applyBorder="1" applyAlignment="1">
      <alignment horizontal="center" vertical="center"/>
    </xf>
    <xf numFmtId="0" fontId="0" fillId="0" borderId="0" xfId="0" applyNumberFormat="1" applyAlignment="1">
      <alignment vertical="top" wrapText="1"/>
    </xf>
    <xf numFmtId="0" fontId="0" fillId="0" borderId="12" xfId="0" applyNumberFormat="1" applyBorder="1" applyAlignment="1">
      <alignment vertical="top" wrapText="1"/>
    </xf>
    <xf numFmtId="0" fontId="0" fillId="0" borderId="13" xfId="0" applyNumberFormat="1" applyBorder="1" applyAlignment="1">
      <alignment vertical="top" wrapText="1"/>
    </xf>
    <xf numFmtId="0" fontId="0" fillId="0" borderId="14" xfId="0" applyNumberFormat="1" applyBorder="1" applyAlignment="1">
      <alignment vertical="top" wrapText="1"/>
    </xf>
    <xf numFmtId="0" fontId="0" fillId="0" borderId="15" xfId="0" applyNumberFormat="1" applyBorder="1" applyAlignment="1">
      <alignment vertical="top" wrapText="1"/>
    </xf>
    <xf numFmtId="0" fontId="0" fillId="0" borderId="16" xfId="0" applyNumberFormat="1" applyBorder="1" applyAlignment="1">
      <alignment vertical="top" wrapText="1"/>
    </xf>
    <xf numFmtId="0" fontId="0" fillId="0" borderId="17" xfId="0" applyNumberFormat="1" applyBorder="1" applyAlignment="1">
      <alignment vertical="top" wrapText="1"/>
    </xf>
    <xf numFmtId="0" fontId="0" fillId="0" borderId="18" xfId="0" applyNumberFormat="1" applyBorder="1" applyAlignment="1">
      <alignment vertical="top" wrapText="1"/>
    </xf>
    <xf numFmtId="0" fontId="0" fillId="0" borderId="0" xfId="0" applyNumberFormat="1" applyAlignment="1">
      <alignment horizontal="center" vertical="top" wrapText="1"/>
    </xf>
    <xf numFmtId="0" fontId="0" fillId="0" borderId="13" xfId="0" applyNumberFormat="1" applyBorder="1" applyAlignment="1">
      <alignment horizontal="center" vertical="top" wrapText="1"/>
    </xf>
    <xf numFmtId="0" fontId="0" fillId="0" borderId="19" xfId="0" applyNumberFormat="1" applyBorder="1" applyAlignment="1">
      <alignment horizontal="center" vertical="top" wrapText="1"/>
    </xf>
    <xf numFmtId="0" fontId="4" fillId="0" borderId="0" xfId="48" quotePrefix="1" applyNumberFormat="1" applyAlignment="1" applyProtection="1">
      <alignment horizontal="center" vertical="top" wrapText="1"/>
    </xf>
    <xf numFmtId="0" fontId="0" fillId="0" borderId="20" xfId="0" applyNumberFormat="1" applyBorder="1" applyAlignment="1">
      <alignment horizontal="center" vertical="top" wrapText="1"/>
    </xf>
    <xf numFmtId="0" fontId="0" fillId="0" borderId="16" xfId="0" applyNumberFormat="1" applyBorder="1" applyAlignment="1">
      <alignment horizontal="center" vertical="top" wrapText="1"/>
    </xf>
    <xf numFmtId="0" fontId="4" fillId="0" borderId="16" xfId="48" quotePrefix="1" applyNumberFormat="1" applyBorder="1" applyAlignment="1" applyProtection="1">
      <alignment horizontal="center" vertical="top" wrapText="1"/>
    </xf>
    <xf numFmtId="0" fontId="0" fillId="0" borderId="21" xfId="0" applyNumberFormat="1" applyBorder="1" applyAlignment="1">
      <alignment horizontal="center" vertical="top" wrapText="1"/>
    </xf>
    <xf numFmtId="0" fontId="0" fillId="0" borderId="18" xfId="0" applyNumberFormat="1" applyBorder="1" applyAlignment="1">
      <alignment horizontal="center" vertical="top" wrapText="1"/>
    </xf>
    <xf numFmtId="0" fontId="0" fillId="0" borderId="22" xfId="0" applyNumberFormat="1" applyBorder="1" applyAlignment="1">
      <alignment horizontal="center" vertical="top" wrapText="1"/>
    </xf>
    <xf numFmtId="0" fontId="58" fillId="0" borderId="0" xfId="0" applyNumberFormat="1" applyFont="1" applyAlignment="1">
      <alignment vertical="top" wrapText="1"/>
    </xf>
    <xf numFmtId="0" fontId="58" fillId="0" borderId="0" xfId="0" applyNumberFormat="1" applyFont="1" applyAlignment="1">
      <alignment horizontal="center" vertical="top" wrapText="1"/>
    </xf>
    <xf numFmtId="0" fontId="30" fillId="0" borderId="0" xfId="0" applyFont="1" applyFill="1" applyAlignment="1">
      <alignment horizontal="center" vertical="center"/>
    </xf>
    <xf numFmtId="1" fontId="47" fillId="0" borderId="23" xfId="0" applyNumberFormat="1" applyFont="1" applyFill="1" applyBorder="1" applyAlignment="1">
      <alignment horizontal="center" vertical="center" shrinkToFit="1"/>
    </xf>
    <xf numFmtId="1" fontId="39" fillId="0" borderId="24" xfId="0" applyNumberFormat="1" applyFont="1" applyFill="1" applyBorder="1" applyAlignment="1">
      <alignment horizontal="center" vertical="center" shrinkToFit="1"/>
    </xf>
    <xf numFmtId="1" fontId="39" fillId="0" borderId="25" xfId="0" applyNumberFormat="1" applyFont="1" applyFill="1" applyBorder="1" applyAlignment="1">
      <alignment horizontal="center" vertical="center" shrinkToFit="1"/>
    </xf>
    <xf numFmtId="1" fontId="23" fillId="0" borderId="26" xfId="0" applyNumberFormat="1" applyFont="1" applyFill="1" applyBorder="1" applyAlignment="1">
      <alignment horizontal="center" vertical="center"/>
    </xf>
    <xf numFmtId="1" fontId="22" fillId="0" borderId="0" xfId="0" applyNumberFormat="1" applyFont="1" applyFill="1" applyBorder="1" applyAlignment="1">
      <alignment horizontal="center" vertical="center" shrinkToFit="1"/>
    </xf>
    <xf numFmtId="0" fontId="33" fillId="0" borderId="0" xfId="0" applyFont="1" applyFill="1" applyAlignment="1">
      <alignment horizontal="center" vertical="center" shrinkToFit="1"/>
    </xf>
    <xf numFmtId="0" fontId="30" fillId="0" borderId="0" xfId="0" applyFont="1" applyFill="1" applyBorder="1" applyAlignment="1">
      <alignment horizontal="center" vertical="center"/>
    </xf>
    <xf numFmtId="0" fontId="65" fillId="0" borderId="11" xfId="0" applyNumberFormat="1" applyFont="1" applyFill="1" applyBorder="1" applyAlignment="1" applyProtection="1">
      <alignment horizontal="center"/>
    </xf>
    <xf numFmtId="0" fontId="0" fillId="0" borderId="0" xfId="0" applyNumberFormat="1" applyFill="1" applyBorder="1" applyAlignment="1" applyProtection="1"/>
    <xf numFmtId="0" fontId="0" fillId="0" borderId="11" xfId="0" applyNumberFormat="1" applyFill="1" applyBorder="1" applyAlignment="1" applyProtection="1"/>
    <xf numFmtId="3" fontId="23" fillId="0" borderId="27" xfId="0" applyNumberFormat="1" applyFont="1" applyFill="1" applyBorder="1" applyAlignment="1">
      <alignment horizontal="center" vertical="center"/>
    </xf>
    <xf numFmtId="169" fontId="55" fillId="0" borderId="11" xfId="0" applyNumberFormat="1" applyFont="1" applyFill="1" applyBorder="1" applyAlignment="1">
      <alignment horizontal="center" vertical="center"/>
    </xf>
    <xf numFmtId="0" fontId="55" fillId="0" borderId="11" xfId="0" applyFont="1" applyFill="1" applyBorder="1" applyAlignment="1">
      <alignment horizontal="center" vertical="center"/>
    </xf>
    <xf numFmtId="0" fontId="55" fillId="0" borderId="11" xfId="0" applyFont="1" applyFill="1" applyBorder="1" applyAlignment="1">
      <alignment vertical="center"/>
    </xf>
    <xf numFmtId="170" fontId="55" fillId="0" borderId="11" xfId="0" applyNumberFormat="1" applyFont="1" applyFill="1" applyBorder="1" applyAlignment="1">
      <alignment horizontal="center" vertical="center"/>
    </xf>
    <xf numFmtId="3" fontId="55" fillId="0" borderId="11" xfId="0" applyNumberFormat="1" applyFont="1" applyFill="1" applyBorder="1" applyAlignment="1">
      <alignment horizontal="center" vertical="center"/>
    </xf>
    <xf numFmtId="3" fontId="55" fillId="0" borderId="11" xfId="0" applyNumberFormat="1" applyFont="1" applyFill="1" applyBorder="1" applyAlignment="1">
      <alignment horizontal="right" vertical="center"/>
    </xf>
    <xf numFmtId="1" fontId="55" fillId="0" borderId="11" xfId="0" applyNumberFormat="1" applyFont="1" applyFill="1" applyBorder="1" applyAlignment="1">
      <alignment horizontal="right" vertical="center"/>
    </xf>
    <xf numFmtId="0" fontId="30" fillId="0" borderId="11" xfId="0" applyNumberFormat="1" applyFont="1" applyFill="1" applyBorder="1" applyAlignment="1" applyProtection="1"/>
    <xf numFmtId="0" fontId="30" fillId="0" borderId="11" xfId="0" applyFont="1" applyFill="1" applyBorder="1" applyAlignment="1">
      <alignment horizontal="center" vertical="center"/>
    </xf>
    <xf numFmtId="3" fontId="59" fillId="0" borderId="11" xfId="0" applyNumberFormat="1" applyFont="1" applyFill="1" applyBorder="1" applyAlignment="1">
      <alignment horizontal="center" vertical="center"/>
    </xf>
    <xf numFmtId="169" fontId="59" fillId="0" borderId="11" xfId="0" applyNumberFormat="1" applyFont="1" applyFill="1" applyBorder="1" applyAlignment="1">
      <alignment horizontal="center" vertical="center"/>
    </xf>
    <xf numFmtId="0" fontId="59" fillId="0" borderId="11" xfId="0" applyFont="1" applyFill="1" applyBorder="1" applyAlignment="1">
      <alignment horizontal="center" vertical="center"/>
    </xf>
    <xf numFmtId="0" fontId="59" fillId="0" borderId="11" xfId="0" applyFont="1" applyFill="1" applyBorder="1" applyAlignment="1">
      <alignment vertical="center"/>
    </xf>
    <xf numFmtId="3" fontId="59" fillId="0" borderId="11" xfId="0" applyNumberFormat="1" applyFont="1" applyFill="1" applyBorder="1" applyAlignment="1">
      <alignment horizontal="right" vertical="center"/>
    </xf>
    <xf numFmtId="170" fontId="59" fillId="0" borderId="11" xfId="0" applyNumberFormat="1" applyFont="1" applyFill="1" applyBorder="1" applyAlignment="1">
      <alignment horizontal="center" vertical="center"/>
    </xf>
    <xf numFmtId="1" fontId="59" fillId="0" borderId="11" xfId="0" applyNumberFormat="1" applyFont="1" applyFill="1" applyBorder="1" applyAlignment="1">
      <alignment horizontal="right" vertical="center"/>
    </xf>
    <xf numFmtId="4" fontId="30" fillId="0" borderId="0" xfId="0" applyNumberFormat="1" applyFont="1" applyFill="1" applyAlignment="1">
      <alignment horizontal="center" vertical="center"/>
    </xf>
    <xf numFmtId="0" fontId="47" fillId="0" borderId="28" xfId="0" applyFont="1" applyFill="1" applyBorder="1" applyAlignment="1">
      <alignment horizontal="center" vertical="center" shrinkToFit="1"/>
    </xf>
    <xf numFmtId="0" fontId="47" fillId="0" borderId="29" xfId="0" applyFont="1" applyFill="1" applyBorder="1" applyAlignment="1">
      <alignment horizontal="center" vertical="center" shrinkToFit="1"/>
    </xf>
    <xf numFmtId="0" fontId="48" fillId="0" borderId="11" xfId="0" applyFont="1" applyFill="1" applyBorder="1" applyAlignment="1">
      <alignment horizontal="center" vertical="center"/>
    </xf>
    <xf numFmtId="0" fontId="48" fillId="0" borderId="30" xfId="0" applyFont="1" applyFill="1" applyBorder="1" applyAlignment="1">
      <alignment horizontal="center" vertical="center"/>
    </xf>
    <xf numFmtId="0" fontId="22" fillId="0" borderId="31" xfId="0" applyFont="1" applyFill="1" applyBorder="1" applyAlignment="1">
      <alignment horizontal="left" vertical="center"/>
    </xf>
    <xf numFmtId="0" fontId="35" fillId="0" borderId="23" xfId="0" applyFont="1" applyFill="1" applyBorder="1" applyAlignment="1">
      <alignment horizontal="left" vertical="center"/>
    </xf>
    <xf numFmtId="0" fontId="35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36" fillId="0" borderId="23" xfId="0" applyFont="1" applyFill="1" applyBorder="1" applyAlignment="1">
      <alignment horizontal="center" vertical="center"/>
    </xf>
    <xf numFmtId="0" fontId="45" fillId="0" borderId="23" xfId="0" applyFont="1" applyFill="1" applyBorder="1" applyAlignment="1">
      <alignment horizontal="center" vertical="center"/>
    </xf>
    <xf numFmtId="0" fontId="37" fillId="0" borderId="32" xfId="0" applyFont="1" applyFill="1" applyBorder="1" applyAlignment="1">
      <alignment horizontal="left" vertical="center"/>
    </xf>
    <xf numFmtId="0" fontId="47" fillId="0" borderId="23" xfId="0" applyFont="1" applyFill="1" applyBorder="1" applyAlignment="1">
      <alignment horizontal="center" vertical="center" shrinkToFit="1"/>
    </xf>
    <xf numFmtId="0" fontId="37" fillId="0" borderId="28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30" fillId="0" borderId="0" xfId="0" applyFont="1" applyFill="1" applyAlignment="1">
      <alignment horizontal="left" vertical="center"/>
    </xf>
    <xf numFmtId="0" fontId="47" fillId="0" borderId="23" xfId="0" applyFont="1" applyFill="1" applyBorder="1" applyAlignment="1">
      <alignment horizontal="left" vertical="center" shrinkToFit="1"/>
    </xf>
    <xf numFmtId="4" fontId="47" fillId="0" borderId="23" xfId="0" applyNumberFormat="1" applyFont="1" applyFill="1" applyBorder="1" applyAlignment="1">
      <alignment horizontal="center" vertical="center" shrinkToFit="1"/>
    </xf>
    <xf numFmtId="0" fontId="22" fillId="0" borderId="23" xfId="0" applyFont="1" applyFill="1" applyBorder="1" applyAlignment="1">
      <alignment horizontal="center" vertical="center" shrinkToFit="1"/>
    </xf>
    <xf numFmtId="0" fontId="49" fillId="0" borderId="0" xfId="0" applyFont="1" applyFill="1" applyBorder="1" applyAlignment="1">
      <alignment horizontal="center" vertical="center" shrinkToFit="1"/>
    </xf>
    <xf numFmtId="14" fontId="32" fillId="0" borderId="28" xfId="0" applyNumberFormat="1" applyFont="1" applyFill="1" applyBorder="1" applyAlignment="1">
      <alignment horizontal="left" vertical="center"/>
    </xf>
    <xf numFmtId="14" fontId="38" fillId="0" borderId="23" xfId="0" applyNumberFormat="1" applyFont="1" applyFill="1" applyBorder="1" applyAlignment="1">
      <alignment horizontal="left" vertical="center"/>
    </xf>
    <xf numFmtId="0" fontId="47" fillId="0" borderId="33" xfId="0" applyFont="1" applyFill="1" applyBorder="1" applyAlignment="1">
      <alignment horizontal="center" vertical="center"/>
    </xf>
    <xf numFmtId="0" fontId="47" fillId="0" borderId="26" xfId="0" applyFont="1" applyFill="1" applyBorder="1" applyAlignment="1">
      <alignment horizontal="center" vertical="center"/>
    </xf>
    <xf numFmtId="0" fontId="39" fillId="0" borderId="34" xfId="0" applyFont="1" applyFill="1" applyBorder="1" applyAlignment="1">
      <alignment horizontal="center" vertical="center" shrinkToFit="1"/>
    </xf>
    <xf numFmtId="0" fontId="39" fillId="0" borderId="24" xfId="0" applyFont="1" applyFill="1" applyBorder="1" applyAlignment="1">
      <alignment horizontal="center" vertical="center" shrinkToFit="1"/>
    </xf>
    <xf numFmtId="0" fontId="23" fillId="0" borderId="35" xfId="0" applyFont="1" applyFill="1" applyBorder="1" applyAlignment="1">
      <alignment horizontal="center" vertical="center"/>
    </xf>
    <xf numFmtId="0" fontId="23" fillId="0" borderId="36" xfId="0" applyFont="1" applyFill="1" applyBorder="1" applyAlignment="1">
      <alignment horizontal="center" vertical="center"/>
    </xf>
    <xf numFmtId="0" fontId="23" fillId="0" borderId="27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39" fillId="0" borderId="37" xfId="0" applyFont="1" applyFill="1" applyBorder="1" applyAlignment="1">
      <alignment horizontal="center" vertical="center" shrinkToFit="1"/>
    </xf>
    <xf numFmtId="14" fontId="39" fillId="0" borderId="24" xfId="0" applyNumberFormat="1" applyFont="1" applyFill="1" applyBorder="1" applyAlignment="1">
      <alignment horizontal="center" vertical="center" shrinkToFit="1"/>
    </xf>
    <xf numFmtId="4" fontId="39" fillId="0" borderId="24" xfId="0" applyNumberFormat="1" applyFont="1" applyFill="1" applyBorder="1" applyAlignment="1">
      <alignment horizontal="center" vertical="center" shrinkToFit="1"/>
    </xf>
    <xf numFmtId="0" fontId="39" fillId="0" borderId="0" xfId="0" applyFont="1" applyFill="1" applyBorder="1" applyAlignment="1">
      <alignment horizontal="center" vertical="center" shrinkToFit="1"/>
    </xf>
    <xf numFmtId="0" fontId="34" fillId="0" borderId="24" xfId="0" applyFont="1" applyFill="1" applyBorder="1" applyAlignment="1">
      <alignment horizontal="center" vertical="center" shrinkToFit="1"/>
    </xf>
    <xf numFmtId="0" fontId="40" fillId="0" borderId="24" xfId="0" applyFont="1" applyFill="1" applyBorder="1" applyAlignment="1">
      <alignment horizontal="center" vertical="center" shrinkToFit="1"/>
    </xf>
    <xf numFmtId="0" fontId="34" fillId="0" borderId="0" xfId="0" applyFont="1" applyFill="1" applyAlignment="1">
      <alignment horizontal="center" vertical="center" shrinkToFit="1"/>
    </xf>
    <xf numFmtId="0" fontId="50" fillId="0" borderId="33" xfId="0" applyFont="1" applyFill="1" applyBorder="1" applyAlignment="1">
      <alignment horizontal="center" vertical="center"/>
    </xf>
    <xf numFmtId="0" fontId="50" fillId="0" borderId="26" xfId="0" applyFont="1" applyFill="1" applyBorder="1" applyAlignment="1">
      <alignment horizontal="center" vertical="center"/>
    </xf>
    <xf numFmtId="0" fontId="39" fillId="0" borderId="38" xfId="0" applyFont="1" applyFill="1" applyBorder="1" applyAlignment="1">
      <alignment horizontal="center" vertical="center" shrinkToFit="1"/>
    </xf>
    <xf numFmtId="0" fontId="39" fillId="0" borderId="39" xfId="0" applyFont="1" applyFill="1" applyBorder="1" applyAlignment="1">
      <alignment horizontal="center" vertical="center" shrinkToFit="1"/>
    </xf>
    <xf numFmtId="0" fontId="23" fillId="0" borderId="40" xfId="0" applyFont="1" applyFill="1" applyBorder="1" applyAlignment="1">
      <alignment horizontal="center" vertical="center"/>
    </xf>
    <xf numFmtId="0" fontId="23" fillId="0" borderId="41" xfId="0" applyFont="1" applyFill="1" applyBorder="1" applyAlignment="1">
      <alignment horizontal="center" vertical="center"/>
    </xf>
    <xf numFmtId="0" fontId="23" fillId="0" borderId="42" xfId="0" applyFont="1" applyFill="1" applyBorder="1" applyAlignment="1">
      <alignment horizontal="center" vertical="center"/>
    </xf>
    <xf numFmtId="0" fontId="50" fillId="0" borderId="30" xfId="0" applyFont="1" applyFill="1" applyBorder="1" applyAlignment="1">
      <alignment horizontal="center" vertical="center"/>
    </xf>
    <xf numFmtId="0" fontId="41" fillId="0" borderId="43" xfId="0" applyFont="1" applyFill="1" applyBorder="1" applyAlignment="1">
      <alignment horizontal="center" vertical="center" shrinkToFit="1"/>
    </xf>
    <xf numFmtId="0" fontId="39" fillId="0" borderId="44" xfId="0" applyFont="1" applyFill="1" applyBorder="1" applyAlignment="1">
      <alignment horizontal="center" vertical="center" shrinkToFit="1"/>
    </xf>
    <xf numFmtId="0" fontId="46" fillId="0" borderId="11" xfId="0" applyFont="1" applyFill="1" applyBorder="1" applyAlignment="1">
      <alignment horizontal="center" vertical="center"/>
    </xf>
    <xf numFmtId="14" fontId="39" fillId="0" borderId="39" xfId="0" applyNumberFormat="1" applyFont="1" applyFill="1" applyBorder="1" applyAlignment="1">
      <alignment horizontal="center" vertical="center" shrinkToFit="1"/>
    </xf>
    <xf numFmtId="4" fontId="39" fillId="0" borderId="25" xfId="0" applyNumberFormat="1" applyFont="1" applyFill="1" applyBorder="1" applyAlignment="1">
      <alignment horizontal="center" vertical="center" shrinkToFit="1"/>
    </xf>
    <xf numFmtId="0" fontId="41" fillId="0" borderId="38" xfId="0" applyFont="1" applyFill="1" applyBorder="1" applyAlignment="1">
      <alignment horizontal="center" vertical="center" shrinkToFit="1"/>
    </xf>
    <xf numFmtId="0" fontId="41" fillId="0" borderId="25" xfId="0" applyFont="1" applyFill="1" applyBorder="1" applyAlignment="1">
      <alignment horizontal="center" vertical="center" shrinkToFit="1"/>
    </xf>
    <xf numFmtId="0" fontId="40" fillId="0" borderId="39" xfId="0" applyFont="1" applyFill="1" applyBorder="1" applyAlignment="1">
      <alignment horizontal="center" vertical="center" shrinkToFit="1"/>
    </xf>
    <xf numFmtId="0" fontId="40" fillId="0" borderId="25" xfId="0" applyFont="1" applyFill="1" applyBorder="1" applyAlignment="1">
      <alignment horizontal="center" vertical="center" shrinkToFit="1"/>
    </xf>
    <xf numFmtId="0" fontId="42" fillId="0" borderId="45" xfId="0" applyFont="1" applyFill="1" applyBorder="1" applyAlignment="1">
      <alignment horizontal="center" vertical="center" shrinkToFit="1"/>
    </xf>
    <xf numFmtId="0" fontId="47" fillId="0" borderId="46" xfId="0" applyFont="1" applyFill="1" applyBorder="1" applyAlignment="1">
      <alignment horizontal="center" vertical="center"/>
    </xf>
    <xf numFmtId="0" fontId="47" fillId="0" borderId="40" xfId="0" applyFont="1" applyFill="1" applyBorder="1" applyAlignment="1">
      <alignment horizontal="center" vertical="center"/>
    </xf>
    <xf numFmtId="2" fontId="21" fillId="0" borderId="30" xfId="0" applyNumberFormat="1" applyFont="1" applyFill="1" applyBorder="1" applyAlignment="1">
      <alignment horizontal="center" vertical="center" shrinkToFit="1"/>
    </xf>
    <xf numFmtId="0" fontId="43" fillId="0" borderId="33" xfId="0" applyFont="1" applyFill="1" applyBorder="1" applyAlignment="1">
      <alignment horizontal="center" vertical="center"/>
    </xf>
    <xf numFmtId="0" fontId="23" fillId="0" borderId="26" xfId="0" applyFont="1" applyFill="1" applyBorder="1" applyAlignment="1">
      <alignment horizontal="center" vertical="center"/>
    </xf>
    <xf numFmtId="14" fontId="23" fillId="0" borderId="26" xfId="0" applyNumberFormat="1" applyFont="1" applyFill="1" applyBorder="1" applyAlignment="1">
      <alignment horizontal="center" vertical="center"/>
    </xf>
    <xf numFmtId="0" fontId="23" fillId="0" borderId="26" xfId="0" applyFont="1" applyFill="1" applyBorder="1" applyAlignment="1">
      <alignment horizontal="left" vertical="center"/>
    </xf>
    <xf numFmtId="14" fontId="40" fillId="0" borderId="26" xfId="0" applyNumberFormat="1" applyFont="1" applyFill="1" applyBorder="1" applyAlignment="1">
      <alignment horizontal="center" vertical="center"/>
    </xf>
    <xf numFmtId="4" fontId="23" fillId="0" borderId="26" xfId="0" applyNumberFormat="1" applyFont="1" applyFill="1" applyBorder="1" applyAlignment="1">
      <alignment horizontal="center" vertical="center"/>
    </xf>
    <xf numFmtId="1" fontId="23" fillId="0" borderId="27" xfId="0" applyNumberFormat="1" applyFont="1" applyFill="1" applyBorder="1" applyAlignment="1">
      <alignment horizontal="center" vertical="center" shrinkToFit="1"/>
    </xf>
    <xf numFmtId="1" fontId="23" fillId="0" borderId="26" xfId="0" applyNumberFormat="1" applyFont="1" applyFill="1" applyBorder="1" applyAlignment="1">
      <alignment horizontal="center" vertical="center" shrinkToFit="1"/>
    </xf>
    <xf numFmtId="2" fontId="23" fillId="0" borderId="26" xfId="0" applyNumberFormat="1" applyFont="1" applyFill="1" applyBorder="1" applyAlignment="1">
      <alignment horizontal="center" vertical="center" shrinkToFit="1"/>
    </xf>
    <xf numFmtId="167" fontId="23" fillId="0" borderId="26" xfId="0" applyNumberFormat="1" applyFont="1" applyFill="1" applyBorder="1" applyAlignment="1">
      <alignment horizontal="center" vertical="center" shrinkToFit="1"/>
    </xf>
    <xf numFmtId="2" fontId="23" fillId="0" borderId="0" xfId="0" applyNumberFormat="1" applyFont="1" applyFill="1" applyBorder="1" applyAlignment="1">
      <alignment horizontal="center" vertical="center" shrinkToFit="1"/>
    </xf>
    <xf numFmtId="0" fontId="33" fillId="0" borderId="46" xfId="0" applyFont="1" applyFill="1" applyBorder="1" applyAlignment="1">
      <alignment horizontal="center" vertical="center"/>
    </xf>
    <xf numFmtId="0" fontId="33" fillId="0" borderId="40" xfId="0" applyFont="1" applyFill="1" applyBorder="1" applyAlignment="1">
      <alignment horizontal="center" vertical="center"/>
    </xf>
    <xf numFmtId="3" fontId="64" fillId="0" borderId="27" xfId="0" applyNumberFormat="1" applyFont="1" applyFill="1" applyBorder="1" applyAlignment="1">
      <alignment horizontal="center" vertical="center"/>
    </xf>
    <xf numFmtId="169" fontId="23" fillId="0" borderId="27" xfId="0" applyNumberFormat="1" applyFont="1" applyFill="1" applyBorder="1" applyAlignment="1">
      <alignment horizontal="center" vertical="center"/>
    </xf>
    <xf numFmtId="0" fontId="30" fillId="0" borderId="27" xfId="0" applyFont="1" applyFill="1" applyBorder="1" applyAlignment="1">
      <alignment horizontal="center" vertical="center"/>
    </xf>
    <xf numFmtId="0" fontId="23" fillId="0" borderId="27" xfId="0" applyFont="1" applyFill="1" applyBorder="1" applyAlignment="1">
      <alignment vertical="center"/>
    </xf>
    <xf numFmtId="4" fontId="23" fillId="0" borderId="27" xfId="0" applyNumberFormat="1" applyFont="1" applyFill="1" applyBorder="1" applyAlignment="1">
      <alignment horizontal="center" vertical="center"/>
    </xf>
    <xf numFmtId="0" fontId="23" fillId="0" borderId="27" xfId="0" applyFont="1" applyFill="1" applyBorder="1" applyAlignment="1">
      <alignment horizontal="left" vertical="center"/>
    </xf>
    <xf numFmtId="1" fontId="23" fillId="0" borderId="27" xfId="0" applyNumberFormat="1" applyFont="1" applyFill="1" applyBorder="1" applyAlignment="1">
      <alignment horizontal="center" vertical="center"/>
    </xf>
    <xf numFmtId="2" fontId="23" fillId="0" borderId="27" xfId="0" applyNumberFormat="1" applyFont="1" applyFill="1" applyBorder="1" applyAlignment="1">
      <alignment horizontal="center" vertical="center" shrinkToFit="1"/>
    </xf>
    <xf numFmtId="167" fontId="23" fillId="0" borderId="27" xfId="0" applyNumberFormat="1" applyFont="1" applyFill="1" applyBorder="1" applyAlignment="1">
      <alignment horizontal="center" vertical="center" shrinkToFit="1"/>
    </xf>
    <xf numFmtId="0" fontId="30" fillId="0" borderId="27" xfId="0" applyNumberFormat="1" applyFont="1" applyFill="1" applyBorder="1" applyAlignment="1" applyProtection="1">
      <alignment horizontal="center"/>
    </xf>
    <xf numFmtId="0" fontId="30" fillId="0" borderId="27" xfId="0" applyNumberFormat="1" applyFont="1" applyFill="1" applyBorder="1" applyAlignment="1" applyProtection="1"/>
    <xf numFmtId="0" fontId="30" fillId="0" borderId="0" xfId="0" applyNumberFormat="1" applyFont="1" applyFill="1" applyBorder="1" applyAlignment="1" applyProtection="1"/>
    <xf numFmtId="2" fontId="23" fillId="0" borderId="11" xfId="0" applyNumberFormat="1" applyFont="1" applyFill="1" applyBorder="1" applyAlignment="1">
      <alignment horizontal="center" vertical="center" shrinkToFit="1"/>
    </xf>
    <xf numFmtId="167" fontId="23" fillId="0" borderId="11" xfId="0" applyNumberFormat="1" applyFont="1" applyFill="1" applyBorder="1" applyAlignment="1">
      <alignment horizontal="center" vertical="center" shrinkToFit="1"/>
    </xf>
    <xf numFmtId="0" fontId="22" fillId="0" borderId="47" xfId="0" applyFont="1" applyFill="1" applyBorder="1" applyAlignment="1">
      <alignment horizontal="center" vertical="center"/>
    </xf>
    <xf numFmtId="0" fontId="22" fillId="0" borderId="48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vertical="center"/>
    </xf>
    <xf numFmtId="0" fontId="52" fillId="0" borderId="11" xfId="0" applyFont="1" applyFill="1" applyBorder="1" applyAlignment="1">
      <alignment vertical="center"/>
    </xf>
    <xf numFmtId="0" fontId="23" fillId="0" borderId="48" xfId="0" applyFont="1" applyFill="1" applyBorder="1" applyAlignment="1">
      <alignment horizontal="center" vertical="center"/>
    </xf>
    <xf numFmtId="168" fontId="22" fillId="0" borderId="48" xfId="0" applyNumberFormat="1" applyFont="1" applyFill="1" applyBorder="1" applyAlignment="1">
      <alignment horizontal="center" vertical="center"/>
    </xf>
    <xf numFmtId="14" fontId="22" fillId="0" borderId="48" xfId="0" applyNumberFormat="1" applyFont="1" applyFill="1" applyBorder="1" applyAlignment="1">
      <alignment horizontal="center" vertical="center" shrinkToFit="1"/>
    </xf>
    <xf numFmtId="0" fontId="22" fillId="0" borderId="48" xfId="0" applyFont="1" applyFill="1" applyBorder="1" applyAlignment="1">
      <alignment horizontal="center" vertical="center" shrinkToFit="1"/>
    </xf>
    <xf numFmtId="167" fontId="23" fillId="0" borderId="48" xfId="0" applyNumberFormat="1" applyFont="1" applyFill="1" applyBorder="1" applyAlignment="1">
      <alignment horizontal="center" vertical="center" shrinkToFit="1"/>
    </xf>
    <xf numFmtId="1" fontId="22" fillId="0" borderId="48" xfId="0" applyNumberFormat="1" applyFont="1" applyFill="1" applyBorder="1" applyAlignment="1">
      <alignment horizontal="center" vertical="center" shrinkToFit="1"/>
    </xf>
    <xf numFmtId="0" fontId="31" fillId="0" borderId="4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 wrapText="1"/>
    </xf>
    <xf numFmtId="4" fontId="31" fillId="0" borderId="0" xfId="0" applyNumberFormat="1" applyFont="1" applyFill="1" applyBorder="1" applyAlignment="1">
      <alignment horizontal="center" vertical="center" wrapText="1"/>
    </xf>
    <xf numFmtId="3" fontId="22" fillId="0" borderId="48" xfId="0" applyNumberFormat="1" applyFont="1" applyFill="1" applyBorder="1" applyAlignment="1">
      <alignment horizontal="center" vertical="center" shrinkToFit="1"/>
    </xf>
    <xf numFmtId="1" fontId="23" fillId="0" borderId="49" xfId="0" applyNumberFormat="1" applyFont="1" applyFill="1" applyBorder="1" applyAlignment="1">
      <alignment horizontal="center" vertical="center" shrinkToFit="1"/>
    </xf>
    <xf numFmtId="0" fontId="23" fillId="0" borderId="49" xfId="0" applyFont="1" applyFill="1" applyBorder="1" applyAlignment="1">
      <alignment horizontal="center" vertical="center" shrinkToFit="1"/>
    </xf>
    <xf numFmtId="0" fontId="33" fillId="0" borderId="49" xfId="0" applyFont="1" applyFill="1" applyBorder="1" applyAlignment="1">
      <alignment horizontal="center" vertical="center" shrinkToFit="1"/>
    </xf>
    <xf numFmtId="1" fontId="22" fillId="0" borderId="49" xfId="0" applyNumberFormat="1" applyFont="1" applyFill="1" applyBorder="1" applyAlignment="1">
      <alignment horizontal="center" vertical="center" shrinkToFit="1"/>
    </xf>
    <xf numFmtId="0" fontId="33" fillId="0" borderId="49" xfId="0" applyFont="1" applyFill="1" applyBorder="1" applyAlignment="1">
      <alignment horizontal="center" vertical="center"/>
    </xf>
    <xf numFmtId="0" fontId="31" fillId="0" borderId="11" xfId="0" applyFont="1" applyFill="1" applyBorder="1" applyAlignment="1">
      <alignment horizontal="center" vertical="center" wrapText="1"/>
    </xf>
    <xf numFmtId="0" fontId="30" fillId="0" borderId="49" xfId="0" applyFont="1" applyFill="1" applyBorder="1" applyAlignment="1">
      <alignment horizontal="center" vertical="center"/>
    </xf>
    <xf numFmtId="0" fontId="30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166" fontId="33" fillId="0" borderId="0" xfId="0" applyNumberFormat="1" applyFont="1" applyFill="1" applyAlignment="1">
      <alignment horizontal="center" vertical="center"/>
    </xf>
    <xf numFmtId="4" fontId="33" fillId="0" borderId="0" xfId="0" applyNumberFormat="1" applyFont="1" applyFill="1" applyAlignment="1">
      <alignment horizontal="center" vertical="center" shrinkToFit="1"/>
    </xf>
    <xf numFmtId="0" fontId="44" fillId="0" borderId="0" xfId="0" applyFont="1" applyFill="1" applyAlignment="1">
      <alignment horizontal="center" vertical="center"/>
    </xf>
    <xf numFmtId="0" fontId="51" fillId="0" borderId="0" xfId="0" applyFont="1" applyFill="1" applyAlignment="1">
      <alignment horizontal="center" vertical="center"/>
    </xf>
    <xf numFmtId="3" fontId="50" fillId="0" borderId="0" xfId="0" applyNumberFormat="1" applyFont="1" applyFill="1" applyBorder="1" applyAlignment="1">
      <alignment horizontal="center" vertical="center"/>
    </xf>
    <xf numFmtId="4" fontId="50" fillId="0" borderId="0" xfId="0" applyNumberFormat="1" applyFont="1" applyFill="1" applyBorder="1" applyAlignment="1">
      <alignment horizontal="center" vertical="center"/>
    </xf>
    <xf numFmtId="0" fontId="22" fillId="0" borderId="0" xfId="0" applyFont="1" applyFill="1"/>
    <xf numFmtId="0" fontId="0" fillId="0" borderId="27" xfId="0" applyNumberFormat="1" applyFill="1" applyBorder="1" applyAlignment="1" applyProtection="1"/>
    <xf numFmtId="3" fontId="60" fillId="0" borderId="11" xfId="0" applyNumberFormat="1" applyFont="1" applyFill="1" applyBorder="1" applyAlignment="1">
      <alignment horizontal="center" vertical="center"/>
    </xf>
    <xf numFmtId="1" fontId="63" fillId="0" borderId="11" xfId="0" applyNumberFormat="1" applyFont="1" applyFill="1" applyBorder="1" applyAlignment="1">
      <alignment horizontal="right" vertical="center"/>
    </xf>
    <xf numFmtId="170" fontId="63" fillId="0" borderId="11" xfId="0" applyNumberFormat="1" applyFont="1" applyFill="1" applyBorder="1" applyAlignment="1">
      <alignment horizontal="center" vertical="center"/>
    </xf>
    <xf numFmtId="3" fontId="63" fillId="0" borderId="11" xfId="0" applyNumberFormat="1" applyFont="1" applyFill="1" applyBorder="1" applyAlignment="1">
      <alignment horizontal="right" vertical="center"/>
    </xf>
    <xf numFmtId="0" fontId="63" fillId="0" borderId="11" xfId="0" applyFont="1" applyFill="1" applyBorder="1" applyAlignment="1">
      <alignment vertical="center"/>
    </xf>
    <xf numFmtId="0" fontId="63" fillId="0" borderId="11" xfId="0" applyFont="1" applyFill="1" applyBorder="1" applyAlignment="1">
      <alignment horizontal="center" vertical="center"/>
    </xf>
    <xf numFmtId="169" fontId="63" fillId="0" borderId="11" xfId="0" applyNumberFormat="1" applyFont="1" applyFill="1" applyBorder="1" applyAlignment="1">
      <alignment horizontal="center" vertical="center"/>
    </xf>
    <xf numFmtId="3" fontId="63" fillId="0" borderId="11" xfId="0" applyNumberFormat="1" applyFont="1" applyFill="1" applyBorder="1" applyAlignment="1">
      <alignment horizontal="center" vertical="center"/>
    </xf>
    <xf numFmtId="3" fontId="55" fillId="0" borderId="27" xfId="0" applyNumberFormat="1" applyFont="1" applyFill="1" applyBorder="1" applyAlignment="1">
      <alignment horizontal="center" vertical="center"/>
    </xf>
    <xf numFmtId="169" fontId="55" fillId="0" borderId="27" xfId="0" applyNumberFormat="1" applyFont="1" applyFill="1" applyBorder="1" applyAlignment="1">
      <alignment horizontal="center" vertical="center"/>
    </xf>
    <xf numFmtId="0" fontId="55" fillId="0" borderId="27" xfId="0" applyFont="1" applyFill="1" applyBorder="1" applyAlignment="1">
      <alignment horizontal="center" vertical="center"/>
    </xf>
    <xf numFmtId="0" fontId="27" fillId="0" borderId="27" xfId="0" applyFont="1" applyFill="1" applyBorder="1" applyAlignment="1">
      <alignment horizontal="center" vertical="center"/>
    </xf>
    <xf numFmtId="3" fontId="67" fillId="0" borderId="27" xfId="0" applyNumberFormat="1" applyFont="1" applyFill="1" applyBorder="1" applyAlignment="1">
      <alignment horizontal="center" vertical="center"/>
    </xf>
    <xf numFmtId="0" fontId="55" fillId="0" borderId="27" xfId="0" applyFont="1" applyFill="1" applyBorder="1" applyAlignment="1">
      <alignment vertical="center"/>
    </xf>
    <xf numFmtId="3" fontId="55" fillId="0" borderId="27" xfId="0" applyNumberFormat="1" applyFont="1" applyFill="1" applyBorder="1" applyAlignment="1">
      <alignment vertical="center"/>
    </xf>
    <xf numFmtId="170" fontId="55" fillId="0" borderId="27" xfId="0" applyNumberFormat="1" applyFont="1" applyFill="1" applyBorder="1" applyAlignment="1">
      <alignment horizontal="center" vertical="center"/>
    </xf>
    <xf numFmtId="3" fontId="55" fillId="0" borderId="27" xfId="0" applyNumberFormat="1" applyFont="1" applyFill="1" applyBorder="1" applyAlignment="1">
      <alignment horizontal="right" vertical="center"/>
    </xf>
    <xf numFmtId="1" fontId="55" fillId="0" borderId="27" xfId="0" applyNumberFormat="1" applyFont="1" applyFill="1" applyBorder="1" applyAlignment="1">
      <alignment horizontal="center" vertical="center"/>
    </xf>
    <xf numFmtId="1" fontId="55" fillId="0" borderId="27" xfId="0" applyNumberFormat="1" applyFont="1" applyFill="1" applyBorder="1" applyAlignment="1">
      <alignment horizontal="right" vertical="center"/>
    </xf>
    <xf numFmtId="0" fontId="53" fillId="0" borderId="0" xfId="0" applyFont="1" applyFill="1" applyAlignment="1">
      <alignment horizontal="center" vertical="center"/>
    </xf>
    <xf numFmtId="0" fontId="53" fillId="0" borderId="0" xfId="0" applyFont="1" applyFill="1" applyAlignment="1">
      <alignment vertical="center"/>
    </xf>
    <xf numFmtId="0" fontId="53" fillId="0" borderId="0" xfId="0" applyFont="1" applyFill="1" applyBorder="1" applyAlignment="1">
      <alignment horizontal="center" vertical="center"/>
    </xf>
    <xf numFmtId="0" fontId="27" fillId="0" borderId="0" xfId="0" applyNumberFormat="1" applyFont="1" applyFill="1" applyBorder="1" applyAlignment="1" applyProtection="1"/>
    <xf numFmtId="3" fontId="68" fillId="0" borderId="11" xfId="0" applyNumberFormat="1" applyFont="1" applyBorder="1" applyAlignment="1">
      <alignment horizontal="center" vertical="center"/>
    </xf>
    <xf numFmtId="169" fontId="68" fillId="0" borderId="11" xfId="0" applyNumberFormat="1" applyFont="1" applyBorder="1" applyAlignment="1">
      <alignment horizontal="center" vertical="center"/>
    </xf>
    <xf numFmtId="0" fontId="68" fillId="0" borderId="11" xfId="0" applyFont="1" applyBorder="1" applyAlignment="1">
      <alignment horizontal="center" vertical="center"/>
    </xf>
    <xf numFmtId="0" fontId="68" fillId="0" borderId="11" xfId="0" applyFont="1" applyBorder="1" applyAlignment="1">
      <alignment vertical="center"/>
    </xf>
    <xf numFmtId="3" fontId="68" fillId="0" borderId="11" xfId="0" applyNumberFormat="1" applyFont="1" applyBorder="1" applyAlignment="1">
      <alignment horizontal="right" vertical="center"/>
    </xf>
    <xf numFmtId="170" fontId="68" fillId="0" borderId="11" xfId="0" applyNumberFormat="1" applyFont="1" applyBorder="1" applyAlignment="1">
      <alignment horizontal="center" vertical="center"/>
    </xf>
    <xf numFmtId="1" fontId="68" fillId="0" borderId="11" xfId="0" applyNumberFormat="1" applyFont="1" applyBorder="1" applyAlignment="1">
      <alignment horizontal="right" vertical="center"/>
    </xf>
    <xf numFmtId="169" fontId="68" fillId="0" borderId="11" xfId="0" applyNumberFormat="1" applyFont="1" applyFill="1" applyBorder="1" applyAlignment="1">
      <alignment horizontal="center" vertical="center"/>
    </xf>
    <xf numFmtId="0" fontId="68" fillId="0" borderId="11" xfId="0" applyFont="1" applyFill="1" applyBorder="1" applyAlignment="1">
      <alignment horizontal="center" vertical="center"/>
    </xf>
    <xf numFmtId="0" fontId="68" fillId="0" borderId="11" xfId="0" applyFont="1" applyFill="1" applyBorder="1" applyAlignment="1">
      <alignment vertical="center"/>
    </xf>
    <xf numFmtId="3" fontId="68" fillId="0" borderId="11" xfId="0" applyNumberFormat="1" applyFont="1" applyFill="1" applyBorder="1" applyAlignment="1">
      <alignment horizontal="right" vertical="center"/>
    </xf>
    <xf numFmtId="170" fontId="68" fillId="0" borderId="11" xfId="0" applyNumberFormat="1" applyFont="1" applyFill="1" applyBorder="1" applyAlignment="1">
      <alignment horizontal="center" vertical="center"/>
    </xf>
    <xf numFmtId="1" fontId="68" fillId="0" borderId="11" xfId="0" applyNumberFormat="1" applyFont="1" applyFill="1" applyBorder="1" applyAlignment="1">
      <alignment horizontal="right" vertical="center"/>
    </xf>
    <xf numFmtId="3" fontId="68" fillId="0" borderId="11" xfId="0" applyNumberFormat="1" applyFont="1" applyFill="1" applyBorder="1" applyAlignment="1">
      <alignment horizontal="center" vertical="center"/>
    </xf>
    <xf numFmtId="0" fontId="27" fillId="0" borderId="27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0" fontId="68" fillId="0" borderId="11" xfId="0" applyFont="1" applyFill="1" applyBorder="1" applyAlignment="1">
      <alignment horizontal="left" vertical="center"/>
    </xf>
    <xf numFmtId="0" fontId="70" fillId="0" borderId="27" xfId="0" applyNumberFormat="1" applyFont="1" applyFill="1" applyBorder="1" applyAlignment="1" applyProtection="1"/>
    <xf numFmtId="0" fontId="0" fillId="0" borderId="0" xfId="0" applyNumberFormat="1" applyFill="1" applyBorder="1" applyAlignment="1" applyProtection="1">
      <alignment horizontal="center"/>
    </xf>
    <xf numFmtId="0" fontId="71" fillId="0" borderId="27" xfId="0" applyNumberFormat="1" applyFont="1" applyFill="1" applyBorder="1" applyAlignment="1" applyProtection="1"/>
    <xf numFmtId="169" fontId="68" fillId="0" borderId="27" xfId="0" applyNumberFormat="1" applyFont="1" applyFill="1" applyBorder="1" applyAlignment="1">
      <alignment horizontal="center" vertical="center"/>
    </xf>
    <xf numFmtId="0" fontId="68" fillId="0" borderId="27" xfId="0" applyFont="1" applyFill="1" applyBorder="1" applyAlignment="1">
      <alignment horizontal="center" vertical="center"/>
    </xf>
    <xf numFmtId="0" fontId="68" fillId="0" borderId="27" xfId="0" applyFont="1" applyFill="1" applyBorder="1" applyAlignment="1">
      <alignment vertical="center"/>
    </xf>
    <xf numFmtId="3" fontId="68" fillId="0" borderId="27" xfId="0" applyNumberFormat="1" applyFont="1" applyFill="1" applyBorder="1" applyAlignment="1">
      <alignment horizontal="right" vertical="center"/>
    </xf>
    <xf numFmtId="170" fontId="68" fillId="0" borderId="27" xfId="0" applyNumberFormat="1" applyFont="1" applyFill="1" applyBorder="1" applyAlignment="1">
      <alignment horizontal="center" vertical="center"/>
    </xf>
    <xf numFmtId="1" fontId="68" fillId="0" borderId="27" xfId="0" applyNumberFormat="1" applyFont="1" applyFill="1" applyBorder="1" applyAlignment="1">
      <alignment horizontal="right" vertical="center"/>
    </xf>
    <xf numFmtId="169" fontId="68" fillId="25" borderId="11" xfId="0" applyNumberFormat="1" applyFont="1" applyFill="1" applyBorder="1" applyAlignment="1">
      <alignment horizontal="center" vertical="center"/>
    </xf>
    <xf numFmtId="0" fontId="70" fillId="26" borderId="0" xfId="0" applyFont="1" applyFill="1" applyAlignment="1">
      <alignment horizontal="left" vertical="center"/>
    </xf>
    <xf numFmtId="0" fontId="68" fillId="25" borderId="11" xfId="0" applyFont="1" applyFill="1" applyBorder="1" applyAlignment="1">
      <alignment horizontal="center" vertical="center"/>
    </xf>
    <xf numFmtId="0" fontId="68" fillId="25" borderId="11" xfId="0" applyFont="1" applyFill="1" applyBorder="1" applyAlignment="1">
      <alignment vertical="center"/>
    </xf>
    <xf numFmtId="3" fontId="68" fillId="25" borderId="11" xfId="0" applyNumberFormat="1" applyFont="1" applyFill="1" applyBorder="1" applyAlignment="1">
      <alignment horizontal="right" vertical="center"/>
    </xf>
    <xf numFmtId="0" fontId="0" fillId="25" borderId="11" xfId="0" applyNumberFormat="1" applyFill="1" applyBorder="1" applyAlignment="1" applyProtection="1"/>
    <xf numFmtId="170" fontId="68" fillId="25" borderId="11" xfId="0" applyNumberFormat="1" applyFont="1" applyFill="1" applyBorder="1" applyAlignment="1">
      <alignment horizontal="center" vertical="center"/>
    </xf>
    <xf numFmtId="1" fontId="68" fillId="25" borderId="11" xfId="0" applyNumberFormat="1" applyFont="1" applyFill="1" applyBorder="1" applyAlignment="1">
      <alignment horizontal="right" vertical="center"/>
    </xf>
    <xf numFmtId="1" fontId="23" fillId="25" borderId="27" xfId="0" applyNumberFormat="1" applyFont="1" applyFill="1" applyBorder="1" applyAlignment="1">
      <alignment horizontal="center" vertical="center" shrinkToFit="1"/>
    </xf>
    <xf numFmtId="2" fontId="23" fillId="25" borderId="27" xfId="0" applyNumberFormat="1" applyFont="1" applyFill="1" applyBorder="1" applyAlignment="1">
      <alignment horizontal="center" vertical="center" shrinkToFit="1"/>
    </xf>
    <xf numFmtId="167" fontId="23" fillId="25" borderId="27" xfId="0" applyNumberFormat="1" applyFont="1" applyFill="1" applyBorder="1" applyAlignment="1">
      <alignment horizontal="center" vertical="center" shrinkToFit="1"/>
    </xf>
    <xf numFmtId="0" fontId="0" fillId="25" borderId="0" xfId="0" applyNumberFormat="1" applyFill="1" applyBorder="1" applyAlignment="1" applyProtection="1"/>
    <xf numFmtId="3" fontId="68" fillId="27" borderId="11" xfId="0" applyNumberFormat="1" applyFont="1" applyFill="1" applyBorder="1" applyAlignment="1">
      <alignment horizontal="center" vertical="center"/>
    </xf>
    <xf numFmtId="169" fontId="68" fillId="27" borderId="11" xfId="0" applyNumberFormat="1" applyFont="1" applyFill="1" applyBorder="1" applyAlignment="1">
      <alignment horizontal="center" vertical="center"/>
    </xf>
    <xf numFmtId="0" fontId="68" fillId="27" borderId="11" xfId="0" applyFont="1" applyFill="1" applyBorder="1" applyAlignment="1">
      <alignment horizontal="center" vertical="center"/>
    </xf>
    <xf numFmtId="0" fontId="68" fillId="27" borderId="11" xfId="0" applyFont="1" applyFill="1" applyBorder="1" applyAlignment="1">
      <alignment vertical="center"/>
    </xf>
    <xf numFmtId="3" fontId="68" fillId="27" borderId="11" xfId="0" applyNumberFormat="1" applyFont="1" applyFill="1" applyBorder="1" applyAlignment="1">
      <alignment horizontal="right" vertical="center"/>
    </xf>
    <xf numFmtId="0" fontId="0" fillId="27" borderId="11" xfId="0" applyNumberFormat="1" applyFill="1" applyBorder="1" applyAlignment="1" applyProtection="1"/>
    <xf numFmtId="170" fontId="68" fillId="27" borderId="11" xfId="0" applyNumberFormat="1" applyFont="1" applyFill="1" applyBorder="1" applyAlignment="1">
      <alignment horizontal="center" vertical="center"/>
    </xf>
    <xf numFmtId="1" fontId="68" fillId="27" borderId="11" xfId="0" applyNumberFormat="1" applyFont="1" applyFill="1" applyBorder="1" applyAlignment="1">
      <alignment horizontal="right" vertical="center"/>
    </xf>
    <xf numFmtId="1" fontId="23" fillId="27" borderId="27" xfId="0" applyNumberFormat="1" applyFont="1" applyFill="1" applyBorder="1" applyAlignment="1">
      <alignment horizontal="center" vertical="center" shrinkToFit="1"/>
    </xf>
    <xf numFmtId="2" fontId="23" fillId="27" borderId="27" xfId="0" applyNumberFormat="1" applyFont="1" applyFill="1" applyBorder="1" applyAlignment="1">
      <alignment horizontal="center" vertical="center" shrinkToFit="1"/>
    </xf>
    <xf numFmtId="167" fontId="23" fillId="27" borderId="27" xfId="0" applyNumberFormat="1" applyFont="1" applyFill="1" applyBorder="1" applyAlignment="1">
      <alignment horizontal="center" vertical="center" shrinkToFit="1"/>
    </xf>
    <xf numFmtId="0" fontId="0" fillId="27" borderId="27" xfId="0" applyNumberFormat="1" applyFill="1" applyBorder="1" applyAlignment="1" applyProtection="1"/>
    <xf numFmtId="0" fontId="0" fillId="27" borderId="0" xfId="0" applyNumberFormat="1" applyFill="1" applyBorder="1" applyAlignment="1" applyProtection="1"/>
    <xf numFmtId="3" fontId="79" fillId="0" borderId="11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 applyProtection="1">
      <alignment vertical="center"/>
    </xf>
    <xf numFmtId="3" fontId="67" fillId="0" borderId="11" xfId="0" applyNumberFormat="1" applyFont="1" applyFill="1" applyBorder="1" applyAlignment="1">
      <alignment horizontal="center" vertical="center"/>
    </xf>
    <xf numFmtId="169" fontId="67" fillId="0" borderId="11" xfId="0" applyNumberFormat="1" applyFont="1" applyFill="1" applyBorder="1" applyAlignment="1">
      <alignment horizontal="center" vertical="center"/>
    </xf>
    <xf numFmtId="0" fontId="67" fillId="0" borderId="11" xfId="0" applyFont="1" applyFill="1" applyBorder="1" applyAlignment="1">
      <alignment vertical="center"/>
    </xf>
    <xf numFmtId="4" fontId="67" fillId="0" borderId="11" xfId="0" applyNumberFormat="1" applyFont="1" applyFill="1" applyBorder="1" applyAlignment="1">
      <alignment horizontal="center" vertical="center"/>
    </xf>
    <xf numFmtId="0" fontId="67" fillId="0" borderId="11" xfId="0" applyFont="1" applyFill="1" applyBorder="1" applyAlignment="1">
      <alignment horizontal="left" vertical="center"/>
    </xf>
    <xf numFmtId="1" fontId="67" fillId="0" borderId="11" xfId="0" applyNumberFormat="1" applyFont="1" applyFill="1" applyBorder="1" applyAlignment="1">
      <alignment horizontal="center" vertical="center"/>
    </xf>
    <xf numFmtId="2" fontId="67" fillId="0" borderId="11" xfId="0" applyNumberFormat="1" applyFont="1" applyFill="1" applyBorder="1" applyAlignment="1">
      <alignment horizontal="center" vertical="center" shrinkToFit="1"/>
    </xf>
    <xf numFmtId="3" fontId="23" fillId="26" borderId="11" xfId="0" applyNumberFormat="1" applyFont="1" applyFill="1" applyBorder="1" applyAlignment="1">
      <alignment horizontal="center" vertical="center"/>
    </xf>
    <xf numFmtId="169" fontId="23" fillId="26" borderId="11" xfId="0" applyNumberFormat="1" applyFont="1" applyFill="1" applyBorder="1" applyAlignment="1">
      <alignment horizontal="center" vertical="center"/>
    </xf>
    <xf numFmtId="0" fontId="23" fillId="26" borderId="11" xfId="0" applyFont="1" applyFill="1" applyBorder="1" applyAlignment="1">
      <alignment horizontal="center" vertical="center"/>
    </xf>
    <xf numFmtId="0" fontId="30" fillId="26" borderId="11" xfId="0" applyFont="1" applyFill="1" applyBorder="1" applyAlignment="1">
      <alignment horizontal="center" vertical="center"/>
    </xf>
    <xf numFmtId="0" fontId="23" fillId="26" borderId="11" xfId="0" applyFont="1" applyFill="1" applyBorder="1" applyAlignment="1">
      <alignment vertical="center"/>
    </xf>
    <xf numFmtId="4" fontId="23" fillId="26" borderId="11" xfId="0" applyNumberFormat="1" applyFont="1" applyFill="1" applyBorder="1" applyAlignment="1">
      <alignment horizontal="center" vertical="center"/>
    </xf>
    <xf numFmtId="0" fontId="23" fillId="26" borderId="11" xfId="0" applyFont="1" applyFill="1" applyBorder="1" applyAlignment="1">
      <alignment horizontal="left" vertical="center"/>
    </xf>
    <xf numFmtId="1" fontId="23" fillId="26" borderId="11" xfId="0" applyNumberFormat="1" applyFont="1" applyFill="1" applyBorder="1" applyAlignment="1">
      <alignment horizontal="center" vertical="center"/>
    </xf>
    <xf numFmtId="2" fontId="23" fillId="26" borderId="11" xfId="0" applyNumberFormat="1" applyFont="1" applyFill="1" applyBorder="1" applyAlignment="1">
      <alignment horizontal="center" vertical="center" shrinkToFit="1"/>
    </xf>
    <xf numFmtId="0" fontId="30" fillId="26" borderId="11" xfId="0" applyNumberFormat="1" applyFont="1" applyFill="1" applyBorder="1" applyAlignment="1" applyProtection="1"/>
    <xf numFmtId="0" fontId="30" fillId="26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vertical="center"/>
    </xf>
    <xf numFmtId="169" fontId="23" fillId="0" borderId="11" xfId="0" applyNumberFormat="1" applyFont="1" applyFill="1" applyBorder="1" applyAlignment="1">
      <alignment horizontal="center" vertical="center"/>
    </xf>
    <xf numFmtId="3" fontId="23" fillId="0" borderId="11" xfId="0" applyNumberFormat="1" applyFont="1" applyFill="1" applyBorder="1" applyAlignment="1">
      <alignment horizontal="center" vertical="center"/>
    </xf>
    <xf numFmtId="169" fontId="82" fillId="0" borderId="11" xfId="0" applyNumberFormat="1" applyFont="1" applyFill="1" applyBorder="1" applyAlignment="1">
      <alignment horizontal="center" vertical="center"/>
    </xf>
    <xf numFmtId="3" fontId="67" fillId="26" borderId="11" xfId="0" applyNumberFormat="1" applyFont="1" applyFill="1" applyBorder="1" applyAlignment="1">
      <alignment horizontal="center" vertical="center"/>
    </xf>
    <xf numFmtId="3" fontId="79" fillId="26" borderId="11" xfId="0" applyNumberFormat="1" applyFont="1" applyFill="1" applyBorder="1" applyAlignment="1">
      <alignment horizontal="center" vertical="center"/>
    </xf>
    <xf numFmtId="0" fontId="79" fillId="26" borderId="11" xfId="0" applyFont="1" applyFill="1" applyBorder="1" applyAlignment="1">
      <alignment horizontal="center" vertical="center"/>
    </xf>
    <xf numFmtId="0" fontId="78" fillId="26" borderId="11" xfId="0" applyFont="1" applyFill="1" applyBorder="1" applyAlignment="1">
      <alignment horizontal="center" vertical="center"/>
    </xf>
    <xf numFmtId="0" fontId="79" fillId="26" borderId="11" xfId="0" applyFont="1" applyFill="1" applyBorder="1" applyAlignment="1">
      <alignment vertical="center"/>
    </xf>
    <xf numFmtId="169" fontId="79" fillId="26" borderId="11" xfId="0" applyNumberFormat="1" applyFont="1" applyFill="1" applyBorder="1" applyAlignment="1">
      <alignment horizontal="center" vertical="center"/>
    </xf>
    <xf numFmtId="0" fontId="79" fillId="26" borderId="11" xfId="0" applyFont="1" applyFill="1" applyBorder="1" applyAlignment="1">
      <alignment horizontal="left" vertical="center"/>
    </xf>
    <xf numFmtId="4" fontId="79" fillId="26" borderId="11" xfId="0" applyNumberFormat="1" applyFont="1" applyFill="1" applyBorder="1" applyAlignment="1">
      <alignment horizontal="center" vertical="center"/>
    </xf>
    <xf numFmtId="1" fontId="79" fillId="26" borderId="11" xfId="0" applyNumberFormat="1" applyFont="1" applyFill="1" applyBorder="1" applyAlignment="1">
      <alignment horizontal="center" vertical="center"/>
    </xf>
    <xf numFmtId="2" fontId="79" fillId="26" borderId="11" xfId="0" applyNumberFormat="1" applyFont="1" applyFill="1" applyBorder="1" applyAlignment="1">
      <alignment horizontal="center" vertical="center" shrinkToFit="1"/>
    </xf>
    <xf numFmtId="169" fontId="79" fillId="0" borderId="11" xfId="0" applyNumberFormat="1" applyFont="1" applyFill="1" applyBorder="1" applyAlignment="1">
      <alignment horizontal="center" vertical="center"/>
    </xf>
    <xf numFmtId="169" fontId="83" fillId="0" borderId="11" xfId="0" applyNumberFormat="1" applyFont="1" applyFill="1" applyBorder="1" applyAlignment="1">
      <alignment horizontal="center" vertical="center"/>
    </xf>
    <xf numFmtId="0" fontId="30" fillId="26" borderId="11" xfId="0" applyNumberFormat="1" applyFont="1" applyFill="1" applyBorder="1" applyAlignment="1" applyProtection="1">
      <alignment vertical="center"/>
    </xf>
    <xf numFmtId="0" fontId="78" fillId="26" borderId="11" xfId="0" applyNumberFormat="1" applyFont="1" applyFill="1" applyBorder="1" applyAlignment="1" applyProtection="1">
      <alignment vertical="center"/>
    </xf>
    <xf numFmtId="0" fontId="78" fillId="26" borderId="0" xfId="0" applyNumberFormat="1" applyFont="1" applyFill="1" applyBorder="1" applyAlignment="1" applyProtection="1">
      <alignment vertical="center"/>
    </xf>
    <xf numFmtId="3" fontId="84" fillId="0" borderId="11" xfId="0" applyNumberFormat="1" applyFont="1" applyFill="1" applyBorder="1" applyAlignment="1">
      <alignment horizontal="center" vertical="center"/>
    </xf>
    <xf numFmtId="0" fontId="30" fillId="26" borderId="0" xfId="0" applyNumberFormat="1" applyFont="1" applyFill="1" applyBorder="1" applyAlignment="1" applyProtection="1">
      <alignment vertical="center"/>
    </xf>
    <xf numFmtId="0" fontId="30" fillId="0" borderId="0" xfId="0" applyNumberFormat="1" applyFont="1" applyFill="1" applyBorder="1" applyAlignment="1" applyProtection="1">
      <alignment vertical="center"/>
    </xf>
    <xf numFmtId="3" fontId="23" fillId="26" borderId="11" xfId="0" applyNumberFormat="1" applyFont="1" applyFill="1" applyBorder="1" applyAlignment="1">
      <alignment horizontal="right" vertical="center"/>
    </xf>
    <xf numFmtId="0" fontId="1" fillId="0" borderId="11" xfId="0" applyFont="1" applyFill="1" applyBorder="1" applyAlignment="1">
      <alignment horizontal="center" vertical="center"/>
    </xf>
    <xf numFmtId="0" fontId="87" fillId="0" borderId="11" xfId="0" applyFont="1" applyFill="1" applyBorder="1" applyAlignment="1">
      <alignment vertical="center"/>
    </xf>
    <xf numFmtId="0" fontId="87" fillId="0" borderId="11" xfId="0" applyFont="1" applyFill="1" applyBorder="1" applyAlignment="1">
      <alignment horizontal="left" vertical="center"/>
    </xf>
    <xf numFmtId="2" fontId="87" fillId="0" borderId="11" xfId="0" applyNumberFormat="1" applyFont="1" applyFill="1" applyBorder="1" applyAlignment="1">
      <alignment horizontal="center" vertical="center" shrinkToFit="1"/>
    </xf>
    <xf numFmtId="169" fontId="88" fillId="0" borderId="11" xfId="0" applyNumberFormat="1" applyFont="1" applyFill="1" applyBorder="1" applyAlignment="1">
      <alignment horizontal="center" vertical="center"/>
    </xf>
    <xf numFmtId="3" fontId="88" fillId="0" borderId="11" xfId="0" applyNumberFormat="1" applyFont="1" applyFill="1" applyBorder="1" applyAlignment="1">
      <alignment horizontal="center" vertical="center"/>
    </xf>
    <xf numFmtId="0" fontId="87" fillId="0" borderId="11" xfId="0" applyNumberFormat="1" applyFont="1" applyFill="1" applyBorder="1" applyAlignment="1" applyProtection="1"/>
    <xf numFmtId="0" fontId="88" fillId="0" borderId="11" xfId="0" applyNumberFormat="1" applyFont="1" applyFill="1" applyBorder="1" applyAlignment="1" applyProtection="1">
      <alignment horizontal="left" vertical="center"/>
    </xf>
    <xf numFmtId="2" fontId="88" fillId="0" borderId="11" xfId="0" applyNumberFormat="1" applyFont="1" applyFill="1" applyBorder="1" applyAlignment="1">
      <alignment horizontal="center" vertical="center" shrinkToFit="1"/>
    </xf>
    <xf numFmtId="0" fontId="88" fillId="0" borderId="11" xfId="0" applyFont="1" applyFill="1" applyBorder="1" applyAlignment="1">
      <alignment vertical="center"/>
    </xf>
    <xf numFmtId="0" fontId="88" fillId="0" borderId="11" xfId="0" applyFont="1" applyFill="1" applyBorder="1" applyAlignment="1">
      <alignment horizontal="left" vertical="center"/>
    </xf>
    <xf numFmtId="4" fontId="88" fillId="0" borderId="11" xfId="0" applyNumberFormat="1" applyFont="1" applyFill="1" applyBorder="1" applyAlignment="1">
      <alignment horizontal="center" vertical="center"/>
    </xf>
    <xf numFmtId="1" fontId="88" fillId="0" borderId="11" xfId="0" applyNumberFormat="1" applyFont="1" applyFill="1" applyBorder="1" applyAlignment="1">
      <alignment horizontal="center" vertical="center"/>
    </xf>
    <xf numFmtId="0" fontId="88" fillId="0" borderId="0" xfId="0" applyNumberFormat="1" applyFont="1" applyFill="1" applyBorder="1" applyAlignment="1" applyProtection="1"/>
    <xf numFmtId="0" fontId="93" fillId="0" borderId="23" xfId="0" applyFont="1" applyFill="1" applyBorder="1" applyAlignment="1">
      <alignment horizontal="center" vertical="center"/>
    </xf>
    <xf numFmtId="14" fontId="93" fillId="0" borderId="23" xfId="0" applyNumberFormat="1" applyFont="1" applyFill="1" applyBorder="1" applyAlignment="1">
      <alignment horizontal="left" vertical="center"/>
    </xf>
    <xf numFmtId="14" fontId="93" fillId="0" borderId="57" xfId="0" applyNumberFormat="1" applyFont="1" applyFill="1" applyBorder="1" applyAlignment="1">
      <alignment horizontal="left" vertical="center"/>
    </xf>
    <xf numFmtId="0" fontId="87" fillId="0" borderId="50" xfId="0" applyFont="1" applyFill="1" applyBorder="1" applyAlignment="1">
      <alignment horizontal="center" vertical="center"/>
    </xf>
    <xf numFmtId="0" fontId="87" fillId="0" borderId="0" xfId="0" applyFont="1" applyFill="1" applyBorder="1" applyAlignment="1">
      <alignment horizontal="center" vertical="center"/>
    </xf>
    <xf numFmtId="0" fontId="87" fillId="0" borderId="35" xfId="0" applyFont="1" applyFill="1" applyBorder="1" applyAlignment="1">
      <alignment horizontal="center" vertical="center"/>
    </xf>
    <xf numFmtId="0" fontId="92" fillId="0" borderId="24" xfId="0" applyFont="1" applyFill="1" applyBorder="1" applyAlignment="1">
      <alignment horizontal="center" vertical="center" shrinkToFit="1"/>
    </xf>
    <xf numFmtId="0" fontId="92" fillId="0" borderId="51" xfId="0" applyFont="1" applyFill="1" applyBorder="1" applyAlignment="1">
      <alignment horizontal="center" vertical="center"/>
    </xf>
    <xf numFmtId="0" fontId="87" fillId="0" borderId="41" xfId="0" applyFont="1" applyFill="1" applyBorder="1" applyAlignment="1">
      <alignment horizontal="center" vertical="center"/>
    </xf>
    <xf numFmtId="0" fontId="87" fillId="0" borderId="42" xfId="0" applyFont="1" applyFill="1" applyBorder="1" applyAlignment="1">
      <alignment horizontal="center" vertical="center"/>
    </xf>
    <xf numFmtId="0" fontId="92" fillId="0" borderId="39" xfId="0" applyFont="1" applyFill="1" applyBorder="1" applyAlignment="1">
      <alignment horizontal="center" vertical="center" shrinkToFit="1"/>
    </xf>
    <xf numFmtId="0" fontId="92" fillId="0" borderId="25" xfId="0" applyFont="1" applyFill="1" applyBorder="1" applyAlignment="1">
      <alignment horizontal="center" vertical="center" shrinkToFit="1"/>
    </xf>
    <xf numFmtId="0" fontId="92" fillId="0" borderId="26" xfId="0" applyFont="1" applyFill="1" applyBorder="1" applyAlignment="1">
      <alignment horizontal="center" vertical="center"/>
    </xf>
    <xf numFmtId="0" fontId="87" fillId="0" borderId="26" xfId="0" applyFont="1" applyFill="1" applyBorder="1" applyAlignment="1">
      <alignment horizontal="center" vertical="center"/>
    </xf>
    <xf numFmtId="14" fontId="87" fillId="0" borderId="26" xfId="0" applyNumberFormat="1" applyFont="1" applyFill="1" applyBorder="1" applyAlignment="1">
      <alignment horizontal="center" vertical="center"/>
    </xf>
    <xf numFmtId="14" fontId="92" fillId="0" borderId="26" xfId="0" applyNumberFormat="1" applyFont="1" applyFill="1" applyBorder="1" applyAlignment="1">
      <alignment horizontal="center" vertical="center"/>
    </xf>
    <xf numFmtId="1" fontId="87" fillId="0" borderId="26" xfId="0" applyNumberFormat="1" applyFont="1" applyFill="1" applyBorder="1" applyAlignment="1">
      <alignment horizontal="center" vertical="center"/>
    </xf>
    <xf numFmtId="4" fontId="87" fillId="0" borderId="26" xfId="0" applyNumberFormat="1" applyFont="1" applyFill="1" applyBorder="1" applyAlignment="1">
      <alignment horizontal="center" vertical="center"/>
    </xf>
    <xf numFmtId="1" fontId="87" fillId="0" borderId="27" xfId="0" applyNumberFormat="1" applyFont="1" applyFill="1" applyBorder="1" applyAlignment="1">
      <alignment horizontal="center" vertical="center" shrinkToFit="1"/>
    </xf>
    <xf numFmtId="1" fontId="87" fillId="0" borderId="26" xfId="0" applyNumberFormat="1" applyFont="1" applyFill="1" applyBorder="1" applyAlignment="1">
      <alignment horizontal="center" vertical="center" shrinkToFit="1"/>
    </xf>
    <xf numFmtId="2" fontId="87" fillId="0" borderId="26" xfId="0" applyNumberFormat="1" applyFont="1" applyFill="1" applyBorder="1" applyAlignment="1">
      <alignment horizontal="center" vertical="center" shrinkToFit="1"/>
    </xf>
    <xf numFmtId="167" fontId="87" fillId="0" borderId="26" xfId="0" applyNumberFormat="1" applyFont="1" applyFill="1" applyBorder="1" applyAlignment="1">
      <alignment horizontal="center" vertical="center" shrinkToFit="1"/>
    </xf>
    <xf numFmtId="2" fontId="87" fillId="0" borderId="0" xfId="0" applyNumberFormat="1" applyFont="1" applyFill="1" applyBorder="1" applyAlignment="1">
      <alignment horizontal="center" vertical="center" shrinkToFit="1"/>
    </xf>
    <xf numFmtId="3" fontId="87" fillId="0" borderId="27" xfId="0" applyNumberFormat="1" applyFont="1" applyFill="1" applyBorder="1" applyAlignment="1">
      <alignment horizontal="center" vertical="center"/>
    </xf>
    <xf numFmtId="169" fontId="87" fillId="0" borderId="27" xfId="0" applyNumberFormat="1" applyFont="1" applyFill="1" applyBorder="1" applyAlignment="1">
      <alignment horizontal="center" vertical="center"/>
    </xf>
    <xf numFmtId="0" fontId="87" fillId="0" borderId="27" xfId="0" applyFont="1" applyFill="1" applyBorder="1" applyAlignment="1">
      <alignment vertical="center"/>
    </xf>
    <xf numFmtId="4" fontId="87" fillId="0" borderId="27" xfId="0" applyNumberFormat="1" applyFont="1" applyFill="1" applyBorder="1" applyAlignment="1">
      <alignment horizontal="center" vertical="center"/>
    </xf>
    <xf numFmtId="0" fontId="87" fillId="0" borderId="27" xfId="0" applyFont="1" applyFill="1" applyBorder="1" applyAlignment="1">
      <alignment horizontal="left" vertical="center"/>
    </xf>
    <xf numFmtId="1" fontId="87" fillId="0" borderId="27" xfId="0" applyNumberFormat="1" applyFont="1" applyFill="1" applyBorder="1" applyAlignment="1">
      <alignment horizontal="center" vertical="center"/>
    </xf>
    <xf numFmtId="2" fontId="87" fillId="0" borderId="27" xfId="0" applyNumberFormat="1" applyFont="1" applyFill="1" applyBorder="1" applyAlignment="1">
      <alignment horizontal="center" vertical="center" shrinkToFit="1"/>
    </xf>
    <xf numFmtId="167" fontId="87" fillId="0" borderId="27" xfId="0" applyNumberFormat="1" applyFont="1" applyFill="1" applyBorder="1" applyAlignment="1">
      <alignment horizontal="center" vertical="center" shrinkToFit="1"/>
    </xf>
    <xf numFmtId="169" fontId="87" fillId="0" borderId="11" xfId="0" applyNumberFormat="1" applyFont="1" applyFill="1" applyBorder="1" applyAlignment="1">
      <alignment horizontal="center" vertical="center"/>
    </xf>
    <xf numFmtId="3" fontId="87" fillId="0" borderId="11" xfId="0" applyNumberFormat="1" applyFont="1" applyFill="1" applyBorder="1" applyAlignment="1">
      <alignment horizontal="center" vertical="center"/>
    </xf>
    <xf numFmtId="4" fontId="87" fillId="0" borderId="11" xfId="0" applyNumberFormat="1" applyFont="1" applyFill="1" applyBorder="1" applyAlignment="1">
      <alignment horizontal="center" vertical="center"/>
    </xf>
    <xf numFmtId="1" fontId="87" fillId="0" borderId="11" xfId="0" applyNumberFormat="1" applyFont="1" applyFill="1" applyBorder="1" applyAlignment="1">
      <alignment horizontal="center" vertical="center"/>
    </xf>
    <xf numFmtId="49" fontId="88" fillId="0" borderId="11" xfId="0" applyNumberFormat="1" applyFont="1" applyFill="1" applyBorder="1" applyAlignment="1">
      <alignment horizontal="center" vertical="center"/>
    </xf>
    <xf numFmtId="49" fontId="88" fillId="0" borderId="11" xfId="0" applyNumberFormat="1" applyFont="1" applyFill="1" applyBorder="1" applyAlignment="1">
      <alignment vertical="center"/>
    </xf>
    <xf numFmtId="49" fontId="88" fillId="0" borderId="11" xfId="0" applyNumberFormat="1" applyFont="1" applyBorder="1" applyAlignment="1">
      <alignment vertical="center"/>
    </xf>
    <xf numFmtId="170" fontId="88" fillId="0" borderId="11" xfId="0" applyNumberFormat="1" applyFont="1" applyBorder="1" applyAlignment="1">
      <alignment horizontal="left" vertical="center"/>
    </xf>
    <xf numFmtId="170" fontId="88" fillId="0" borderId="11" xfId="0" applyNumberFormat="1" applyFont="1" applyBorder="1" applyAlignment="1">
      <alignment horizontal="center" vertical="center"/>
    </xf>
    <xf numFmtId="169" fontId="88" fillId="0" borderId="11" xfId="0" applyNumberFormat="1" applyFont="1" applyBorder="1" applyAlignment="1">
      <alignment horizontal="center" vertical="center"/>
    </xf>
    <xf numFmtId="3" fontId="88" fillId="0" borderId="11" xfId="0" applyNumberFormat="1" applyFont="1" applyBorder="1" applyAlignment="1">
      <alignment horizontal="center" vertical="center"/>
    </xf>
    <xf numFmtId="3" fontId="88" fillId="0" borderId="11" xfId="0" applyNumberFormat="1" applyFont="1" applyBorder="1" applyAlignment="1">
      <alignment horizontal="right" vertical="center"/>
    </xf>
    <xf numFmtId="49" fontId="88" fillId="0" borderId="11" xfId="0" applyNumberFormat="1" applyFont="1" applyBorder="1" applyAlignment="1">
      <alignment horizontal="center" vertical="center"/>
    </xf>
    <xf numFmtId="1" fontId="88" fillId="0" borderId="11" xfId="0" applyNumberFormat="1" applyFont="1" applyBorder="1" applyAlignment="1">
      <alignment horizontal="left" vertical="center"/>
    </xf>
    <xf numFmtId="1" fontId="87" fillId="0" borderId="11" xfId="0" applyNumberFormat="1" applyFont="1" applyFill="1" applyBorder="1" applyAlignment="1">
      <alignment horizontal="right" vertical="center"/>
    </xf>
    <xf numFmtId="1" fontId="87" fillId="0" borderId="11" xfId="0" applyNumberFormat="1" applyFont="1" applyFill="1" applyBorder="1" applyAlignment="1">
      <alignment horizontal="center" vertical="center" shrinkToFit="1"/>
    </xf>
    <xf numFmtId="167" fontId="87" fillId="0" borderId="11" xfId="0" applyNumberFormat="1" applyFont="1" applyFill="1" applyBorder="1" applyAlignment="1">
      <alignment horizontal="center" vertical="center" shrinkToFit="1"/>
    </xf>
    <xf numFmtId="170" fontId="88" fillId="0" borderId="11" xfId="0" applyNumberFormat="1" applyFont="1" applyFill="1" applyBorder="1" applyAlignment="1">
      <alignment horizontal="center" vertical="center"/>
    </xf>
    <xf numFmtId="3" fontId="88" fillId="0" borderId="11" xfId="0" applyNumberFormat="1" applyFont="1" applyFill="1" applyBorder="1" applyAlignment="1">
      <alignment horizontal="right" vertical="center"/>
    </xf>
    <xf numFmtId="1" fontId="88" fillId="0" borderId="11" xfId="0" applyNumberFormat="1" applyFont="1" applyFill="1" applyBorder="1" applyAlignment="1">
      <alignment horizontal="left" vertical="center"/>
    </xf>
    <xf numFmtId="1" fontId="88" fillId="0" borderId="11" xfId="0" applyNumberFormat="1" applyFont="1" applyFill="1" applyBorder="1" applyAlignment="1">
      <alignment horizontal="right" vertical="center"/>
    </xf>
    <xf numFmtId="1" fontId="88" fillId="0" borderId="27" xfId="0" applyNumberFormat="1" applyFont="1" applyFill="1" applyBorder="1" applyAlignment="1">
      <alignment horizontal="center" vertical="center" shrinkToFit="1"/>
    </xf>
    <xf numFmtId="2" fontId="88" fillId="0" borderId="27" xfId="0" applyNumberFormat="1" applyFont="1" applyFill="1" applyBorder="1" applyAlignment="1">
      <alignment horizontal="center" vertical="center" shrinkToFit="1"/>
    </xf>
    <xf numFmtId="167" fontId="88" fillId="0" borderId="11" xfId="0" applyNumberFormat="1" applyFont="1" applyFill="1" applyBorder="1" applyAlignment="1">
      <alignment horizontal="center" vertical="center" shrinkToFit="1"/>
    </xf>
    <xf numFmtId="4" fontId="94" fillId="0" borderId="11" xfId="0" applyNumberFormat="1" applyFont="1" applyFill="1" applyBorder="1" applyAlignment="1">
      <alignment horizontal="center" vertical="center"/>
    </xf>
    <xf numFmtId="0" fontId="87" fillId="0" borderId="0" xfId="0" applyFont="1" applyFill="1" applyAlignment="1">
      <alignment horizontal="center" vertical="center"/>
    </xf>
    <xf numFmtId="4" fontId="87" fillId="0" borderId="0" xfId="0" applyNumberFormat="1" applyFont="1" applyFill="1" applyAlignment="1">
      <alignment horizontal="center" vertical="center"/>
    </xf>
    <xf numFmtId="0" fontId="87" fillId="0" borderId="0" xfId="0" applyFont="1" applyFill="1" applyAlignment="1">
      <alignment horizontal="left" vertical="center"/>
    </xf>
    <xf numFmtId="0" fontId="92" fillId="0" borderId="0" xfId="0" applyFont="1" applyFill="1" applyBorder="1" applyAlignment="1">
      <alignment horizontal="center" vertical="center"/>
    </xf>
    <xf numFmtId="0" fontId="87" fillId="0" borderId="26" xfId="0" applyFont="1" applyFill="1" applyBorder="1" applyAlignment="1">
      <alignment horizontal="left" vertical="center"/>
    </xf>
    <xf numFmtId="0" fontId="92" fillId="0" borderId="34" xfId="0" applyFont="1" applyFill="1" applyBorder="1" applyAlignment="1">
      <alignment horizontal="center" vertical="center" shrinkToFit="1"/>
    </xf>
    <xf numFmtId="0" fontId="92" fillId="0" borderId="37" xfId="0" applyFont="1" applyFill="1" applyBorder="1" applyAlignment="1">
      <alignment horizontal="center" vertical="center" shrinkToFit="1"/>
    </xf>
    <xf numFmtId="14" fontId="92" fillId="0" borderId="24" xfId="0" applyNumberFormat="1" applyFont="1" applyFill="1" applyBorder="1" applyAlignment="1">
      <alignment horizontal="center" vertical="center" shrinkToFit="1"/>
    </xf>
    <xf numFmtId="1" fontId="92" fillId="0" borderId="24" xfId="0" applyNumberFormat="1" applyFont="1" applyFill="1" applyBorder="1" applyAlignment="1">
      <alignment horizontal="center" vertical="center" shrinkToFit="1"/>
    </xf>
    <xf numFmtId="4" fontId="92" fillId="0" borderId="24" xfId="0" applyNumberFormat="1" applyFont="1" applyFill="1" applyBorder="1" applyAlignment="1">
      <alignment horizontal="center" vertical="center" shrinkToFit="1"/>
    </xf>
    <xf numFmtId="0" fontId="92" fillId="0" borderId="0" xfId="0" applyFont="1" applyFill="1" applyBorder="1" applyAlignment="1">
      <alignment horizontal="center" vertical="center" shrinkToFit="1"/>
    </xf>
    <xf numFmtId="0" fontId="92" fillId="0" borderId="26" xfId="0" applyFont="1" applyFill="1" applyBorder="1" applyAlignment="1">
      <alignment horizontal="center" vertical="center" shrinkToFit="1"/>
    </xf>
    <xf numFmtId="0" fontId="92" fillId="0" borderId="38" xfId="0" applyFont="1" applyFill="1" applyBorder="1" applyAlignment="1">
      <alignment horizontal="center" vertical="center" shrinkToFit="1"/>
    </xf>
    <xf numFmtId="0" fontId="92" fillId="0" borderId="44" xfId="0" applyFont="1" applyFill="1" applyBorder="1" applyAlignment="1">
      <alignment horizontal="center" vertical="center" shrinkToFit="1"/>
    </xf>
    <xf numFmtId="14" fontId="92" fillId="0" borderId="39" xfId="0" applyNumberFormat="1" applyFont="1" applyFill="1" applyBorder="1" applyAlignment="1">
      <alignment horizontal="center" vertical="center" shrinkToFit="1"/>
    </xf>
    <xf numFmtId="1" fontId="92" fillId="0" borderId="25" xfId="0" applyNumberFormat="1" applyFont="1" applyFill="1" applyBorder="1" applyAlignment="1">
      <alignment horizontal="center" vertical="center" shrinkToFit="1"/>
    </xf>
    <xf numFmtId="4" fontId="92" fillId="0" borderId="25" xfId="0" applyNumberFormat="1" applyFont="1" applyFill="1" applyBorder="1" applyAlignment="1">
      <alignment horizontal="center" vertical="center" shrinkToFit="1"/>
    </xf>
    <xf numFmtId="0" fontId="87" fillId="0" borderId="25" xfId="0" applyFont="1" applyFill="1" applyBorder="1" applyAlignment="1">
      <alignment horizontal="center" vertical="center" shrinkToFit="1"/>
    </xf>
    <xf numFmtId="0" fontId="92" fillId="0" borderId="58" xfId="0" applyFont="1" applyFill="1" applyBorder="1" applyAlignment="1">
      <alignment horizontal="center" vertical="center" shrinkToFit="1"/>
    </xf>
    <xf numFmtId="0" fontId="87" fillId="0" borderId="40" xfId="0" applyFont="1" applyFill="1" applyBorder="1" applyAlignment="1">
      <alignment horizontal="left" vertical="center"/>
    </xf>
    <xf numFmtId="0" fontId="87" fillId="0" borderId="27" xfId="0" applyNumberFormat="1" applyFont="1" applyFill="1" applyBorder="1" applyAlignment="1" applyProtection="1">
      <alignment horizontal="left"/>
    </xf>
    <xf numFmtId="0" fontId="87" fillId="0" borderId="0" xfId="0" applyNumberFormat="1" applyFont="1" applyFill="1" applyBorder="1" applyAlignment="1" applyProtection="1"/>
    <xf numFmtId="0" fontId="88" fillId="0" borderId="11" xfId="0" applyNumberFormat="1" applyFont="1" applyFill="1" applyBorder="1" applyAlignment="1" applyProtection="1"/>
    <xf numFmtId="0" fontId="87" fillId="0" borderId="11" xfId="0" applyNumberFormat="1" applyFont="1" applyFill="1" applyBorder="1" applyAlignment="1" applyProtection="1">
      <alignment horizontal="left" vertical="center"/>
    </xf>
    <xf numFmtId="0" fontId="88" fillId="0" borderId="0" xfId="0" applyNumberFormat="1" applyFont="1" applyFill="1" applyBorder="1" applyAlignment="1" applyProtection="1">
      <alignment vertical="center"/>
    </xf>
    <xf numFmtId="0" fontId="87" fillId="0" borderId="11" xfId="0" applyNumberFormat="1" applyFont="1" applyFill="1" applyBorder="1" applyAlignment="1" applyProtection="1">
      <alignment horizontal="left"/>
    </xf>
    <xf numFmtId="3" fontId="87" fillId="0" borderId="0" xfId="0" applyNumberFormat="1" applyFont="1" applyFill="1" applyBorder="1" applyAlignment="1" applyProtection="1"/>
    <xf numFmtId="166" fontId="87" fillId="0" borderId="0" xfId="0" applyNumberFormat="1" applyFont="1" applyFill="1" applyAlignment="1">
      <alignment horizontal="center" vertical="center"/>
    </xf>
    <xf numFmtId="0" fontId="87" fillId="0" borderId="0" xfId="0" applyFont="1" applyFill="1" applyAlignment="1">
      <alignment horizontal="center" vertical="center" shrinkToFit="1"/>
    </xf>
    <xf numFmtId="4" fontId="87" fillId="0" borderId="0" xfId="0" applyNumberFormat="1" applyFont="1" applyFill="1" applyAlignment="1">
      <alignment horizontal="center" vertical="center" shrinkToFit="1"/>
    </xf>
    <xf numFmtId="3" fontId="87" fillId="0" borderId="0" xfId="0" applyNumberFormat="1" applyFont="1" applyFill="1" applyBorder="1" applyAlignment="1">
      <alignment horizontal="center" vertical="center"/>
    </xf>
    <xf numFmtId="4" fontId="87" fillId="0" borderId="0" xfId="0" applyNumberFormat="1" applyFont="1" applyFill="1" applyBorder="1" applyAlignment="1">
      <alignment horizontal="center" vertical="center"/>
    </xf>
    <xf numFmtId="0" fontId="92" fillId="0" borderId="0" xfId="0" applyFont="1" applyFill="1" applyAlignment="1">
      <alignment vertical="center"/>
    </xf>
    <xf numFmtId="0" fontId="92" fillId="0" borderId="0" xfId="0" applyFont="1" applyFill="1" applyAlignment="1">
      <alignment horizontal="left" vertical="center"/>
    </xf>
    <xf numFmtId="0" fontId="93" fillId="0" borderId="23" xfId="0" applyFont="1" applyFill="1" applyBorder="1" applyAlignment="1">
      <alignment horizontal="left" vertical="center"/>
    </xf>
    <xf numFmtId="0" fontId="93" fillId="0" borderId="0" xfId="0" applyFont="1" applyFill="1" applyBorder="1" applyAlignment="1">
      <alignment horizontal="left" vertical="center"/>
    </xf>
    <xf numFmtId="0" fontId="93" fillId="0" borderId="32" xfId="0" applyFont="1" applyFill="1" applyBorder="1" applyAlignment="1">
      <alignment horizontal="left" vertical="center"/>
    </xf>
    <xf numFmtId="0" fontId="93" fillId="0" borderId="28" xfId="0" applyFont="1" applyFill="1" applyBorder="1" applyAlignment="1">
      <alignment horizontal="center" vertical="center"/>
    </xf>
    <xf numFmtId="0" fontId="93" fillId="0" borderId="0" xfId="0" applyFont="1" applyFill="1" applyBorder="1" applyAlignment="1">
      <alignment horizontal="center" vertical="center"/>
    </xf>
    <xf numFmtId="0" fontId="93" fillId="0" borderId="23" xfId="0" applyFont="1" applyFill="1" applyBorder="1" applyAlignment="1">
      <alignment horizontal="center" vertical="center" shrinkToFit="1"/>
    </xf>
    <xf numFmtId="14" fontId="93" fillId="0" borderId="28" xfId="0" applyNumberFormat="1" applyFont="1" applyFill="1" applyBorder="1" applyAlignment="1">
      <alignment horizontal="left" vertical="center"/>
    </xf>
    <xf numFmtId="0" fontId="95" fillId="0" borderId="11" xfId="0" applyFont="1" applyFill="1" applyBorder="1" applyAlignment="1">
      <alignment vertical="center"/>
    </xf>
    <xf numFmtId="0" fontId="87" fillId="29" borderId="11" xfId="0" applyFont="1" applyFill="1" applyBorder="1" applyAlignment="1">
      <alignment horizontal="center" vertical="center"/>
    </xf>
    <xf numFmtId="0" fontId="87" fillId="0" borderId="26" xfId="0" applyFont="1" applyFill="1" applyBorder="1" applyAlignment="1">
      <alignment vertical="center"/>
    </xf>
    <xf numFmtId="3" fontId="95" fillId="0" borderId="11" xfId="0" applyNumberFormat="1" applyFont="1" applyFill="1" applyBorder="1" applyAlignment="1">
      <alignment horizontal="center" vertical="center"/>
    </xf>
    <xf numFmtId="169" fontId="95" fillId="0" borderId="11" xfId="0" applyNumberFormat="1" applyFont="1" applyFill="1" applyBorder="1" applyAlignment="1">
      <alignment horizontal="center" vertical="center"/>
    </xf>
    <xf numFmtId="0" fontId="95" fillId="0" borderId="11" xfId="0" applyFont="1" applyFill="1" applyBorder="1" applyAlignment="1">
      <alignment horizontal="center" vertical="center"/>
    </xf>
    <xf numFmtId="0" fontId="95" fillId="0" borderId="11" xfId="0" applyFont="1" applyFill="1" applyBorder="1" applyAlignment="1">
      <alignment horizontal="left" vertical="center"/>
    </xf>
    <xf numFmtId="4" fontId="95" fillId="0" borderId="11" xfId="0" applyNumberFormat="1" applyFont="1" applyFill="1" applyBorder="1" applyAlignment="1">
      <alignment horizontal="center" vertical="center"/>
    </xf>
    <xf numFmtId="1" fontId="95" fillId="0" borderId="11" xfId="0" applyNumberFormat="1" applyFont="1" applyFill="1" applyBorder="1" applyAlignment="1">
      <alignment horizontal="center" vertical="center"/>
    </xf>
    <xf numFmtId="2" fontId="95" fillId="0" borderId="11" xfId="0" applyNumberFormat="1" applyFont="1" applyFill="1" applyBorder="1" applyAlignment="1">
      <alignment horizontal="center" vertical="center" shrinkToFit="1"/>
    </xf>
    <xf numFmtId="0" fontId="95" fillId="30" borderId="11" xfId="0" applyFont="1" applyFill="1" applyBorder="1" applyAlignment="1">
      <alignment vertical="center"/>
    </xf>
    <xf numFmtId="3" fontId="87" fillId="31" borderId="11" xfId="0" applyNumberFormat="1" applyFont="1" applyFill="1" applyBorder="1" applyAlignment="1">
      <alignment horizontal="center" vertical="center"/>
    </xf>
    <xf numFmtId="169" fontId="87" fillId="31" borderId="11" xfId="0" applyNumberFormat="1" applyFont="1" applyFill="1" applyBorder="1" applyAlignment="1">
      <alignment horizontal="center" vertical="center"/>
    </xf>
    <xf numFmtId="0" fontId="87" fillId="31" borderId="11" xfId="0" applyFont="1" applyFill="1" applyBorder="1" applyAlignment="1">
      <alignment horizontal="center" vertical="center"/>
    </xf>
    <xf numFmtId="0" fontId="87" fillId="31" borderId="11" xfId="0" applyFont="1" applyFill="1" applyBorder="1" applyAlignment="1">
      <alignment vertical="center"/>
    </xf>
    <xf numFmtId="3" fontId="90" fillId="31" borderId="11" xfId="0" applyNumberFormat="1" applyFont="1" applyFill="1" applyBorder="1" applyAlignment="1">
      <alignment horizontal="left" vertical="center"/>
    </xf>
    <xf numFmtId="4" fontId="87" fillId="31" borderId="11" xfId="0" applyNumberFormat="1" applyFont="1" applyFill="1" applyBorder="1" applyAlignment="1">
      <alignment horizontal="center" vertical="center"/>
    </xf>
    <xf numFmtId="0" fontId="87" fillId="31" borderId="11" xfId="0" applyFont="1" applyFill="1" applyBorder="1" applyAlignment="1">
      <alignment horizontal="left" vertical="center"/>
    </xf>
    <xf numFmtId="1" fontId="87" fillId="31" borderId="11" xfId="0" applyNumberFormat="1" applyFont="1" applyFill="1" applyBorder="1" applyAlignment="1">
      <alignment horizontal="center" vertical="center"/>
    </xf>
    <xf numFmtId="1" fontId="87" fillId="31" borderId="27" xfId="0" applyNumberFormat="1" applyFont="1" applyFill="1" applyBorder="1" applyAlignment="1">
      <alignment horizontal="center" vertical="center" shrinkToFit="1"/>
    </xf>
    <xf numFmtId="2" fontId="87" fillId="31" borderId="27" xfId="0" applyNumberFormat="1" applyFont="1" applyFill="1" applyBorder="1" applyAlignment="1">
      <alignment horizontal="center" vertical="center" shrinkToFit="1"/>
    </xf>
    <xf numFmtId="167" fontId="87" fillId="31" borderId="27" xfId="0" applyNumberFormat="1" applyFont="1" applyFill="1" applyBorder="1" applyAlignment="1">
      <alignment horizontal="center" vertical="center" shrinkToFit="1"/>
    </xf>
    <xf numFmtId="2" fontId="87" fillId="31" borderId="11" xfId="0" applyNumberFormat="1" applyFont="1" applyFill="1" applyBorder="1" applyAlignment="1">
      <alignment horizontal="center" vertical="center" shrinkToFit="1"/>
    </xf>
    <xf numFmtId="3" fontId="87" fillId="31" borderId="11" xfId="0" applyNumberFormat="1" applyFont="1" applyFill="1" applyBorder="1" applyAlignment="1">
      <alignment horizontal="right" vertical="center"/>
    </xf>
    <xf numFmtId="1" fontId="87" fillId="31" borderId="11" xfId="0" applyNumberFormat="1" applyFont="1" applyFill="1" applyBorder="1" applyAlignment="1">
      <alignment horizontal="center" vertical="center" shrinkToFit="1"/>
    </xf>
    <xf numFmtId="167" fontId="87" fillId="31" borderId="11" xfId="0" applyNumberFormat="1" applyFont="1" applyFill="1" applyBorder="1" applyAlignment="1">
      <alignment horizontal="center" vertical="center" shrinkToFit="1"/>
    </xf>
    <xf numFmtId="169" fontId="87" fillId="31" borderId="11" xfId="0" applyNumberFormat="1" applyFont="1" applyFill="1" applyBorder="1" applyAlignment="1">
      <alignment horizontal="right" vertical="center"/>
    </xf>
    <xf numFmtId="3" fontId="96" fillId="31" borderId="11" xfId="0" applyNumberFormat="1" applyFont="1" applyFill="1" applyBorder="1" applyAlignment="1">
      <alignment horizontal="right" vertical="center"/>
    </xf>
    <xf numFmtId="3" fontId="88" fillId="31" borderId="11" xfId="0" applyNumberFormat="1" applyFont="1" applyFill="1" applyBorder="1" applyAlignment="1">
      <alignment horizontal="center" vertical="center"/>
    </xf>
    <xf numFmtId="3" fontId="90" fillId="31" borderId="11" xfId="0" applyNumberFormat="1" applyFont="1" applyFill="1" applyBorder="1" applyAlignment="1">
      <alignment horizontal="center" vertical="center"/>
    </xf>
    <xf numFmtId="0" fontId="90" fillId="31" borderId="11" xfId="0" applyFont="1" applyFill="1" applyBorder="1" applyAlignment="1">
      <alignment horizontal="center" vertical="center"/>
    </xf>
    <xf numFmtId="0" fontId="90" fillId="31" borderId="11" xfId="0" applyFont="1" applyFill="1" applyBorder="1" applyAlignment="1">
      <alignment vertical="center"/>
    </xf>
    <xf numFmtId="169" fontId="90" fillId="31" borderId="11" xfId="0" applyNumberFormat="1" applyFont="1" applyFill="1" applyBorder="1" applyAlignment="1">
      <alignment horizontal="center" vertical="center"/>
    </xf>
    <xf numFmtId="4" fontId="90" fillId="31" borderId="11" xfId="0" applyNumberFormat="1" applyFont="1" applyFill="1" applyBorder="1" applyAlignment="1">
      <alignment horizontal="center" vertical="center"/>
    </xf>
    <xf numFmtId="0" fontId="90" fillId="31" borderId="11" xfId="0" applyFont="1" applyFill="1" applyBorder="1" applyAlignment="1">
      <alignment horizontal="left" vertical="center"/>
    </xf>
    <xf numFmtId="1" fontId="90" fillId="31" borderId="11" xfId="0" applyNumberFormat="1" applyFont="1" applyFill="1" applyBorder="1" applyAlignment="1">
      <alignment horizontal="center" vertical="center"/>
    </xf>
    <xf numFmtId="1" fontId="90" fillId="31" borderId="27" xfId="0" applyNumberFormat="1" applyFont="1" applyFill="1" applyBorder="1" applyAlignment="1">
      <alignment horizontal="center" vertical="center" shrinkToFit="1"/>
    </xf>
    <xf numFmtId="2" fontId="90" fillId="31" borderId="27" xfId="0" applyNumberFormat="1" applyFont="1" applyFill="1" applyBorder="1" applyAlignment="1">
      <alignment horizontal="center" vertical="center" shrinkToFit="1"/>
    </xf>
    <xf numFmtId="167" fontId="90" fillId="31" borderId="27" xfId="0" applyNumberFormat="1" applyFont="1" applyFill="1" applyBorder="1" applyAlignment="1">
      <alignment horizontal="center" vertical="center" shrinkToFit="1"/>
    </xf>
    <xf numFmtId="2" fontId="90" fillId="31" borderId="11" xfId="0" applyNumberFormat="1" applyFont="1" applyFill="1" applyBorder="1" applyAlignment="1">
      <alignment horizontal="center" vertical="center" shrinkToFit="1"/>
    </xf>
    <xf numFmtId="3" fontId="95" fillId="31" borderId="11" xfId="0" applyNumberFormat="1" applyFont="1" applyFill="1" applyBorder="1" applyAlignment="1">
      <alignment horizontal="center" vertical="center"/>
    </xf>
    <xf numFmtId="1" fontId="88" fillId="31" borderId="27" xfId="0" applyNumberFormat="1" applyFont="1" applyFill="1" applyBorder="1" applyAlignment="1">
      <alignment horizontal="center" vertical="center" shrinkToFit="1"/>
    </xf>
    <xf numFmtId="2" fontId="88" fillId="31" borderId="27" xfId="0" applyNumberFormat="1" applyFont="1" applyFill="1" applyBorder="1" applyAlignment="1">
      <alignment horizontal="center" vertical="center" shrinkToFit="1"/>
    </xf>
    <xf numFmtId="167" fontId="88" fillId="31" borderId="27" xfId="0" applyNumberFormat="1" applyFont="1" applyFill="1" applyBorder="1" applyAlignment="1">
      <alignment horizontal="center" vertical="center" shrinkToFit="1"/>
    </xf>
    <xf numFmtId="2" fontId="88" fillId="31" borderId="11" xfId="0" applyNumberFormat="1" applyFont="1" applyFill="1" applyBorder="1" applyAlignment="1">
      <alignment horizontal="center" vertical="center" shrinkToFit="1"/>
    </xf>
    <xf numFmtId="2" fontId="87" fillId="31" borderId="11" xfId="0" applyNumberFormat="1" applyFont="1" applyFill="1" applyBorder="1" applyAlignment="1">
      <alignment horizontal="center" shrinkToFit="1"/>
    </xf>
    <xf numFmtId="3" fontId="95" fillId="31" borderId="11" xfId="0" applyNumberFormat="1" applyFont="1" applyFill="1" applyBorder="1" applyAlignment="1">
      <alignment horizontal="left" vertical="center"/>
    </xf>
    <xf numFmtId="0" fontId="88" fillId="31" borderId="11" xfId="0" applyFont="1" applyFill="1" applyBorder="1" applyAlignment="1">
      <alignment horizontal="center" vertical="center"/>
    </xf>
    <xf numFmtId="0" fontId="88" fillId="31" borderId="11" xfId="0" applyFont="1" applyFill="1" applyBorder="1" applyAlignment="1">
      <alignment vertical="center"/>
    </xf>
    <xf numFmtId="169" fontId="88" fillId="31" borderId="11" xfId="0" applyNumberFormat="1" applyFont="1" applyFill="1" applyBorder="1" applyAlignment="1">
      <alignment horizontal="center" vertical="center"/>
    </xf>
    <xf numFmtId="0" fontId="95" fillId="31" borderId="11" xfId="0" applyFont="1" applyFill="1" applyBorder="1" applyAlignment="1">
      <alignment horizontal="center" vertical="center"/>
    </xf>
    <xf numFmtId="4" fontId="88" fillId="31" borderId="11" xfId="0" applyNumberFormat="1" applyFont="1" applyFill="1" applyBorder="1" applyAlignment="1">
      <alignment horizontal="center" vertical="center"/>
    </xf>
    <xf numFmtId="1" fontId="88" fillId="31" borderId="11" xfId="0" applyNumberFormat="1" applyFont="1" applyFill="1" applyBorder="1" applyAlignment="1">
      <alignment horizontal="center" vertical="center"/>
    </xf>
    <xf numFmtId="0" fontId="87" fillId="0" borderId="0" xfId="0" applyFont="1" applyFill="1" applyAlignment="1">
      <alignment vertical="center"/>
    </xf>
    <xf numFmtId="0" fontId="87" fillId="0" borderId="28" xfId="0" applyFont="1" applyFill="1" applyBorder="1" applyAlignment="1">
      <alignment horizontal="center" vertical="center" shrinkToFit="1"/>
    </xf>
    <xf numFmtId="0" fontId="87" fillId="0" borderId="29" xfId="0" applyFont="1" applyFill="1" applyBorder="1" applyAlignment="1">
      <alignment horizontal="center" vertical="center" shrinkToFit="1"/>
    </xf>
    <xf numFmtId="0" fontId="87" fillId="0" borderId="30" xfId="0" applyFont="1" applyFill="1" applyBorder="1" applyAlignment="1">
      <alignment horizontal="left" vertical="center"/>
    </xf>
    <xf numFmtId="0" fontId="92" fillId="0" borderId="31" xfId="0" applyFont="1" applyFill="1" applyBorder="1" applyAlignment="1">
      <alignment horizontal="left" vertical="center"/>
    </xf>
    <xf numFmtId="0" fontId="92" fillId="0" borderId="23" xfId="0" applyFont="1" applyFill="1" applyBorder="1" applyAlignment="1">
      <alignment horizontal="left" vertical="center"/>
    </xf>
    <xf numFmtId="0" fontId="92" fillId="0" borderId="0" xfId="0" applyFont="1" applyFill="1" applyBorder="1" applyAlignment="1">
      <alignment horizontal="left" vertical="center"/>
    </xf>
    <xf numFmtId="0" fontId="92" fillId="0" borderId="23" xfId="0" applyFont="1" applyFill="1" applyBorder="1" applyAlignment="1">
      <alignment horizontal="center" vertical="center"/>
    </xf>
    <xf numFmtId="0" fontId="92" fillId="0" borderId="32" xfId="0" applyFont="1" applyFill="1" applyBorder="1" applyAlignment="1">
      <alignment horizontal="left" vertical="center"/>
    </xf>
    <xf numFmtId="0" fontId="92" fillId="0" borderId="28" xfId="0" applyFont="1" applyFill="1" applyBorder="1" applyAlignment="1">
      <alignment vertical="center"/>
    </xf>
    <xf numFmtId="0" fontId="87" fillId="0" borderId="23" xfId="0" applyFont="1" applyFill="1" applyBorder="1" applyAlignment="1">
      <alignment horizontal="left" vertical="center" shrinkToFit="1"/>
    </xf>
    <xf numFmtId="1" fontId="87" fillId="0" borderId="23" xfId="0" applyNumberFormat="1" applyFont="1" applyFill="1" applyBorder="1" applyAlignment="1">
      <alignment horizontal="center" vertical="center" shrinkToFit="1"/>
    </xf>
    <xf numFmtId="4" fontId="87" fillId="0" borderId="23" xfId="0" applyNumberFormat="1" applyFont="1" applyFill="1" applyBorder="1" applyAlignment="1">
      <alignment horizontal="center" vertical="center" shrinkToFit="1"/>
    </xf>
    <xf numFmtId="0" fontId="87" fillId="0" borderId="23" xfId="0" applyFont="1" applyFill="1" applyBorder="1" applyAlignment="1">
      <alignment horizontal="center" vertical="center" shrinkToFit="1"/>
    </xf>
    <xf numFmtId="0" fontId="87" fillId="0" borderId="0" xfId="0" applyFont="1" applyFill="1" applyBorder="1" applyAlignment="1">
      <alignment horizontal="center" vertical="center" shrinkToFit="1"/>
    </xf>
    <xf numFmtId="14" fontId="92" fillId="0" borderId="28" xfId="0" applyNumberFormat="1" applyFont="1" applyFill="1" applyBorder="1" applyAlignment="1">
      <alignment horizontal="left" vertical="center"/>
    </xf>
    <xf numFmtId="14" fontId="92" fillId="0" borderId="23" xfId="0" applyNumberFormat="1" applyFont="1" applyFill="1" applyBorder="1" applyAlignment="1">
      <alignment horizontal="left" vertical="center"/>
    </xf>
    <xf numFmtId="0" fontId="92" fillId="0" borderId="24" xfId="0" applyFont="1" applyFill="1" applyBorder="1" applyAlignment="1">
      <alignment vertical="center" shrinkToFit="1"/>
    </xf>
    <xf numFmtId="0" fontId="92" fillId="0" borderId="0" xfId="0" applyFont="1" applyFill="1" applyAlignment="1">
      <alignment horizontal="center" vertical="center" shrinkToFit="1"/>
    </xf>
    <xf numFmtId="0" fontId="87" fillId="0" borderId="43" xfId="0" applyFont="1" applyFill="1" applyBorder="1" applyAlignment="1">
      <alignment vertical="center" shrinkToFit="1"/>
    </xf>
    <xf numFmtId="0" fontId="92" fillId="0" borderId="45" xfId="0" applyFont="1" applyFill="1" applyBorder="1" applyAlignment="1">
      <alignment horizontal="center" vertical="center" shrinkToFit="1"/>
    </xf>
    <xf numFmtId="0" fontId="95" fillId="0" borderId="0" xfId="0" applyNumberFormat="1" applyFont="1" applyFill="1" applyBorder="1" applyAlignment="1" applyProtection="1">
      <alignment vertical="center"/>
    </xf>
    <xf numFmtId="0" fontId="87" fillId="31" borderId="0" xfId="0" applyNumberFormat="1" applyFont="1" applyFill="1" applyBorder="1" applyAlignment="1" applyProtection="1"/>
    <xf numFmtId="3" fontId="96" fillId="31" borderId="11" xfId="0" applyNumberFormat="1" applyFont="1" applyFill="1" applyBorder="1" applyAlignment="1">
      <alignment horizontal="center" vertical="center"/>
    </xf>
    <xf numFmtId="0" fontId="90" fillId="31" borderId="55" xfId="0" applyNumberFormat="1" applyFont="1" applyFill="1" applyBorder="1" applyAlignment="1" applyProtection="1"/>
    <xf numFmtId="0" fontId="90" fillId="31" borderId="0" xfId="0" applyNumberFormat="1" applyFont="1" applyFill="1" applyBorder="1" applyAlignment="1" applyProtection="1"/>
    <xf numFmtId="0" fontId="88" fillId="31" borderId="0" xfId="0" applyNumberFormat="1" applyFont="1" applyFill="1" applyBorder="1" applyAlignment="1" applyProtection="1">
      <alignment vertical="center"/>
    </xf>
    <xf numFmtId="0" fontId="88" fillId="31" borderId="11" xfId="0" applyFont="1" applyFill="1" applyBorder="1" applyAlignment="1">
      <alignment horizontal="left" vertical="center"/>
    </xf>
    <xf numFmtId="0" fontId="87" fillId="0" borderId="27" xfId="0" applyNumberFormat="1" applyFont="1" applyFill="1" applyBorder="1" applyAlignment="1" applyProtection="1">
      <alignment horizontal="left" vertical="center"/>
    </xf>
    <xf numFmtId="0" fontId="88" fillId="0" borderId="0" xfId="0" applyFont="1" applyFill="1" applyAlignment="1">
      <alignment horizontal="center" vertical="center"/>
    </xf>
    <xf numFmtId="0" fontId="88" fillId="0" borderId="0" xfId="0" applyFont="1" applyFill="1" applyBorder="1" applyAlignment="1">
      <alignment horizontal="center" vertical="center"/>
    </xf>
    <xf numFmtId="1" fontId="89" fillId="0" borderId="24" xfId="0" applyNumberFormat="1" applyFont="1" applyFill="1" applyBorder="1" applyAlignment="1">
      <alignment horizontal="center" vertical="center" shrinkToFit="1"/>
    </xf>
    <xf numFmtId="0" fontId="89" fillId="0" borderId="24" xfId="0" applyFont="1" applyFill="1" applyBorder="1" applyAlignment="1">
      <alignment horizontal="center" vertical="center" shrinkToFit="1"/>
    </xf>
    <xf numFmtId="0" fontId="89" fillId="0" borderId="51" xfId="0" applyFont="1" applyFill="1" applyBorder="1" applyAlignment="1">
      <alignment horizontal="center" vertical="center"/>
    </xf>
    <xf numFmtId="1" fontId="89" fillId="0" borderId="25" xfId="0" applyNumberFormat="1" applyFont="1" applyFill="1" applyBorder="1" applyAlignment="1">
      <alignment horizontal="center" vertical="center" shrinkToFit="1"/>
    </xf>
    <xf numFmtId="0" fontId="89" fillId="0" borderId="39" xfId="0" applyFont="1" applyFill="1" applyBorder="1" applyAlignment="1">
      <alignment horizontal="center" vertical="center" shrinkToFit="1"/>
    </xf>
    <xf numFmtId="0" fontId="89" fillId="0" borderId="25" xfId="0" applyFont="1" applyFill="1" applyBorder="1" applyAlignment="1">
      <alignment horizontal="center" vertical="center" shrinkToFit="1"/>
    </xf>
    <xf numFmtId="0" fontId="89" fillId="0" borderId="26" xfId="0" applyFont="1" applyFill="1" applyBorder="1" applyAlignment="1">
      <alignment horizontal="center" vertical="center"/>
    </xf>
    <xf numFmtId="14" fontId="89" fillId="0" borderId="26" xfId="0" applyNumberFormat="1" applyFont="1" applyFill="1" applyBorder="1" applyAlignment="1">
      <alignment horizontal="center" vertical="center"/>
    </xf>
    <xf numFmtId="167" fontId="88" fillId="0" borderId="27" xfId="0" applyNumberFormat="1" applyFont="1" applyFill="1" applyBorder="1" applyAlignment="1">
      <alignment horizontal="center" vertical="center" shrinkToFit="1"/>
    </xf>
    <xf numFmtId="1" fontId="88" fillId="0" borderId="11" xfId="0" applyNumberFormat="1" applyFont="1" applyFill="1" applyBorder="1" applyAlignment="1">
      <alignment horizontal="center" vertical="center" shrinkToFit="1"/>
    </xf>
    <xf numFmtId="0" fontId="88" fillId="0" borderId="0" xfId="0" applyFont="1" applyFill="1" applyAlignment="1">
      <alignment horizontal="center" vertical="center" shrinkToFit="1"/>
    </xf>
    <xf numFmtId="4" fontId="88" fillId="0" borderId="0" xfId="0" applyNumberFormat="1" applyFont="1" applyFill="1" applyAlignment="1">
      <alignment horizontal="center" vertical="center"/>
    </xf>
    <xf numFmtId="0" fontId="88" fillId="0" borderId="0" xfId="0" applyFont="1" applyFill="1" applyAlignment="1">
      <alignment horizontal="left" vertical="center"/>
    </xf>
    <xf numFmtId="0" fontId="89" fillId="0" borderId="0" xfId="0" applyFont="1" applyFill="1" applyBorder="1" applyAlignment="1">
      <alignment horizontal="center" vertical="center"/>
    </xf>
    <xf numFmtId="0" fontId="89" fillId="0" borderId="34" xfId="0" applyFont="1" applyFill="1" applyBorder="1" applyAlignment="1">
      <alignment horizontal="center" vertical="center" shrinkToFit="1"/>
    </xf>
    <xf numFmtId="0" fontId="89" fillId="0" borderId="37" xfId="0" applyFont="1" applyFill="1" applyBorder="1" applyAlignment="1">
      <alignment horizontal="center" vertical="center" shrinkToFit="1"/>
    </xf>
    <xf numFmtId="14" fontId="89" fillId="0" borderId="24" xfId="0" applyNumberFormat="1" applyFont="1" applyFill="1" applyBorder="1" applyAlignment="1">
      <alignment horizontal="center" vertical="center" shrinkToFit="1"/>
    </xf>
    <xf numFmtId="4" fontId="89" fillId="0" borderId="24" xfId="0" applyNumberFormat="1" applyFont="1" applyFill="1" applyBorder="1" applyAlignment="1">
      <alignment horizontal="center" vertical="center" shrinkToFit="1"/>
    </xf>
    <xf numFmtId="0" fontId="89" fillId="0" borderId="0" xfId="0" applyFont="1" applyFill="1" applyBorder="1" applyAlignment="1">
      <alignment horizontal="center" vertical="center" shrinkToFit="1"/>
    </xf>
    <xf numFmtId="0" fontId="89" fillId="0" borderId="26" xfId="0" applyFont="1" applyFill="1" applyBorder="1" applyAlignment="1">
      <alignment horizontal="center" vertical="center" shrinkToFit="1"/>
    </xf>
    <xf numFmtId="0" fontId="89" fillId="0" borderId="38" xfId="0" applyFont="1" applyFill="1" applyBorder="1" applyAlignment="1">
      <alignment horizontal="center" vertical="center" shrinkToFit="1"/>
    </xf>
    <xf numFmtId="0" fontId="89" fillId="0" borderId="44" xfId="0" applyFont="1" applyFill="1" applyBorder="1" applyAlignment="1">
      <alignment horizontal="center" vertical="center" shrinkToFit="1"/>
    </xf>
    <xf numFmtId="14" fontId="89" fillId="0" borderId="39" xfId="0" applyNumberFormat="1" applyFont="1" applyFill="1" applyBorder="1" applyAlignment="1">
      <alignment horizontal="center" vertical="center" shrinkToFit="1"/>
    </xf>
    <xf numFmtId="4" fontId="89" fillId="0" borderId="25" xfId="0" applyNumberFormat="1" applyFont="1" applyFill="1" applyBorder="1" applyAlignment="1">
      <alignment horizontal="center" vertical="center" shrinkToFit="1"/>
    </xf>
    <xf numFmtId="0" fontId="89" fillId="0" borderId="58" xfId="0" applyFont="1" applyFill="1" applyBorder="1" applyAlignment="1">
      <alignment horizontal="center" vertical="center" shrinkToFit="1"/>
    </xf>
    <xf numFmtId="0" fontId="88" fillId="0" borderId="27" xfId="0" applyNumberFormat="1" applyFont="1" applyFill="1" applyBorder="1" applyAlignment="1" applyProtection="1">
      <alignment horizontal="left"/>
    </xf>
    <xf numFmtId="0" fontId="88" fillId="0" borderId="11" xfId="0" applyNumberFormat="1" applyFont="1" applyFill="1" applyBorder="1" applyAlignment="1" applyProtection="1">
      <alignment horizontal="left"/>
    </xf>
    <xf numFmtId="3" fontId="88" fillId="0" borderId="0" xfId="0" applyNumberFormat="1" applyFont="1" applyFill="1" applyBorder="1" applyAlignment="1" applyProtection="1"/>
    <xf numFmtId="166" fontId="88" fillId="0" borderId="0" xfId="0" applyNumberFormat="1" applyFont="1" applyFill="1" applyAlignment="1">
      <alignment horizontal="center" vertical="center"/>
    </xf>
    <xf numFmtId="4" fontId="88" fillId="0" borderId="0" xfId="0" applyNumberFormat="1" applyFont="1" applyFill="1" applyAlignment="1">
      <alignment horizontal="center" vertical="center" shrinkToFit="1"/>
    </xf>
    <xf numFmtId="4" fontId="88" fillId="0" borderId="0" xfId="0" applyNumberFormat="1" applyFont="1" applyFill="1" applyBorder="1" applyAlignment="1">
      <alignment horizontal="center" vertical="center"/>
    </xf>
    <xf numFmtId="0" fontId="89" fillId="0" borderId="0" xfId="0" applyFont="1" applyFill="1" applyAlignment="1">
      <alignment vertical="center"/>
    </xf>
    <xf numFmtId="0" fontId="89" fillId="0" borderId="0" xfId="0" applyFont="1" applyFill="1" applyAlignment="1">
      <alignment horizontal="left" vertical="center"/>
    </xf>
    <xf numFmtId="0" fontId="91" fillId="0" borderId="23" xfId="0" applyFont="1" applyFill="1" applyBorder="1" applyAlignment="1">
      <alignment horizontal="left" vertical="center"/>
    </xf>
    <xf numFmtId="0" fontId="91" fillId="0" borderId="0" xfId="0" applyFont="1" applyFill="1" applyBorder="1" applyAlignment="1">
      <alignment horizontal="left" vertical="center"/>
    </xf>
    <xf numFmtId="0" fontId="91" fillId="0" borderId="23" xfId="0" applyFont="1" applyFill="1" applyBorder="1" applyAlignment="1">
      <alignment horizontal="center" vertical="center"/>
    </xf>
    <xf numFmtId="0" fontId="91" fillId="0" borderId="32" xfId="0" applyFont="1" applyFill="1" applyBorder="1" applyAlignment="1">
      <alignment horizontal="left" vertical="center"/>
    </xf>
    <xf numFmtId="0" fontId="91" fillId="0" borderId="28" xfId="0" applyFont="1" applyFill="1" applyBorder="1" applyAlignment="1">
      <alignment horizontal="center" vertical="center"/>
    </xf>
    <xf numFmtId="0" fontId="91" fillId="0" borderId="0" xfId="0" applyFont="1" applyFill="1" applyBorder="1" applyAlignment="1">
      <alignment horizontal="center" vertical="center"/>
    </xf>
    <xf numFmtId="0" fontId="91" fillId="0" borderId="23" xfId="0" applyFont="1" applyFill="1" applyBorder="1" applyAlignment="1">
      <alignment horizontal="center" vertical="center" shrinkToFit="1"/>
    </xf>
    <xf numFmtId="14" fontId="91" fillId="0" borderId="28" xfId="0" applyNumberFormat="1" applyFont="1" applyFill="1" applyBorder="1" applyAlignment="1">
      <alignment horizontal="left" vertical="center"/>
    </xf>
    <xf numFmtId="14" fontId="91" fillId="0" borderId="23" xfId="0" applyNumberFormat="1" applyFont="1" applyFill="1" applyBorder="1" applyAlignment="1">
      <alignment horizontal="left" vertical="center"/>
    </xf>
    <xf numFmtId="14" fontId="91" fillId="0" borderId="57" xfId="0" applyNumberFormat="1" applyFont="1" applyFill="1" applyBorder="1" applyAlignment="1">
      <alignment horizontal="left" vertical="center"/>
    </xf>
    <xf numFmtId="0" fontId="93" fillId="0" borderId="29" xfId="0" applyFont="1" applyFill="1" applyBorder="1" applyAlignment="1">
      <alignment horizontal="center" vertical="center" shrinkToFit="1"/>
    </xf>
    <xf numFmtId="0" fontId="93" fillId="0" borderId="11" xfId="0" applyFont="1" applyFill="1" applyBorder="1" applyAlignment="1">
      <alignment horizontal="center" vertical="center"/>
    </xf>
    <xf numFmtId="0" fontId="93" fillId="0" borderId="30" xfId="0" applyFont="1" applyFill="1" applyBorder="1" applyAlignment="1">
      <alignment horizontal="left" vertical="center"/>
    </xf>
    <xf numFmtId="0" fontId="93" fillId="0" borderId="0" xfId="0" applyFont="1" applyFill="1" applyAlignment="1">
      <alignment horizontal="center" vertical="center"/>
    </xf>
    <xf numFmtId="0" fontId="93" fillId="0" borderId="31" xfId="0" applyFont="1" applyFill="1" applyBorder="1" applyAlignment="1">
      <alignment horizontal="left" vertical="center"/>
    </xf>
    <xf numFmtId="0" fontId="93" fillId="0" borderId="0" xfId="0" applyFont="1" applyFill="1" applyAlignment="1">
      <alignment horizontal="left" vertical="center"/>
    </xf>
    <xf numFmtId="0" fontId="93" fillId="0" borderId="23" xfId="0" applyFont="1" applyFill="1" applyBorder="1" applyAlignment="1">
      <alignment horizontal="left" vertical="center" shrinkToFit="1"/>
    </xf>
    <xf numFmtId="1" fontId="93" fillId="0" borderId="23" xfId="0" applyNumberFormat="1" applyFont="1" applyFill="1" applyBorder="1" applyAlignment="1">
      <alignment horizontal="center" vertical="center" shrinkToFit="1"/>
    </xf>
    <xf numFmtId="4" fontId="93" fillId="0" borderId="23" xfId="0" applyNumberFormat="1" applyFont="1" applyFill="1" applyBorder="1" applyAlignment="1">
      <alignment horizontal="center" vertical="center" shrinkToFit="1"/>
    </xf>
    <xf numFmtId="0" fontId="93" fillId="0" borderId="11" xfId="0" applyNumberFormat="1" applyFont="1" applyFill="1" applyBorder="1" applyAlignment="1" applyProtection="1">
      <alignment vertical="center"/>
    </xf>
    <xf numFmtId="0" fontId="93" fillId="0" borderId="0" xfId="0" applyFont="1" applyFill="1" applyBorder="1" applyAlignment="1">
      <alignment horizontal="center" vertical="center" shrinkToFit="1"/>
    </xf>
    <xf numFmtId="0" fontId="93" fillId="0" borderId="33" xfId="0" applyFont="1" applyFill="1" applyBorder="1" applyAlignment="1">
      <alignment horizontal="center" vertical="center"/>
    </xf>
    <xf numFmtId="0" fontId="93" fillId="0" borderId="26" xfId="0" applyFont="1" applyFill="1" applyBorder="1" applyAlignment="1">
      <alignment horizontal="left" vertical="center"/>
    </xf>
    <xf numFmtId="0" fontId="92" fillId="0" borderId="50" xfId="0" applyFont="1" applyFill="1" applyBorder="1" applyAlignment="1">
      <alignment horizontal="center" vertical="center"/>
    </xf>
    <xf numFmtId="0" fontId="92" fillId="0" borderId="35" xfId="0" applyFont="1" applyFill="1" applyBorder="1" applyAlignment="1">
      <alignment horizontal="center" vertical="center"/>
    </xf>
    <xf numFmtId="0" fontId="92" fillId="0" borderId="26" xfId="0" applyFont="1" applyFill="1" applyBorder="1" applyAlignment="1">
      <alignment horizontal="left" vertical="center"/>
    </xf>
    <xf numFmtId="0" fontId="92" fillId="0" borderId="41" xfId="0" applyFont="1" applyFill="1" applyBorder="1" applyAlignment="1">
      <alignment horizontal="center" vertical="center"/>
    </xf>
    <xf numFmtId="0" fontId="92" fillId="0" borderId="42" xfId="0" applyFont="1" applyFill="1" applyBorder="1" applyAlignment="1">
      <alignment horizontal="center" vertical="center"/>
    </xf>
    <xf numFmtId="0" fontId="92" fillId="0" borderId="43" xfId="0" applyFont="1" applyFill="1" applyBorder="1" applyAlignment="1">
      <alignment horizontal="center" vertical="center" shrinkToFit="1"/>
    </xf>
    <xf numFmtId="0" fontId="92" fillId="0" borderId="40" xfId="0" applyFont="1" applyFill="1" applyBorder="1" applyAlignment="1">
      <alignment horizontal="left" vertical="center"/>
    </xf>
    <xf numFmtId="1" fontId="92" fillId="0" borderId="26" xfId="0" applyNumberFormat="1" applyFont="1" applyFill="1" applyBorder="1" applyAlignment="1">
      <alignment horizontal="center" vertical="center"/>
    </xf>
    <xf numFmtId="4" fontId="92" fillId="0" borderId="26" xfId="0" applyNumberFormat="1" applyFont="1" applyFill="1" applyBorder="1" applyAlignment="1">
      <alignment horizontal="center" vertical="center"/>
    </xf>
    <xf numFmtId="1" fontId="92" fillId="0" borderId="27" xfId="0" applyNumberFormat="1" applyFont="1" applyFill="1" applyBorder="1" applyAlignment="1">
      <alignment horizontal="center" vertical="center" shrinkToFit="1"/>
    </xf>
    <xf numFmtId="1" fontId="92" fillId="0" borderId="26" xfId="0" applyNumberFormat="1" applyFont="1" applyFill="1" applyBorder="1" applyAlignment="1">
      <alignment horizontal="center" vertical="center" shrinkToFit="1"/>
    </xf>
    <xf numFmtId="2" fontId="92" fillId="0" borderId="26" xfId="0" applyNumberFormat="1" applyFont="1" applyFill="1" applyBorder="1" applyAlignment="1">
      <alignment horizontal="center" vertical="center" shrinkToFit="1"/>
    </xf>
    <xf numFmtId="167" fontId="92" fillId="0" borderId="26" xfId="0" applyNumberFormat="1" applyFont="1" applyFill="1" applyBorder="1" applyAlignment="1">
      <alignment horizontal="center" vertical="center" shrinkToFit="1"/>
    </xf>
    <xf numFmtId="2" fontId="92" fillId="0" borderId="0" xfId="0" applyNumberFormat="1" applyFont="1" applyFill="1" applyBorder="1" applyAlignment="1">
      <alignment horizontal="center" vertical="center" shrinkToFit="1"/>
    </xf>
    <xf numFmtId="3" fontId="92" fillId="0" borderId="27" xfId="0" applyNumberFormat="1" applyFont="1" applyFill="1" applyBorder="1" applyAlignment="1">
      <alignment horizontal="center" vertical="center"/>
    </xf>
    <xf numFmtId="169" fontId="92" fillId="0" borderId="27" xfId="0" applyNumberFormat="1" applyFont="1" applyFill="1" applyBorder="1" applyAlignment="1">
      <alignment horizontal="center" vertical="center"/>
    </xf>
    <xf numFmtId="0" fontId="92" fillId="0" borderId="27" xfId="0" applyFont="1" applyFill="1" applyBorder="1" applyAlignment="1">
      <alignment vertical="center"/>
    </xf>
    <xf numFmtId="4" fontId="92" fillId="0" borderId="27" xfId="0" applyNumberFormat="1" applyFont="1" applyFill="1" applyBorder="1" applyAlignment="1">
      <alignment horizontal="center" vertical="center"/>
    </xf>
    <xf numFmtId="0" fontId="92" fillId="0" borderId="27" xfId="0" applyFont="1" applyFill="1" applyBorder="1" applyAlignment="1">
      <alignment horizontal="left" vertical="center"/>
    </xf>
    <xf numFmtId="1" fontId="92" fillId="0" borderId="27" xfId="0" applyNumberFormat="1" applyFont="1" applyFill="1" applyBorder="1" applyAlignment="1">
      <alignment horizontal="center" vertical="center"/>
    </xf>
    <xf numFmtId="2" fontId="92" fillId="0" borderId="27" xfId="0" applyNumberFormat="1" applyFont="1" applyFill="1" applyBorder="1" applyAlignment="1">
      <alignment horizontal="center" vertical="center" shrinkToFit="1"/>
    </xf>
    <xf numFmtId="0" fontId="92" fillId="0" borderId="27" xfId="0" applyNumberFormat="1" applyFont="1" applyFill="1" applyBorder="1" applyAlignment="1" applyProtection="1">
      <alignment horizontal="left" vertical="center"/>
    </xf>
    <xf numFmtId="0" fontId="92" fillId="0" borderId="0" xfId="0" applyNumberFormat="1" applyFont="1" applyFill="1" applyBorder="1" applyAlignment="1" applyProtection="1">
      <alignment vertical="center"/>
    </xf>
    <xf numFmtId="0" fontId="89" fillId="0" borderId="50" xfId="0" applyFont="1" applyFill="1" applyBorder="1" applyAlignment="1">
      <alignment horizontal="center" vertical="center"/>
    </xf>
    <xf numFmtId="0" fontId="89" fillId="0" borderId="35" xfId="0" applyFont="1" applyFill="1" applyBorder="1" applyAlignment="1">
      <alignment horizontal="center" vertical="center"/>
    </xf>
    <xf numFmtId="0" fontId="89" fillId="0" borderId="26" xfId="0" applyFont="1" applyFill="1" applyBorder="1" applyAlignment="1">
      <alignment horizontal="left" vertical="center"/>
    </xf>
    <xf numFmtId="0" fontId="89" fillId="0" borderId="41" xfId="0" applyFont="1" applyFill="1" applyBorder="1" applyAlignment="1">
      <alignment horizontal="center" vertical="center"/>
    </xf>
    <xf numFmtId="0" fontId="89" fillId="0" borderId="42" xfId="0" applyFont="1" applyFill="1" applyBorder="1" applyAlignment="1">
      <alignment horizontal="center" vertical="center"/>
    </xf>
    <xf numFmtId="0" fontId="89" fillId="0" borderId="43" xfId="0" applyFont="1" applyFill="1" applyBorder="1" applyAlignment="1">
      <alignment horizontal="center" vertical="center" shrinkToFit="1"/>
    </xf>
    <xf numFmtId="0" fontId="89" fillId="0" borderId="40" xfId="0" applyFont="1" applyFill="1" applyBorder="1" applyAlignment="1">
      <alignment horizontal="left" vertical="center"/>
    </xf>
    <xf numFmtId="1" fontId="89" fillId="0" borderId="26" xfId="0" applyNumberFormat="1" applyFont="1" applyFill="1" applyBorder="1" applyAlignment="1">
      <alignment horizontal="center" vertical="center"/>
    </xf>
    <xf numFmtId="4" fontId="89" fillId="0" borderId="26" xfId="0" applyNumberFormat="1" applyFont="1" applyFill="1" applyBorder="1" applyAlignment="1">
      <alignment horizontal="center" vertical="center"/>
    </xf>
    <xf numFmtId="1" fontId="89" fillId="0" borderId="27" xfId="0" applyNumberFormat="1" applyFont="1" applyFill="1" applyBorder="1" applyAlignment="1">
      <alignment horizontal="center" vertical="center" shrinkToFit="1"/>
    </xf>
    <xf numFmtId="1" fontId="89" fillId="0" borderId="26" xfId="0" applyNumberFormat="1" applyFont="1" applyFill="1" applyBorder="1" applyAlignment="1">
      <alignment horizontal="center" vertical="center" shrinkToFit="1"/>
    </xf>
    <xf numFmtId="2" fontId="89" fillId="0" borderId="26" xfId="0" applyNumberFormat="1" applyFont="1" applyFill="1" applyBorder="1" applyAlignment="1">
      <alignment horizontal="center" vertical="center" shrinkToFit="1"/>
    </xf>
    <xf numFmtId="167" fontId="89" fillId="0" borderId="26" xfId="0" applyNumberFormat="1" applyFont="1" applyFill="1" applyBorder="1" applyAlignment="1">
      <alignment horizontal="center" vertical="center" shrinkToFit="1"/>
    </xf>
    <xf numFmtId="2" fontId="89" fillId="0" borderId="0" xfId="0" applyNumberFormat="1" applyFont="1" applyFill="1" applyBorder="1" applyAlignment="1">
      <alignment horizontal="center" vertical="center" shrinkToFit="1"/>
    </xf>
    <xf numFmtId="3" fontId="89" fillId="0" borderId="27" xfId="0" applyNumberFormat="1" applyFont="1" applyFill="1" applyBorder="1" applyAlignment="1">
      <alignment horizontal="center" vertical="center"/>
    </xf>
    <xf numFmtId="169" fontId="89" fillId="0" borderId="27" xfId="0" applyNumberFormat="1" applyFont="1" applyFill="1" applyBorder="1" applyAlignment="1">
      <alignment horizontal="center" vertical="center"/>
    </xf>
    <xf numFmtId="0" fontId="89" fillId="0" borderId="27" xfId="0" applyFont="1" applyFill="1" applyBorder="1" applyAlignment="1">
      <alignment vertical="center"/>
    </xf>
    <xf numFmtId="4" fontId="89" fillId="0" borderId="27" xfId="0" applyNumberFormat="1" applyFont="1" applyFill="1" applyBorder="1" applyAlignment="1">
      <alignment horizontal="center" vertical="center"/>
    </xf>
    <xf numFmtId="0" fontId="89" fillId="0" borderId="27" xfId="0" applyFont="1" applyFill="1" applyBorder="1" applyAlignment="1">
      <alignment horizontal="left" vertical="center"/>
    </xf>
    <xf numFmtId="1" fontId="89" fillId="0" borderId="27" xfId="0" applyNumberFormat="1" applyFont="1" applyFill="1" applyBorder="1" applyAlignment="1">
      <alignment horizontal="center" vertical="center"/>
    </xf>
    <xf numFmtId="2" fontId="89" fillId="0" borderId="27" xfId="0" applyNumberFormat="1" applyFont="1" applyFill="1" applyBorder="1" applyAlignment="1">
      <alignment horizontal="center" vertical="center" shrinkToFit="1"/>
    </xf>
    <xf numFmtId="0" fontId="89" fillId="0" borderId="27" xfId="0" applyNumberFormat="1" applyFont="1" applyFill="1" applyBorder="1" applyAlignment="1" applyProtection="1">
      <alignment horizontal="left" vertical="center"/>
    </xf>
    <xf numFmtId="0" fontId="89" fillId="0" borderId="0" xfId="0" applyNumberFormat="1" applyFont="1" applyFill="1" applyBorder="1" applyAlignment="1" applyProtection="1">
      <alignment vertical="center"/>
    </xf>
    <xf numFmtId="3" fontId="88" fillId="0" borderId="0" xfId="0" applyNumberFormat="1" applyFont="1" applyFill="1" applyBorder="1" applyAlignment="1">
      <alignment horizontal="center" vertical="center"/>
    </xf>
    <xf numFmtId="0" fontId="95" fillId="0" borderId="55" xfId="0" applyNumberFormat="1" applyFont="1" applyFill="1" applyBorder="1" applyAlignment="1" applyProtection="1">
      <alignment vertical="center"/>
    </xf>
    <xf numFmtId="0" fontId="87" fillId="31" borderId="55" xfId="0" applyNumberFormat="1" applyFont="1" applyFill="1" applyBorder="1" applyAlignment="1" applyProtection="1">
      <alignment vertical="center"/>
    </xf>
    <xf numFmtId="0" fontId="87" fillId="31" borderId="55" xfId="0" applyNumberFormat="1" applyFont="1" applyFill="1" applyBorder="1" applyAlignment="1" applyProtection="1"/>
    <xf numFmtId="0" fontId="88" fillId="31" borderId="55" xfId="0" applyNumberFormat="1" applyFont="1" applyFill="1" applyBorder="1" applyAlignment="1" applyProtection="1">
      <alignment vertical="center"/>
    </xf>
    <xf numFmtId="0" fontId="88" fillId="0" borderId="55" xfId="0" applyNumberFormat="1" applyFont="1" applyFill="1" applyBorder="1" applyAlignment="1" applyProtection="1">
      <alignment horizontal="left" vertical="center"/>
    </xf>
    <xf numFmtId="2" fontId="88" fillId="0" borderId="30" xfId="0" applyNumberFormat="1" applyFont="1" applyFill="1" applyBorder="1" applyAlignment="1">
      <alignment horizontal="left" vertical="center" shrinkToFit="1"/>
    </xf>
    <xf numFmtId="2" fontId="88" fillId="0" borderId="56" xfId="0" applyNumberFormat="1" applyFont="1" applyFill="1" applyBorder="1" applyAlignment="1">
      <alignment horizontal="left" vertical="center" shrinkToFit="1"/>
    </xf>
    <xf numFmtId="2" fontId="89" fillId="0" borderId="11" xfId="0" applyNumberFormat="1" applyFont="1" applyFill="1" applyBorder="1" applyAlignment="1">
      <alignment horizontal="left" vertical="center" shrinkToFit="1"/>
    </xf>
    <xf numFmtId="0" fontId="88" fillId="0" borderId="50" xfId="0" applyNumberFormat="1" applyFont="1" applyFill="1" applyBorder="1" applyAlignment="1" applyProtection="1">
      <alignment horizontal="left"/>
    </xf>
    <xf numFmtId="0" fontId="88" fillId="31" borderId="11" xfId="0" applyNumberFormat="1" applyFont="1" applyFill="1" applyBorder="1" applyAlignment="1" applyProtection="1">
      <alignment horizontal="left" vertical="center"/>
    </xf>
    <xf numFmtId="0" fontId="88" fillId="31" borderId="11" xfId="0" applyNumberFormat="1" applyFont="1" applyFill="1" applyBorder="1" applyAlignment="1" applyProtection="1">
      <alignment horizontal="left"/>
    </xf>
    <xf numFmtId="0" fontId="88" fillId="0" borderId="55" xfId="0" applyNumberFormat="1" applyFont="1" applyFill="1" applyBorder="1" applyAlignment="1" applyProtection="1">
      <alignment horizontal="left"/>
    </xf>
    <xf numFmtId="2" fontId="92" fillId="0" borderId="30" xfId="0" applyNumberFormat="1" applyFont="1" applyFill="1" applyBorder="1" applyAlignment="1">
      <alignment horizontal="left" vertical="center" shrinkToFit="1"/>
    </xf>
    <xf numFmtId="2" fontId="92" fillId="0" borderId="11" xfId="0" applyNumberFormat="1" applyFont="1" applyFill="1" applyBorder="1" applyAlignment="1">
      <alignment horizontal="left" vertical="center" shrinkToFit="1"/>
    </xf>
    <xf numFmtId="0" fontId="87" fillId="26" borderId="11" xfId="0" applyNumberFormat="1" applyFont="1" applyFill="1" applyBorder="1" applyAlignment="1" applyProtection="1">
      <alignment horizontal="left" vertical="center"/>
    </xf>
    <xf numFmtId="167" fontId="88" fillId="0" borderId="11" xfId="0" applyNumberFormat="1" applyFont="1" applyFill="1" applyBorder="1" applyAlignment="1">
      <alignment horizontal="left" vertical="center" shrinkToFit="1"/>
    </xf>
    <xf numFmtId="2" fontId="88" fillId="0" borderId="11" xfId="0" applyNumberFormat="1" applyFont="1" applyFill="1" applyBorder="1" applyAlignment="1">
      <alignment horizontal="left" vertical="center" shrinkToFit="1"/>
    </xf>
    <xf numFmtId="0" fontId="87" fillId="0" borderId="0" xfId="0" applyNumberFormat="1" applyFont="1" applyFill="1" applyBorder="1" applyAlignment="1" applyProtection="1">
      <alignment horizontal="left"/>
    </xf>
    <xf numFmtId="0" fontId="88" fillId="31" borderId="11" xfId="0" applyFont="1" applyFill="1" applyBorder="1" applyAlignment="1">
      <alignment horizontal="right" vertical="center"/>
    </xf>
    <xf numFmtId="0" fontId="86" fillId="31" borderId="11" xfId="0" applyFont="1" applyFill="1" applyBorder="1" applyAlignment="1">
      <alignment horizontal="center" vertical="center"/>
    </xf>
    <xf numFmtId="0" fontId="97" fillId="31" borderId="11" xfId="0" applyNumberFormat="1" applyFont="1" applyFill="1" applyBorder="1" applyAlignment="1" applyProtection="1">
      <alignment horizontal="left"/>
    </xf>
    <xf numFmtId="0" fontId="86" fillId="31" borderId="0" xfId="0" applyNumberFormat="1" applyFont="1" applyFill="1" applyBorder="1" applyAlignment="1" applyProtection="1"/>
    <xf numFmtId="1" fontId="95" fillId="0" borderId="27" xfId="0" applyNumberFormat="1" applyFont="1" applyFill="1" applyBorder="1" applyAlignment="1">
      <alignment horizontal="center" vertical="center" shrinkToFit="1"/>
    </xf>
    <xf numFmtId="2" fontId="95" fillId="0" borderId="27" xfId="0" applyNumberFormat="1" applyFont="1" applyFill="1" applyBorder="1" applyAlignment="1">
      <alignment horizontal="center" vertical="center" shrinkToFit="1"/>
    </xf>
    <xf numFmtId="167" fontId="95" fillId="0" borderId="27" xfId="0" applyNumberFormat="1" applyFont="1" applyFill="1" applyBorder="1" applyAlignment="1">
      <alignment horizontal="center" vertical="center" shrinkToFit="1"/>
    </xf>
    <xf numFmtId="0" fontId="95" fillId="0" borderId="11" xfId="0" applyNumberFormat="1" applyFont="1" applyFill="1" applyBorder="1" applyAlignment="1" applyProtection="1">
      <alignment horizontal="left" vertical="center"/>
    </xf>
    <xf numFmtId="3" fontId="95" fillId="30" borderId="11" xfId="0" applyNumberFormat="1" applyFont="1" applyFill="1" applyBorder="1" applyAlignment="1">
      <alignment horizontal="center" vertical="center"/>
    </xf>
    <xf numFmtId="49" fontId="95" fillId="30" borderId="11" xfId="0" applyNumberFormat="1" applyFont="1" applyFill="1" applyBorder="1" applyAlignment="1">
      <alignment horizontal="center" vertical="center"/>
    </xf>
    <xf numFmtId="0" fontId="95" fillId="30" borderId="11" xfId="0" applyFont="1" applyFill="1" applyBorder="1" applyAlignment="1">
      <alignment horizontal="center" vertical="center"/>
    </xf>
    <xf numFmtId="169" fontId="95" fillId="30" borderId="11" xfId="0" applyNumberFormat="1" applyFont="1" applyFill="1" applyBorder="1" applyAlignment="1">
      <alignment horizontal="center" vertical="center"/>
    </xf>
    <xf numFmtId="4" fontId="95" fillId="30" borderId="11" xfId="0" applyNumberFormat="1" applyFont="1" applyFill="1" applyBorder="1" applyAlignment="1">
      <alignment horizontal="center" vertical="center"/>
    </xf>
    <xf numFmtId="0" fontId="95" fillId="30" borderId="11" xfId="0" applyFont="1" applyFill="1" applyBorder="1" applyAlignment="1">
      <alignment horizontal="left" vertical="center"/>
    </xf>
    <xf numFmtId="1" fontId="95" fillId="30" borderId="11" xfId="0" applyNumberFormat="1" applyFont="1" applyFill="1" applyBorder="1" applyAlignment="1">
      <alignment horizontal="center" vertical="center"/>
    </xf>
    <xf numFmtId="2" fontId="95" fillId="30" borderId="11" xfId="0" applyNumberFormat="1" applyFont="1" applyFill="1" applyBorder="1" applyAlignment="1">
      <alignment horizontal="center" vertical="center" shrinkToFit="1"/>
    </xf>
    <xf numFmtId="0" fontId="95" fillId="30" borderId="55" xfId="0" applyNumberFormat="1" applyFont="1" applyFill="1" applyBorder="1" applyAlignment="1" applyProtection="1"/>
    <xf numFmtId="0" fontId="95" fillId="30" borderId="11" xfId="0" applyNumberFormat="1" applyFont="1" applyFill="1" applyBorder="1" applyAlignment="1" applyProtection="1">
      <alignment horizontal="left"/>
    </xf>
    <xf numFmtId="0" fontId="95" fillId="30" borderId="0" xfId="0" applyNumberFormat="1" applyFont="1" applyFill="1" applyBorder="1" applyAlignment="1" applyProtection="1"/>
    <xf numFmtId="0" fontId="90" fillId="31" borderId="11" xfId="0" applyNumberFormat="1" applyFont="1" applyFill="1" applyBorder="1" applyAlignment="1" applyProtection="1">
      <alignment horizontal="left"/>
    </xf>
    <xf numFmtId="0" fontId="88" fillId="31" borderId="55" xfId="0" applyNumberFormat="1" applyFont="1" applyFill="1" applyBorder="1" applyAlignment="1" applyProtection="1"/>
    <xf numFmtId="169" fontId="98" fillId="31" borderId="11" xfId="0" applyNumberFormat="1" applyFont="1" applyFill="1" applyBorder="1" applyAlignment="1">
      <alignment horizontal="center" vertical="center"/>
    </xf>
    <xf numFmtId="0" fontId="86" fillId="31" borderId="55" xfId="0" applyNumberFormat="1" applyFont="1" applyFill="1" applyBorder="1" applyAlignment="1" applyProtection="1"/>
    <xf numFmtId="0" fontId="86" fillId="31" borderId="11" xfId="0" applyNumberFormat="1" applyFont="1" applyFill="1" applyBorder="1" applyAlignment="1" applyProtection="1">
      <alignment horizontal="left"/>
    </xf>
    <xf numFmtId="0" fontId="86" fillId="31" borderId="11" xfId="0" applyNumberFormat="1" applyFont="1" applyFill="1" applyBorder="1" applyAlignment="1" applyProtection="1"/>
    <xf numFmtId="0" fontId="86" fillId="31" borderId="11" xfId="0" applyFont="1" applyFill="1" applyBorder="1" applyAlignment="1">
      <alignment horizontal="left" vertical="center"/>
    </xf>
    <xf numFmtId="0" fontId="87" fillId="31" borderId="11" xfId="0" applyNumberFormat="1" applyFont="1" applyFill="1" applyBorder="1" applyAlignment="1" applyProtection="1"/>
    <xf numFmtId="170" fontId="87" fillId="31" borderId="11" xfId="0" applyNumberFormat="1" applyFont="1" applyFill="1" applyBorder="1" applyAlignment="1">
      <alignment horizontal="left" vertical="center"/>
    </xf>
    <xf numFmtId="0" fontId="88" fillId="31" borderId="0" xfId="0" applyNumberFormat="1" applyFont="1" applyFill="1" applyBorder="1" applyAlignment="1" applyProtection="1"/>
    <xf numFmtId="3" fontId="87" fillId="31" borderId="11" xfId="0" applyNumberFormat="1" applyFont="1" applyFill="1" applyBorder="1" applyAlignment="1">
      <alignment horizontal="left" vertical="center"/>
    </xf>
    <xf numFmtId="0" fontId="88" fillId="31" borderId="11" xfId="0" applyNumberFormat="1" applyFont="1" applyFill="1" applyBorder="1" applyAlignment="1" applyProtection="1"/>
    <xf numFmtId="0" fontId="86" fillId="31" borderId="55" xfId="0" applyNumberFormat="1" applyFont="1" applyFill="1" applyBorder="1" applyAlignment="1" applyProtection="1">
      <alignment vertical="center"/>
    </xf>
    <xf numFmtId="0" fontId="97" fillId="31" borderId="11" xfId="0" applyNumberFormat="1" applyFont="1" applyFill="1" applyBorder="1" applyAlignment="1" applyProtection="1">
      <alignment horizontal="left" vertical="center"/>
    </xf>
    <xf numFmtId="0" fontId="87" fillId="0" borderId="11" xfId="0" applyFont="1" applyFill="1" applyBorder="1" applyAlignment="1">
      <alignment horizontal="center" vertical="center"/>
    </xf>
    <xf numFmtId="0" fontId="87" fillId="0" borderId="27" xfId="0" applyFont="1" applyFill="1" applyBorder="1" applyAlignment="1">
      <alignment horizontal="center" vertical="center"/>
    </xf>
    <xf numFmtId="0" fontId="87" fillId="0" borderId="46" xfId="0" applyFont="1" applyFill="1" applyBorder="1" applyAlignment="1">
      <alignment horizontal="center" vertical="center"/>
    </xf>
    <xf numFmtId="0" fontId="87" fillId="0" borderId="30" xfId="0" applyFont="1" applyFill="1" applyBorder="1" applyAlignment="1">
      <alignment horizontal="center" vertical="center"/>
    </xf>
    <xf numFmtId="0" fontId="87" fillId="0" borderId="33" xfId="0" applyFont="1" applyFill="1" applyBorder="1" applyAlignment="1">
      <alignment horizontal="center" vertical="center"/>
    </xf>
    <xf numFmtId="0" fontId="88" fillId="0" borderId="11" xfId="0" applyFont="1" applyFill="1" applyBorder="1" applyAlignment="1">
      <alignment horizontal="center" vertical="center"/>
    </xf>
    <xf numFmtId="0" fontId="92" fillId="0" borderId="33" xfId="0" applyFont="1" applyFill="1" applyBorder="1" applyAlignment="1">
      <alignment horizontal="center" vertical="center"/>
    </xf>
    <xf numFmtId="0" fontId="92" fillId="0" borderId="46" xfId="0" applyFont="1" applyFill="1" applyBorder="1" applyAlignment="1">
      <alignment horizontal="center" vertical="center"/>
    </xf>
    <xf numFmtId="167" fontId="23" fillId="26" borderId="11" xfId="0" applyNumberFormat="1" applyFont="1" applyFill="1" applyBorder="1" applyAlignment="1">
      <alignment horizontal="center" vertical="center" shrinkToFit="1"/>
    </xf>
    <xf numFmtId="1" fontId="23" fillId="26" borderId="11" xfId="0" applyNumberFormat="1" applyFont="1" applyFill="1" applyBorder="1" applyAlignment="1">
      <alignment horizontal="center" vertical="center" shrinkToFit="1"/>
    </xf>
    <xf numFmtId="0" fontId="88" fillId="0" borderId="0" xfId="0" applyNumberFormat="1" applyFont="1" applyFill="1" applyBorder="1" applyAlignment="1" applyProtection="1">
      <alignment horizontal="left"/>
    </xf>
    <xf numFmtId="0" fontId="91" fillId="0" borderId="29" xfId="0" applyFont="1" applyFill="1" applyBorder="1" applyAlignment="1">
      <alignment horizontal="center" vertical="center" shrinkToFit="1"/>
    </xf>
    <xf numFmtId="0" fontId="91" fillId="0" borderId="11" xfId="0" applyFont="1" applyFill="1" applyBorder="1" applyAlignment="1">
      <alignment horizontal="center" vertical="center"/>
    </xf>
    <xf numFmtId="0" fontId="91" fillId="0" borderId="30" xfId="0" applyFont="1" applyFill="1" applyBorder="1" applyAlignment="1">
      <alignment horizontal="left" vertical="center"/>
    </xf>
    <xf numFmtId="0" fontId="91" fillId="0" borderId="0" xfId="0" applyFont="1" applyFill="1" applyAlignment="1">
      <alignment horizontal="left" vertical="center"/>
    </xf>
    <xf numFmtId="0" fontId="91" fillId="0" borderId="0" xfId="0" applyFont="1" applyFill="1" applyAlignment="1">
      <alignment horizontal="center" vertical="center"/>
    </xf>
    <xf numFmtId="0" fontId="91" fillId="0" borderId="31" xfId="0" applyFont="1" applyFill="1" applyBorder="1" applyAlignment="1">
      <alignment horizontal="left" vertical="center"/>
    </xf>
    <xf numFmtId="0" fontId="91" fillId="0" borderId="23" xfId="0" applyFont="1" applyFill="1" applyBorder="1" applyAlignment="1">
      <alignment horizontal="left" vertical="center" shrinkToFit="1"/>
    </xf>
    <xf numFmtId="1" fontId="91" fillId="0" borderId="23" xfId="0" applyNumberFormat="1" applyFont="1" applyFill="1" applyBorder="1" applyAlignment="1">
      <alignment horizontal="center" vertical="center" shrinkToFit="1"/>
    </xf>
    <xf numFmtId="4" fontId="91" fillId="0" borderId="23" xfId="0" applyNumberFormat="1" applyFont="1" applyFill="1" applyBorder="1" applyAlignment="1">
      <alignment horizontal="center" vertical="center" shrinkToFit="1"/>
    </xf>
    <xf numFmtId="0" fontId="91" fillId="0" borderId="11" xfId="0" applyNumberFormat="1" applyFont="1" applyFill="1" applyBorder="1" applyAlignment="1" applyProtection="1">
      <alignment vertical="center"/>
    </xf>
    <xf numFmtId="0" fontId="91" fillId="0" borderId="0" xfId="0" applyFont="1" applyFill="1" applyBorder="1" applyAlignment="1">
      <alignment horizontal="center" vertical="center" shrinkToFit="1"/>
    </xf>
    <xf numFmtId="0" fontId="91" fillId="0" borderId="33" xfId="0" applyFont="1" applyFill="1" applyBorder="1" applyAlignment="1">
      <alignment horizontal="center" vertical="center"/>
    </xf>
    <xf numFmtId="0" fontId="91" fillId="0" borderId="26" xfId="0" applyFont="1" applyFill="1" applyBorder="1" applyAlignment="1">
      <alignment horizontal="left" vertical="center"/>
    </xf>
    <xf numFmtId="2" fontId="89" fillId="0" borderId="30" xfId="0" applyNumberFormat="1" applyFont="1" applyFill="1" applyBorder="1" applyAlignment="1">
      <alignment horizontal="left" vertical="center" shrinkToFit="1"/>
    </xf>
    <xf numFmtId="0" fontId="99" fillId="26" borderId="11" xfId="0" applyFont="1" applyFill="1" applyBorder="1" applyAlignment="1">
      <alignment horizontal="left" vertical="center"/>
    </xf>
    <xf numFmtId="0" fontId="67" fillId="0" borderId="11" xfId="0" applyFont="1" applyFill="1" applyBorder="1" applyAlignment="1">
      <alignment horizontal="center" vertical="center"/>
    </xf>
    <xf numFmtId="0" fontId="88" fillId="0" borderId="11" xfId="0" applyFont="1" applyFill="1" applyBorder="1" applyAlignment="1">
      <alignment horizontal="center" vertical="center"/>
    </xf>
    <xf numFmtId="0" fontId="85" fillId="0" borderId="11" xfId="0" applyFont="1" applyFill="1" applyBorder="1" applyAlignment="1">
      <alignment horizontal="left" vertical="center"/>
    </xf>
    <xf numFmtId="0" fontId="100" fillId="26" borderId="11" xfId="0" applyFont="1" applyFill="1" applyBorder="1" applyAlignment="1">
      <alignment horizontal="left" vertical="center"/>
    </xf>
    <xf numFmtId="0" fontId="85" fillId="0" borderId="11" xfId="0" applyFont="1" applyFill="1" applyBorder="1" applyAlignment="1">
      <alignment vertical="center"/>
    </xf>
    <xf numFmtId="3" fontId="23" fillId="26" borderId="11" xfId="0" applyNumberFormat="1" applyFont="1" applyFill="1" applyBorder="1" applyAlignment="1">
      <alignment horizontal="left" vertical="center"/>
    </xf>
    <xf numFmtId="0" fontId="92" fillId="0" borderId="24" xfId="0" applyFont="1" applyFill="1" applyBorder="1" applyAlignment="1">
      <alignment horizontal="left" vertical="center" shrinkToFit="1"/>
    </xf>
    <xf numFmtId="3" fontId="87" fillId="0" borderId="11" xfId="0" applyNumberFormat="1" applyFont="1" applyFill="1" applyBorder="1" applyAlignment="1">
      <alignment horizontal="left" vertical="center"/>
    </xf>
    <xf numFmtId="3" fontId="67" fillId="0" borderId="11" xfId="0" applyNumberFormat="1" applyFont="1" applyFill="1" applyBorder="1" applyAlignment="1">
      <alignment horizontal="left" vertical="center"/>
    </xf>
    <xf numFmtId="3" fontId="79" fillId="26" borderId="11" xfId="0" applyNumberFormat="1" applyFont="1" applyFill="1" applyBorder="1" applyAlignment="1">
      <alignment horizontal="left" vertical="center"/>
    </xf>
    <xf numFmtId="3" fontId="23" fillId="31" borderId="11" xfId="0" applyNumberFormat="1" applyFont="1" applyFill="1" applyBorder="1" applyAlignment="1">
      <alignment horizontal="center" vertical="center"/>
    </xf>
    <xf numFmtId="169" fontId="23" fillId="31" borderId="11" xfId="0" applyNumberFormat="1" applyFont="1" applyFill="1" applyBorder="1" applyAlignment="1">
      <alignment horizontal="center" vertical="center"/>
    </xf>
    <xf numFmtId="169" fontId="83" fillId="31" borderId="11" xfId="0" applyNumberFormat="1" applyFont="1" applyFill="1" applyBorder="1" applyAlignment="1">
      <alignment horizontal="center" vertical="center"/>
    </xf>
    <xf numFmtId="0" fontId="23" fillId="31" borderId="11" xfId="0" applyFont="1" applyFill="1" applyBorder="1" applyAlignment="1">
      <alignment horizontal="center" vertical="center"/>
    </xf>
    <xf numFmtId="0" fontId="30" fillId="31" borderId="11" xfId="0" applyFont="1" applyFill="1" applyBorder="1" applyAlignment="1">
      <alignment horizontal="center" vertical="center"/>
    </xf>
    <xf numFmtId="0" fontId="23" fillId="31" borderId="11" xfId="0" applyFont="1" applyFill="1" applyBorder="1" applyAlignment="1">
      <alignment vertical="center"/>
    </xf>
    <xf numFmtId="0" fontId="23" fillId="31" borderId="11" xfId="0" applyFont="1" applyFill="1" applyBorder="1" applyAlignment="1">
      <alignment horizontal="left" vertical="center"/>
    </xf>
    <xf numFmtId="3" fontId="23" fillId="31" borderId="11" xfId="0" applyNumberFormat="1" applyFont="1" applyFill="1" applyBorder="1" applyAlignment="1">
      <alignment horizontal="right" vertical="center"/>
    </xf>
    <xf numFmtId="4" fontId="23" fillId="31" borderId="11" xfId="0" applyNumberFormat="1" applyFont="1" applyFill="1" applyBorder="1" applyAlignment="1">
      <alignment horizontal="center" vertical="center"/>
    </xf>
    <xf numFmtId="1" fontId="23" fillId="31" borderId="11" xfId="0" applyNumberFormat="1" applyFont="1" applyFill="1" applyBorder="1" applyAlignment="1">
      <alignment horizontal="center" vertical="center"/>
    </xf>
    <xf numFmtId="1" fontId="23" fillId="31" borderId="11" xfId="0" applyNumberFormat="1" applyFont="1" applyFill="1" applyBorder="1" applyAlignment="1">
      <alignment horizontal="center" vertical="center" shrinkToFit="1"/>
    </xf>
    <xf numFmtId="2" fontId="23" fillId="31" borderId="11" xfId="0" applyNumberFormat="1" applyFont="1" applyFill="1" applyBorder="1" applyAlignment="1">
      <alignment horizontal="center" vertical="center" shrinkToFit="1"/>
    </xf>
    <xf numFmtId="167" fontId="23" fillId="31" borderId="11" xfId="0" applyNumberFormat="1" applyFont="1" applyFill="1" applyBorder="1" applyAlignment="1">
      <alignment horizontal="center" vertical="center" shrinkToFit="1"/>
    </xf>
    <xf numFmtId="0" fontId="30" fillId="31" borderId="11" xfId="0" applyNumberFormat="1" applyFont="1" applyFill="1" applyBorder="1" applyAlignment="1" applyProtection="1">
      <alignment vertical="center"/>
    </xf>
    <xf numFmtId="0" fontId="1" fillId="31" borderId="11" xfId="0" applyNumberFormat="1" applyFont="1" applyFill="1" applyBorder="1" applyAlignment="1" applyProtection="1">
      <alignment vertical="center"/>
    </xf>
    <xf numFmtId="0" fontId="30" fillId="31" borderId="0" xfId="0" applyNumberFormat="1" applyFont="1" applyFill="1" applyBorder="1" applyAlignment="1" applyProtection="1">
      <alignment vertical="center"/>
    </xf>
    <xf numFmtId="0" fontId="92" fillId="0" borderId="23" xfId="0" applyFont="1" applyFill="1" applyBorder="1" applyAlignment="1">
      <alignment horizontal="left" vertical="center" shrinkToFit="1"/>
    </xf>
    <xf numFmtId="0" fontId="87" fillId="0" borderId="38" xfId="0" applyFont="1" applyFill="1" applyBorder="1" applyAlignment="1">
      <alignment horizontal="left" vertical="center" shrinkToFit="1"/>
    </xf>
    <xf numFmtId="3" fontId="87" fillId="0" borderId="27" xfId="0" applyNumberFormat="1" applyFont="1" applyFill="1" applyBorder="1" applyAlignment="1">
      <alignment horizontal="left" vertical="center"/>
    </xf>
    <xf numFmtId="3" fontId="95" fillId="0" borderId="11" xfId="0" applyNumberFormat="1" applyFont="1" applyFill="1" applyBorder="1" applyAlignment="1">
      <alignment horizontal="left" vertical="center"/>
    </xf>
    <xf numFmtId="3" fontId="95" fillId="30" borderId="11" xfId="0" applyNumberFormat="1" applyFont="1" applyFill="1" applyBorder="1" applyAlignment="1">
      <alignment horizontal="left" vertical="center"/>
    </xf>
    <xf numFmtId="3" fontId="23" fillId="31" borderId="11" xfId="0" applyNumberFormat="1" applyFont="1" applyFill="1" applyBorder="1" applyAlignment="1">
      <alignment horizontal="left" vertical="center"/>
    </xf>
    <xf numFmtId="3" fontId="88" fillId="31" borderId="11" xfId="0" applyNumberFormat="1" applyFont="1" applyFill="1" applyBorder="1" applyAlignment="1">
      <alignment horizontal="left" vertical="center"/>
    </xf>
    <xf numFmtId="4" fontId="87" fillId="0" borderId="11" xfId="0" applyNumberFormat="1" applyFont="1" applyFill="1" applyBorder="1" applyAlignment="1">
      <alignment horizontal="left" vertical="center"/>
    </xf>
    <xf numFmtId="49" fontId="88" fillId="0" borderId="11" xfId="0" applyNumberFormat="1" applyFont="1" applyFill="1" applyBorder="1" applyAlignment="1">
      <alignment horizontal="left" vertical="center"/>
    </xf>
    <xf numFmtId="0" fontId="23" fillId="0" borderId="11" xfId="0" applyFont="1" applyFill="1" applyBorder="1" applyAlignment="1">
      <alignment horizontal="left" vertical="center"/>
    </xf>
    <xf numFmtId="4" fontId="23" fillId="0" borderId="11" xfId="0" applyNumberFormat="1" applyFont="1" applyFill="1" applyBorder="1" applyAlignment="1">
      <alignment horizontal="center" vertical="center"/>
    </xf>
    <xf numFmtId="3" fontId="23" fillId="0" borderId="11" xfId="0" applyNumberFormat="1" applyFont="1" applyFill="1" applyBorder="1" applyAlignment="1">
      <alignment horizontal="left" vertical="center"/>
    </xf>
    <xf numFmtId="1" fontId="23" fillId="0" borderId="11" xfId="0" applyNumberFormat="1" applyFont="1" applyFill="1" applyBorder="1" applyAlignment="1">
      <alignment horizontal="center" vertical="center"/>
    </xf>
    <xf numFmtId="0" fontId="30" fillId="0" borderId="11" xfId="0" applyNumberFormat="1" applyFont="1" applyFill="1" applyBorder="1" applyAlignment="1" applyProtection="1">
      <alignment vertical="center"/>
    </xf>
    <xf numFmtId="170" fontId="88" fillId="0" borderId="11" xfId="0" applyNumberFormat="1" applyFont="1" applyFill="1" applyBorder="1" applyAlignment="1">
      <alignment horizontal="left" vertical="center"/>
    </xf>
    <xf numFmtId="169" fontId="102" fillId="0" borderId="11" xfId="0" applyNumberFormat="1" applyFont="1" applyFill="1" applyBorder="1" applyAlignment="1">
      <alignment horizontal="center" vertical="center"/>
    </xf>
    <xf numFmtId="0" fontId="103" fillId="0" borderId="11" xfId="0" applyFont="1" applyFill="1" applyBorder="1" applyAlignment="1">
      <alignment horizontal="left" vertical="center"/>
    </xf>
    <xf numFmtId="0" fontId="67" fillId="26" borderId="11" xfId="0" applyFont="1" applyFill="1" applyBorder="1" applyAlignment="1">
      <alignment horizontal="center" vertical="center"/>
    </xf>
    <xf numFmtId="0" fontId="1" fillId="26" borderId="11" xfId="0" applyFont="1" applyFill="1" applyBorder="1" applyAlignment="1">
      <alignment horizontal="center" vertical="center"/>
    </xf>
    <xf numFmtId="0" fontId="67" fillId="26" borderId="11" xfId="0" applyFont="1" applyFill="1" applyBorder="1" applyAlignment="1">
      <alignment vertical="center"/>
    </xf>
    <xf numFmtId="169" fontId="67" fillId="26" borderId="11" xfId="0" applyNumberFormat="1" applyFont="1" applyFill="1" applyBorder="1" applyAlignment="1">
      <alignment horizontal="center" vertical="center"/>
    </xf>
    <xf numFmtId="0" fontId="67" fillId="26" borderId="11" xfId="0" applyFont="1" applyFill="1" applyBorder="1" applyAlignment="1">
      <alignment horizontal="left" vertical="center"/>
    </xf>
    <xf numFmtId="4" fontId="67" fillId="26" borderId="11" xfId="0" applyNumberFormat="1" applyFont="1" applyFill="1" applyBorder="1" applyAlignment="1">
      <alignment horizontal="center" vertical="center"/>
    </xf>
    <xf numFmtId="3" fontId="67" fillId="26" borderId="11" xfId="0" applyNumberFormat="1" applyFont="1" applyFill="1" applyBorder="1" applyAlignment="1">
      <alignment horizontal="left" vertical="center"/>
    </xf>
    <xf numFmtId="1" fontId="67" fillId="26" borderId="11" xfId="0" applyNumberFormat="1" applyFont="1" applyFill="1" applyBorder="1" applyAlignment="1">
      <alignment horizontal="center" vertical="center"/>
    </xf>
    <xf numFmtId="2" fontId="67" fillId="26" borderId="11" xfId="0" applyNumberFormat="1" applyFont="1" applyFill="1" applyBorder="1" applyAlignment="1">
      <alignment horizontal="center" vertical="center" shrinkToFit="1"/>
    </xf>
    <xf numFmtId="0" fontId="1" fillId="26" borderId="11" xfId="0" applyNumberFormat="1" applyFont="1" applyFill="1" applyBorder="1" applyAlignment="1" applyProtection="1">
      <alignment vertical="center"/>
    </xf>
    <xf numFmtId="0" fontId="67" fillId="29" borderId="11" xfId="0" applyFont="1" applyFill="1" applyBorder="1" applyAlignment="1">
      <alignment vertical="center"/>
    </xf>
    <xf numFmtId="0" fontId="104" fillId="0" borderId="11" xfId="0" applyNumberFormat="1" applyFont="1" applyFill="1" applyBorder="1" applyAlignment="1" applyProtection="1">
      <alignment vertical="center"/>
    </xf>
    <xf numFmtId="3" fontId="67" fillId="29" borderId="11" xfId="0" applyNumberFormat="1" applyFont="1" applyFill="1" applyBorder="1" applyAlignment="1">
      <alignment horizontal="center" vertical="center"/>
    </xf>
    <xf numFmtId="169" fontId="67" fillId="29" borderId="11" xfId="0" applyNumberFormat="1" applyFont="1" applyFill="1" applyBorder="1" applyAlignment="1">
      <alignment horizontal="center" vertical="center"/>
    </xf>
    <xf numFmtId="169" fontId="102" fillId="29" borderId="11" xfId="0" applyNumberFormat="1" applyFont="1" applyFill="1" applyBorder="1" applyAlignment="1">
      <alignment horizontal="center" vertical="center"/>
    </xf>
    <xf numFmtId="0" fontId="67" fillId="29" borderId="11" xfId="0" applyFont="1" applyFill="1" applyBorder="1" applyAlignment="1">
      <alignment horizontal="center" vertical="center"/>
    </xf>
    <xf numFmtId="0" fontId="1" fillId="29" borderId="11" xfId="0" applyFont="1" applyFill="1" applyBorder="1" applyAlignment="1">
      <alignment horizontal="center" vertical="center"/>
    </xf>
    <xf numFmtId="0" fontId="67" fillId="29" borderId="11" xfId="0" applyFont="1" applyFill="1" applyBorder="1" applyAlignment="1">
      <alignment horizontal="left" vertical="center"/>
    </xf>
    <xf numFmtId="3" fontId="84" fillId="29" borderId="11" xfId="0" applyNumberFormat="1" applyFont="1" applyFill="1" applyBorder="1" applyAlignment="1">
      <alignment horizontal="center" vertical="center"/>
    </xf>
    <xf numFmtId="4" fontId="67" fillId="29" borderId="11" xfId="0" applyNumberFormat="1" applyFont="1" applyFill="1" applyBorder="1" applyAlignment="1">
      <alignment horizontal="center" vertical="center"/>
    </xf>
    <xf numFmtId="3" fontId="67" fillId="29" borderId="11" xfId="0" applyNumberFormat="1" applyFont="1" applyFill="1" applyBorder="1" applyAlignment="1">
      <alignment horizontal="left" vertical="center"/>
    </xf>
    <xf numFmtId="1" fontId="67" fillId="29" borderId="11" xfId="0" applyNumberFormat="1" applyFont="1" applyFill="1" applyBorder="1" applyAlignment="1">
      <alignment horizontal="center" vertical="center"/>
    </xf>
    <xf numFmtId="2" fontId="67" fillId="29" borderId="11" xfId="0" applyNumberFormat="1" applyFont="1" applyFill="1" applyBorder="1" applyAlignment="1">
      <alignment horizontal="center" vertical="center" shrinkToFit="1"/>
    </xf>
    <xf numFmtId="0" fontId="1" fillId="29" borderId="11" xfId="0" applyNumberFormat="1" applyFont="1" applyFill="1" applyBorder="1" applyAlignment="1" applyProtection="1">
      <alignment vertical="center"/>
    </xf>
    <xf numFmtId="169" fontId="67" fillId="0" borderId="11" xfId="0" applyNumberFormat="1" applyFont="1" applyFill="1" applyBorder="1" applyAlignment="1">
      <alignment horizontal="left" vertical="center"/>
    </xf>
    <xf numFmtId="0" fontId="1" fillId="29" borderId="0" xfId="0" applyNumberFormat="1" applyFont="1" applyFill="1" applyBorder="1" applyAlignment="1" applyProtection="1">
      <alignment vertical="center"/>
    </xf>
    <xf numFmtId="169" fontId="67" fillId="0" borderId="11" xfId="0" applyNumberFormat="1" applyFont="1" applyFill="1" applyBorder="1" applyAlignment="1">
      <alignment horizontal="right" vertical="center"/>
    </xf>
    <xf numFmtId="0" fontId="106" fillId="0" borderId="0" xfId="0" applyFont="1" applyFill="1" applyAlignment="1">
      <alignment horizontal="left" vertical="center"/>
    </xf>
    <xf numFmtId="3" fontId="107" fillId="0" borderId="11" xfId="0" applyNumberFormat="1" applyFont="1" applyFill="1" applyBorder="1" applyAlignment="1">
      <alignment horizontal="center" vertical="center"/>
    </xf>
    <xf numFmtId="0" fontId="108" fillId="26" borderId="11" xfId="0" applyNumberFormat="1" applyFont="1" applyFill="1" applyBorder="1" applyAlignment="1" applyProtection="1">
      <alignment vertical="center"/>
    </xf>
    <xf numFmtId="3" fontId="23" fillId="33" borderId="11" xfId="0" applyNumberFormat="1" applyFont="1" applyFill="1" applyBorder="1" applyAlignment="1">
      <alignment horizontal="left" vertical="center"/>
    </xf>
    <xf numFmtId="3" fontId="79" fillId="26" borderId="11" xfId="0" applyNumberFormat="1" applyFont="1" applyFill="1" applyBorder="1" applyAlignment="1">
      <alignment horizontal="right" vertical="center"/>
    </xf>
    <xf numFmtId="0" fontId="79" fillId="0" borderId="11" xfId="0" applyFont="1" applyFill="1" applyBorder="1" applyAlignment="1">
      <alignment horizontal="center" vertical="center"/>
    </xf>
    <xf numFmtId="3" fontId="67" fillId="30" borderId="11" xfId="0" applyNumberFormat="1" applyFont="1" applyFill="1" applyBorder="1" applyAlignment="1">
      <alignment horizontal="center" vertical="center"/>
    </xf>
    <xf numFmtId="0" fontId="21" fillId="26" borderId="11" xfId="0" applyFont="1" applyFill="1" applyBorder="1" applyAlignment="1">
      <alignment vertical="center"/>
    </xf>
    <xf numFmtId="0" fontId="105" fillId="0" borderId="11" xfId="0" applyNumberFormat="1" applyFont="1" applyFill="1" applyBorder="1" applyAlignment="1" applyProtection="1">
      <alignment vertical="center"/>
    </xf>
    <xf numFmtId="0" fontId="109" fillId="0" borderId="11" xfId="0" applyNumberFormat="1" applyFont="1" applyFill="1" applyBorder="1" applyAlignment="1" applyProtection="1">
      <alignment vertical="center"/>
    </xf>
    <xf numFmtId="0" fontId="1" fillId="30" borderId="11" xfId="0" applyNumberFormat="1" applyFont="1" applyFill="1" applyBorder="1" applyAlignment="1" applyProtection="1">
      <alignment vertical="center"/>
    </xf>
    <xf numFmtId="169" fontId="67" fillId="30" borderId="11" xfId="0" applyNumberFormat="1" applyFont="1" applyFill="1" applyBorder="1" applyAlignment="1">
      <alignment horizontal="center" vertical="center"/>
    </xf>
    <xf numFmtId="0" fontId="67" fillId="30" borderId="11" xfId="0" applyFont="1" applyFill="1" applyBorder="1" applyAlignment="1">
      <alignment horizontal="center" vertical="center"/>
    </xf>
    <xf numFmtId="0" fontId="1" fillId="30" borderId="11" xfId="0" applyFont="1" applyFill="1" applyBorder="1" applyAlignment="1">
      <alignment horizontal="center" vertical="center"/>
    </xf>
    <xf numFmtId="0" fontId="67" fillId="30" borderId="11" xfId="0" applyFont="1" applyFill="1" applyBorder="1" applyAlignment="1">
      <alignment vertical="center"/>
    </xf>
    <xf numFmtId="0" fontId="67" fillId="30" borderId="11" xfId="0" applyFont="1" applyFill="1" applyBorder="1" applyAlignment="1">
      <alignment horizontal="left" vertical="center"/>
    </xf>
    <xf numFmtId="4" fontId="67" fillId="30" borderId="11" xfId="0" applyNumberFormat="1" applyFont="1" applyFill="1" applyBorder="1" applyAlignment="1">
      <alignment horizontal="center" vertical="center"/>
    </xf>
    <xf numFmtId="3" fontId="67" fillId="30" borderId="11" xfId="0" applyNumberFormat="1" applyFont="1" applyFill="1" applyBorder="1" applyAlignment="1">
      <alignment horizontal="left" vertical="center"/>
    </xf>
    <xf numFmtId="1" fontId="67" fillId="30" borderId="11" xfId="0" applyNumberFormat="1" applyFont="1" applyFill="1" applyBorder="1" applyAlignment="1">
      <alignment horizontal="center" vertical="center"/>
    </xf>
    <xf numFmtId="2" fontId="67" fillId="30" borderId="11" xfId="0" applyNumberFormat="1" applyFont="1" applyFill="1" applyBorder="1" applyAlignment="1">
      <alignment horizontal="center" vertical="center" shrinkToFit="1"/>
    </xf>
    <xf numFmtId="0" fontId="1" fillId="30" borderId="0" xfId="0" applyNumberFormat="1" applyFont="1" applyFill="1" applyBorder="1" applyAlignment="1" applyProtection="1">
      <alignment vertical="center"/>
    </xf>
    <xf numFmtId="0" fontId="85" fillId="30" borderId="11" xfId="0" applyFont="1" applyFill="1" applyBorder="1" applyAlignment="1">
      <alignment horizontal="left" vertical="center"/>
    </xf>
    <xf numFmtId="0" fontId="104" fillId="30" borderId="11" xfId="0" applyNumberFormat="1" applyFont="1" applyFill="1" applyBorder="1" applyAlignment="1" applyProtection="1">
      <alignment vertical="center"/>
    </xf>
    <xf numFmtId="3" fontId="88" fillId="30" borderId="11" xfId="0" applyNumberFormat="1" applyFont="1" applyFill="1" applyBorder="1" applyAlignment="1">
      <alignment horizontal="center" vertical="center"/>
    </xf>
    <xf numFmtId="169" fontId="88" fillId="30" borderId="11" xfId="0" applyNumberFormat="1" applyFont="1" applyFill="1" applyBorder="1" applyAlignment="1">
      <alignment horizontal="center" vertical="center"/>
    </xf>
    <xf numFmtId="0" fontId="88" fillId="30" borderId="11" xfId="0" applyFont="1" applyFill="1" applyBorder="1" applyAlignment="1">
      <alignment horizontal="center" vertical="center"/>
    </xf>
    <xf numFmtId="49" fontId="88" fillId="30" borderId="11" xfId="0" applyNumberFormat="1" applyFont="1" applyFill="1" applyBorder="1" applyAlignment="1">
      <alignment horizontal="center" vertical="center"/>
    </xf>
    <xf numFmtId="49" fontId="88" fillId="30" borderId="11" xfId="0" applyNumberFormat="1" applyFont="1" applyFill="1" applyBorder="1" applyAlignment="1">
      <alignment vertical="center"/>
    </xf>
    <xf numFmtId="0" fontId="88" fillId="30" borderId="11" xfId="0" applyNumberFormat="1" applyFont="1" applyFill="1" applyBorder="1" applyAlignment="1" applyProtection="1"/>
    <xf numFmtId="170" fontId="88" fillId="30" borderId="11" xfId="0" applyNumberFormat="1" applyFont="1" applyFill="1" applyBorder="1" applyAlignment="1">
      <alignment horizontal="left" vertical="center"/>
    </xf>
    <xf numFmtId="170" fontId="88" fillId="30" borderId="11" xfId="0" applyNumberFormat="1" applyFont="1" applyFill="1" applyBorder="1" applyAlignment="1">
      <alignment horizontal="center" vertical="center"/>
    </xf>
    <xf numFmtId="3" fontId="88" fillId="30" borderId="11" xfId="0" applyNumberFormat="1" applyFont="1" applyFill="1" applyBorder="1" applyAlignment="1">
      <alignment horizontal="right" vertical="center"/>
    </xf>
    <xf numFmtId="1" fontId="88" fillId="30" borderId="11" xfId="0" applyNumberFormat="1" applyFont="1" applyFill="1" applyBorder="1" applyAlignment="1">
      <alignment horizontal="left" vertical="center"/>
    </xf>
    <xf numFmtId="0" fontId="88" fillId="30" borderId="11" xfId="0" applyNumberFormat="1" applyFont="1" applyFill="1" applyBorder="1" applyAlignment="1" applyProtection="1">
      <alignment horizontal="left" vertical="center"/>
    </xf>
    <xf numFmtId="0" fontId="88" fillId="30" borderId="0" xfId="0" applyNumberFormat="1" applyFont="1" applyFill="1" applyBorder="1" applyAlignment="1" applyProtection="1">
      <alignment vertical="center"/>
    </xf>
    <xf numFmtId="0" fontId="88" fillId="30" borderId="0" xfId="0" applyNumberFormat="1" applyFont="1" applyFill="1" applyBorder="1" applyAlignment="1" applyProtection="1"/>
    <xf numFmtId="1" fontId="88" fillId="30" borderId="11" xfId="0" applyNumberFormat="1" applyFont="1" applyFill="1" applyBorder="1" applyAlignment="1">
      <alignment horizontal="right" vertical="center"/>
    </xf>
    <xf numFmtId="1" fontId="88" fillId="30" borderId="11" xfId="0" applyNumberFormat="1" applyFont="1" applyFill="1" applyBorder="1" applyAlignment="1">
      <alignment horizontal="center" vertical="center" shrinkToFit="1"/>
    </xf>
    <xf numFmtId="2" fontId="88" fillId="30" borderId="11" xfId="0" applyNumberFormat="1" applyFont="1" applyFill="1" applyBorder="1" applyAlignment="1">
      <alignment horizontal="center" vertical="center" shrinkToFit="1"/>
    </xf>
    <xf numFmtId="167" fontId="88" fillId="30" borderId="11" xfId="0" applyNumberFormat="1" applyFont="1" applyFill="1" applyBorder="1" applyAlignment="1">
      <alignment horizontal="left" vertical="center" shrinkToFit="1"/>
    </xf>
    <xf numFmtId="2" fontId="88" fillId="30" borderId="11" xfId="0" applyNumberFormat="1" applyFont="1" applyFill="1" applyBorder="1" applyAlignment="1">
      <alignment horizontal="left" vertical="center" shrinkToFit="1"/>
    </xf>
    <xf numFmtId="0" fontId="88" fillId="30" borderId="11" xfId="0" applyNumberFormat="1" applyFont="1" applyFill="1" applyBorder="1" applyAlignment="1" applyProtection="1">
      <alignment horizontal="left"/>
    </xf>
    <xf numFmtId="0" fontId="1" fillId="26" borderId="0" xfId="0" applyNumberFormat="1" applyFont="1" applyFill="1" applyBorder="1" applyAlignment="1" applyProtection="1"/>
    <xf numFmtId="0" fontId="79" fillId="0" borderId="11" xfId="0" applyFont="1" applyFill="1" applyBorder="1" applyAlignment="1">
      <alignment horizontal="left" vertical="center"/>
    </xf>
    <xf numFmtId="0" fontId="78" fillId="0" borderId="11" xfId="0" applyNumberFormat="1" applyFont="1" applyFill="1" applyBorder="1" applyAlignment="1" applyProtection="1">
      <alignment vertical="center"/>
    </xf>
    <xf numFmtId="3" fontId="84" fillId="30" borderId="11" xfId="0" applyNumberFormat="1" applyFont="1" applyFill="1" applyBorder="1" applyAlignment="1">
      <alignment horizontal="center" vertical="center"/>
    </xf>
    <xf numFmtId="0" fontId="103" fillId="0" borderId="11" xfId="0" applyFont="1" applyFill="1" applyBorder="1" applyAlignment="1">
      <alignment vertical="center"/>
    </xf>
    <xf numFmtId="169" fontId="102" fillId="30" borderId="11" xfId="0" applyNumberFormat="1" applyFont="1" applyFill="1" applyBorder="1" applyAlignment="1">
      <alignment horizontal="center" vertical="center"/>
    </xf>
    <xf numFmtId="0" fontId="105" fillId="30" borderId="11" xfId="0" applyNumberFormat="1" applyFont="1" applyFill="1" applyBorder="1" applyAlignment="1" applyProtection="1">
      <alignment vertical="center"/>
    </xf>
    <xf numFmtId="0" fontId="85" fillId="30" borderId="11" xfId="0" applyFont="1" applyFill="1" applyBorder="1" applyAlignment="1">
      <alignment vertical="center"/>
    </xf>
    <xf numFmtId="0" fontId="1" fillId="0" borderId="0" xfId="0" applyNumberFormat="1" applyFont="1" applyFill="1" applyBorder="1" applyAlignment="1" applyProtection="1"/>
    <xf numFmtId="0" fontId="67" fillId="0" borderId="11" xfId="0" applyFont="1" applyFill="1" applyBorder="1" applyAlignment="1">
      <alignment horizontal="right" vertical="center"/>
    </xf>
    <xf numFmtId="3" fontId="23" fillId="34" borderId="11" xfId="0" applyNumberFormat="1" applyFont="1" applyFill="1" applyBorder="1" applyAlignment="1">
      <alignment horizontal="center" vertical="center"/>
    </xf>
    <xf numFmtId="0" fontId="23" fillId="35" borderId="11" xfId="0" applyFont="1" applyFill="1" applyBorder="1" applyAlignment="1">
      <alignment horizontal="center" vertical="center"/>
    </xf>
    <xf numFmtId="1" fontId="23" fillId="35" borderId="11" xfId="0" applyNumberFormat="1" applyFont="1" applyFill="1" applyBorder="1" applyAlignment="1">
      <alignment horizontal="center" vertical="center"/>
    </xf>
    <xf numFmtId="0" fontId="78" fillId="0" borderId="11" xfId="0" applyFont="1" applyFill="1" applyBorder="1" applyAlignment="1">
      <alignment horizontal="center" vertical="center"/>
    </xf>
    <xf numFmtId="0" fontId="79" fillId="0" borderId="11" xfId="0" applyFont="1" applyFill="1" applyBorder="1" applyAlignment="1">
      <alignment vertical="center"/>
    </xf>
    <xf numFmtId="4" fontId="79" fillId="0" borderId="11" xfId="0" applyNumberFormat="1" applyFont="1" applyFill="1" applyBorder="1" applyAlignment="1">
      <alignment horizontal="center" vertical="center"/>
    </xf>
    <xf numFmtId="3" fontId="79" fillId="0" borderId="11" xfId="0" applyNumberFormat="1" applyFont="1" applyFill="1" applyBorder="1" applyAlignment="1">
      <alignment horizontal="left" vertical="center"/>
    </xf>
    <xf numFmtId="1" fontId="79" fillId="0" borderId="11" xfId="0" applyNumberFormat="1" applyFont="1" applyFill="1" applyBorder="1" applyAlignment="1">
      <alignment horizontal="center" vertical="center"/>
    </xf>
    <xf numFmtId="2" fontId="79" fillId="0" borderId="11" xfId="0" applyNumberFormat="1" applyFont="1" applyFill="1" applyBorder="1" applyAlignment="1">
      <alignment horizontal="center" vertical="center" shrinkToFit="1"/>
    </xf>
    <xf numFmtId="0" fontId="78" fillId="0" borderId="0" xfId="0" applyNumberFormat="1" applyFont="1" applyFill="1" applyBorder="1" applyAlignment="1" applyProtection="1">
      <alignment vertical="center"/>
    </xf>
    <xf numFmtId="3" fontId="85" fillId="0" borderId="11" xfId="0" applyNumberFormat="1" applyFont="1" applyFill="1" applyBorder="1" applyAlignment="1">
      <alignment horizontal="left" vertical="center"/>
    </xf>
    <xf numFmtId="3" fontId="67" fillId="34" borderId="11" xfId="0" applyNumberFormat="1" applyFont="1" applyFill="1" applyBorder="1" applyAlignment="1">
      <alignment horizontal="center" vertical="center"/>
    </xf>
    <xf numFmtId="169" fontId="67" fillId="32" borderId="11" xfId="0" applyNumberFormat="1" applyFont="1" applyFill="1" applyBorder="1" applyAlignment="1">
      <alignment horizontal="center" vertical="center"/>
    </xf>
    <xf numFmtId="0" fontId="100" fillId="0" borderId="11" xfId="0" applyFont="1" applyFill="1" applyBorder="1" applyAlignment="1">
      <alignment horizontal="left" vertical="center"/>
    </xf>
    <xf numFmtId="3" fontId="67" fillId="32" borderId="11" xfId="0" applyNumberFormat="1" applyFont="1" applyFill="1" applyBorder="1" applyAlignment="1">
      <alignment horizontal="center" vertical="center"/>
    </xf>
    <xf numFmtId="0" fontId="1" fillId="30" borderId="0" xfId="0" applyNumberFormat="1" applyFont="1" applyFill="1" applyBorder="1" applyAlignment="1" applyProtection="1"/>
    <xf numFmtId="169" fontId="67" fillId="30" borderId="11" xfId="0" applyNumberFormat="1" applyFont="1" applyFill="1" applyBorder="1" applyAlignment="1">
      <alignment horizontal="right" vertical="center"/>
    </xf>
    <xf numFmtId="0" fontId="79" fillId="30" borderId="11" xfId="0" applyFont="1" applyFill="1" applyBorder="1" applyAlignment="1">
      <alignment horizontal="center" vertical="center"/>
    </xf>
    <xf numFmtId="3" fontId="107" fillId="30" borderId="11" xfId="0" applyNumberFormat="1" applyFont="1" applyFill="1" applyBorder="1" applyAlignment="1">
      <alignment horizontal="center" vertical="center"/>
    </xf>
    <xf numFmtId="3" fontId="107" fillId="29" borderId="11" xfId="0" applyNumberFormat="1" applyFont="1" applyFill="1" applyBorder="1" applyAlignment="1">
      <alignment horizontal="center" vertical="center"/>
    </xf>
    <xf numFmtId="3" fontId="90" fillId="36" borderId="11" xfId="0" applyNumberFormat="1" applyFont="1" applyFill="1" applyBorder="1" applyAlignment="1">
      <alignment horizontal="left" vertical="center"/>
    </xf>
    <xf numFmtId="3" fontId="87" fillId="36" borderId="11" xfId="0" applyNumberFormat="1" applyFont="1" applyFill="1" applyBorder="1" applyAlignment="1">
      <alignment horizontal="center" vertical="center"/>
    </xf>
    <xf numFmtId="169" fontId="23" fillId="36" borderId="11" xfId="0" applyNumberFormat="1" applyFont="1" applyFill="1" applyBorder="1" applyAlignment="1">
      <alignment horizontal="center" vertical="center"/>
    </xf>
    <xf numFmtId="169" fontId="87" fillId="36" borderId="11" xfId="0" applyNumberFormat="1" applyFont="1" applyFill="1" applyBorder="1" applyAlignment="1">
      <alignment horizontal="center" vertical="center"/>
    </xf>
    <xf numFmtId="0" fontId="87" fillId="36" borderId="11" xfId="0" applyFont="1" applyFill="1" applyBorder="1" applyAlignment="1">
      <alignment horizontal="center" vertical="center"/>
    </xf>
    <xf numFmtId="0" fontId="86" fillId="36" borderId="11" xfId="0" applyFont="1" applyFill="1" applyBorder="1" applyAlignment="1">
      <alignment horizontal="center" vertical="center"/>
    </xf>
    <xf numFmtId="0" fontId="87" fillId="36" borderId="11" xfId="0" applyFont="1" applyFill="1" applyBorder="1" applyAlignment="1">
      <alignment vertical="center"/>
    </xf>
    <xf numFmtId="0" fontId="87" fillId="36" borderId="11" xfId="0" applyFont="1" applyFill="1" applyBorder="1" applyAlignment="1">
      <alignment horizontal="left" vertical="center"/>
    </xf>
    <xf numFmtId="0" fontId="87" fillId="36" borderId="11" xfId="0" applyFont="1" applyFill="1" applyBorder="1" applyAlignment="1">
      <alignment horizontal="right" vertical="center"/>
    </xf>
    <xf numFmtId="3" fontId="87" fillId="36" borderId="11" xfId="0" applyNumberFormat="1" applyFont="1" applyFill="1" applyBorder="1" applyAlignment="1">
      <alignment horizontal="right" vertical="center"/>
    </xf>
    <xf numFmtId="4" fontId="87" fillId="36" borderId="11" xfId="0" applyNumberFormat="1" applyFont="1" applyFill="1" applyBorder="1" applyAlignment="1">
      <alignment horizontal="center" vertical="center"/>
    </xf>
    <xf numFmtId="3" fontId="87" fillId="36" borderId="11" xfId="0" applyNumberFormat="1" applyFont="1" applyFill="1" applyBorder="1" applyAlignment="1">
      <alignment horizontal="left" vertical="center"/>
    </xf>
    <xf numFmtId="1" fontId="87" fillId="36" borderId="11" xfId="0" applyNumberFormat="1" applyFont="1" applyFill="1" applyBorder="1" applyAlignment="1">
      <alignment horizontal="center" vertical="center"/>
    </xf>
    <xf numFmtId="1" fontId="87" fillId="36" borderId="27" xfId="0" applyNumberFormat="1" applyFont="1" applyFill="1" applyBorder="1" applyAlignment="1">
      <alignment horizontal="center" vertical="center" shrinkToFit="1"/>
    </xf>
    <xf numFmtId="2" fontId="87" fillId="36" borderId="27" xfId="0" applyNumberFormat="1" applyFont="1" applyFill="1" applyBorder="1" applyAlignment="1">
      <alignment horizontal="center" vertical="center" shrinkToFit="1"/>
    </xf>
    <xf numFmtId="167" fontId="87" fillId="36" borderId="27" xfId="0" applyNumberFormat="1" applyFont="1" applyFill="1" applyBorder="1" applyAlignment="1">
      <alignment horizontal="center" vertical="center" shrinkToFit="1"/>
    </xf>
    <xf numFmtId="2" fontId="87" fillId="36" borderId="11" xfId="0" applyNumberFormat="1" applyFont="1" applyFill="1" applyBorder="1" applyAlignment="1">
      <alignment horizontal="center" vertical="center" shrinkToFit="1"/>
    </xf>
    <xf numFmtId="0" fontId="87" fillId="36" borderId="11" xfId="0" applyNumberFormat="1" applyFont="1" applyFill="1" applyBorder="1" applyAlignment="1" applyProtection="1"/>
    <xf numFmtId="0" fontId="88" fillId="36" borderId="11" xfId="0" applyNumberFormat="1" applyFont="1" applyFill="1" applyBorder="1" applyAlignment="1" applyProtection="1">
      <alignment horizontal="left"/>
    </xf>
    <xf numFmtId="0" fontId="97" fillId="36" borderId="11" xfId="0" applyNumberFormat="1" applyFont="1" applyFill="1" applyBorder="1" applyAlignment="1" applyProtection="1">
      <alignment horizontal="left"/>
    </xf>
    <xf numFmtId="0" fontId="86" fillId="36" borderId="0" xfId="0" applyNumberFormat="1" applyFont="1" applyFill="1" applyBorder="1" applyAlignment="1" applyProtection="1"/>
    <xf numFmtId="0" fontId="55" fillId="0" borderId="0" xfId="0" applyNumberFormat="1" applyFont="1" applyFill="1" applyBorder="1" applyAlignment="1" applyProtection="1">
      <alignment horizontal="left" vertical="center"/>
    </xf>
    <xf numFmtId="0" fontId="67" fillId="30" borderId="11" xfId="0" applyFont="1" applyFill="1" applyBorder="1" applyAlignment="1">
      <alignment horizontal="right" vertical="center"/>
    </xf>
    <xf numFmtId="0" fontId="111" fillId="0" borderId="0" xfId="0" applyNumberFormat="1" applyFont="1" applyFill="1" applyBorder="1" applyAlignment="1" applyProtection="1">
      <alignment horizontal="left" vertical="center"/>
    </xf>
    <xf numFmtId="169" fontId="82" fillId="30" borderId="11" xfId="0" applyNumberFormat="1" applyFont="1" applyFill="1" applyBorder="1" applyAlignment="1">
      <alignment horizontal="center" vertical="center"/>
    </xf>
    <xf numFmtId="3" fontId="84" fillId="32" borderId="11" xfId="0" applyNumberFormat="1" applyFont="1" applyFill="1" applyBorder="1" applyAlignment="1">
      <alignment horizontal="center" vertical="center"/>
    </xf>
    <xf numFmtId="0" fontId="101" fillId="0" borderId="11" xfId="0" applyNumberFormat="1" applyFont="1" applyFill="1" applyBorder="1" applyAlignment="1" applyProtection="1">
      <alignment vertical="center"/>
    </xf>
    <xf numFmtId="3" fontId="85" fillId="30" borderId="11" xfId="0" applyNumberFormat="1" applyFont="1" applyFill="1" applyBorder="1" applyAlignment="1">
      <alignment horizontal="right" vertical="center"/>
    </xf>
    <xf numFmtId="0" fontId="99" fillId="0" borderId="11" xfId="0" applyFont="1" applyFill="1" applyBorder="1" applyAlignment="1">
      <alignment horizontal="left" vertical="center"/>
    </xf>
    <xf numFmtId="0" fontId="101" fillId="30" borderId="11" xfId="0" applyNumberFormat="1" applyFont="1" applyFill="1" applyBorder="1" applyAlignment="1" applyProtection="1">
      <alignment vertical="center"/>
    </xf>
    <xf numFmtId="0" fontId="1" fillId="29" borderId="0" xfId="0" applyNumberFormat="1" applyFont="1" applyFill="1" applyBorder="1" applyAlignment="1" applyProtection="1"/>
    <xf numFmtId="0" fontId="87" fillId="0" borderId="11" xfId="0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 applyProtection="1"/>
    <xf numFmtId="0" fontId="86" fillId="0" borderId="11" xfId="0" applyFont="1" applyFill="1" applyBorder="1" applyAlignment="1">
      <alignment horizontal="center" vertical="center"/>
    </xf>
    <xf numFmtId="0" fontId="87" fillId="0" borderId="11" xfId="0" applyFont="1" applyFill="1" applyBorder="1" applyAlignment="1">
      <alignment horizontal="right" vertical="center"/>
    </xf>
    <xf numFmtId="3" fontId="90" fillId="0" borderId="11" xfId="0" applyNumberFormat="1" applyFont="1" applyFill="1" applyBorder="1" applyAlignment="1">
      <alignment horizontal="left" vertical="center"/>
    </xf>
    <xf numFmtId="3" fontId="87" fillId="0" borderId="11" xfId="0" applyNumberFormat="1" applyFont="1" applyFill="1" applyBorder="1" applyAlignment="1">
      <alignment horizontal="right" vertical="center"/>
    </xf>
    <xf numFmtId="0" fontId="97" fillId="0" borderId="11" xfId="0" applyNumberFormat="1" applyFont="1" applyFill="1" applyBorder="1" applyAlignment="1" applyProtection="1">
      <alignment horizontal="left"/>
    </xf>
    <xf numFmtId="0" fontId="86" fillId="0" borderId="0" xfId="0" applyNumberFormat="1" applyFont="1" applyFill="1" applyBorder="1" applyAlignment="1" applyProtection="1"/>
    <xf numFmtId="0" fontId="78" fillId="0" borderId="0" xfId="0" applyNumberFormat="1" applyFont="1" applyFill="1" applyBorder="1" applyAlignment="1" applyProtection="1"/>
    <xf numFmtId="0" fontId="78" fillId="30" borderId="11" xfId="0" applyNumberFormat="1" applyFont="1" applyFill="1" applyBorder="1" applyAlignment="1" applyProtection="1">
      <alignment vertical="center"/>
    </xf>
    <xf numFmtId="0" fontId="78" fillId="30" borderId="0" xfId="0" applyNumberFormat="1" applyFont="1" applyFill="1" applyBorder="1" applyAlignment="1" applyProtection="1">
      <alignment vertical="center"/>
    </xf>
    <xf numFmtId="3" fontId="67" fillId="32" borderId="11" xfId="0" applyNumberFormat="1" applyFont="1" applyFill="1" applyBorder="1" applyAlignment="1">
      <alignment horizontal="left" vertical="center"/>
    </xf>
    <xf numFmtId="3" fontId="67" fillId="0" borderId="11" xfId="0" applyNumberFormat="1" applyFont="1" applyFill="1" applyBorder="1" applyAlignment="1">
      <alignment horizontal="right" vertical="center"/>
    </xf>
    <xf numFmtId="0" fontId="23" fillId="0" borderId="11" xfId="0" applyFont="1" applyFill="1" applyBorder="1" applyAlignment="1">
      <alignment horizontal="center" vertical="center"/>
    </xf>
    <xf numFmtId="3" fontId="85" fillId="0" borderId="11" xfId="0" applyNumberFormat="1" applyFont="1" applyFill="1" applyBorder="1" applyAlignment="1">
      <alignment horizontal="right" vertical="center"/>
    </xf>
    <xf numFmtId="3" fontId="111" fillId="34" borderId="11" xfId="0" applyNumberFormat="1" applyFont="1" applyFill="1" applyBorder="1" applyAlignment="1">
      <alignment horizontal="center" vertical="center"/>
    </xf>
    <xf numFmtId="0" fontId="92" fillId="0" borderId="27" xfId="0" applyFont="1" applyFill="1" applyBorder="1" applyAlignment="1">
      <alignment horizontal="center" vertical="center"/>
    </xf>
    <xf numFmtId="0" fontId="92" fillId="0" borderId="33" xfId="0" applyFont="1" applyFill="1" applyBorder="1" applyAlignment="1">
      <alignment horizontal="center" vertical="center"/>
    </xf>
    <xf numFmtId="0" fontId="92" fillId="0" borderId="46" xfId="0" applyFont="1" applyFill="1" applyBorder="1" applyAlignment="1">
      <alignment horizontal="center" vertical="center"/>
    </xf>
    <xf numFmtId="0" fontId="92" fillId="0" borderId="0" xfId="0" applyFont="1" applyFill="1" applyAlignment="1">
      <alignment horizontal="center" vertical="center"/>
    </xf>
    <xf numFmtId="0" fontId="92" fillId="0" borderId="11" xfId="0" applyFont="1" applyFill="1" applyBorder="1" applyAlignment="1">
      <alignment horizontal="center" vertical="center"/>
    </xf>
    <xf numFmtId="0" fontId="92" fillId="0" borderId="30" xfId="0" applyFont="1" applyFill="1" applyBorder="1" applyAlignment="1">
      <alignment horizontal="center" vertical="center"/>
    </xf>
    <xf numFmtId="0" fontId="87" fillId="0" borderId="11" xfId="0" applyFont="1" applyFill="1" applyBorder="1" applyAlignment="1">
      <alignment horizontal="center" vertical="center"/>
    </xf>
    <xf numFmtId="0" fontId="1" fillId="32" borderId="11" xfId="0" applyFont="1" applyFill="1" applyBorder="1" applyAlignment="1">
      <alignment horizontal="center" vertical="center"/>
    </xf>
    <xf numFmtId="169" fontId="102" fillId="32" borderId="11" xfId="0" applyNumberFormat="1" applyFont="1" applyFill="1" applyBorder="1" applyAlignment="1">
      <alignment horizontal="center" vertical="center"/>
    </xf>
    <xf numFmtId="0" fontId="67" fillId="32" borderId="11" xfId="0" applyFont="1" applyFill="1" applyBorder="1" applyAlignment="1">
      <alignment horizontal="center" vertical="center"/>
    </xf>
    <xf numFmtId="0" fontId="67" fillId="32" borderId="11" xfId="0" applyFont="1" applyFill="1" applyBorder="1" applyAlignment="1">
      <alignment vertical="center"/>
    </xf>
    <xf numFmtId="0" fontId="67" fillId="32" borderId="11" xfId="0" applyFont="1" applyFill="1" applyBorder="1" applyAlignment="1">
      <alignment horizontal="left" vertical="center"/>
    </xf>
    <xf numFmtId="4" fontId="67" fillId="32" borderId="11" xfId="0" applyNumberFormat="1" applyFont="1" applyFill="1" applyBorder="1" applyAlignment="1">
      <alignment horizontal="center" vertical="center"/>
    </xf>
    <xf numFmtId="0" fontId="85" fillId="32" borderId="11" xfId="0" applyFont="1" applyFill="1" applyBorder="1" applyAlignment="1">
      <alignment horizontal="left" vertical="center"/>
    </xf>
    <xf numFmtId="1" fontId="67" fillId="32" borderId="11" xfId="0" applyNumberFormat="1" applyFont="1" applyFill="1" applyBorder="1" applyAlignment="1">
      <alignment horizontal="center" vertical="center"/>
    </xf>
    <xf numFmtId="2" fontId="67" fillId="32" borderId="11" xfId="0" applyNumberFormat="1" applyFont="1" applyFill="1" applyBorder="1" applyAlignment="1">
      <alignment horizontal="center" vertical="center" shrinkToFit="1"/>
    </xf>
    <xf numFmtId="0" fontId="1" fillId="32" borderId="11" xfId="0" applyNumberFormat="1" applyFont="1" applyFill="1" applyBorder="1" applyAlignment="1" applyProtection="1">
      <alignment vertical="center"/>
    </xf>
    <xf numFmtId="0" fontId="100" fillId="30" borderId="11" xfId="0" applyFont="1" applyFill="1" applyBorder="1" applyAlignment="1">
      <alignment horizontal="left" vertical="center"/>
    </xf>
    <xf numFmtId="3" fontId="67" fillId="38" borderId="11" xfId="0" applyNumberFormat="1" applyFont="1" applyFill="1" applyBorder="1" applyAlignment="1">
      <alignment horizontal="right" vertical="center"/>
    </xf>
    <xf numFmtId="4" fontId="67" fillId="39" borderId="11" xfId="0" applyNumberFormat="1" applyFont="1" applyFill="1" applyBorder="1" applyAlignment="1">
      <alignment horizontal="center" vertical="center"/>
    </xf>
    <xf numFmtId="3" fontId="67" fillId="39" borderId="11" xfId="0" applyNumberFormat="1" applyFont="1" applyFill="1" applyBorder="1" applyAlignment="1">
      <alignment horizontal="left" vertical="center"/>
    </xf>
    <xf numFmtId="0" fontId="85" fillId="39" borderId="11" xfId="0" applyFont="1" applyFill="1" applyBorder="1" applyAlignment="1">
      <alignment horizontal="left" vertical="center"/>
    </xf>
    <xf numFmtId="0" fontId="67" fillId="39" borderId="11" xfId="0" applyFont="1" applyFill="1" applyBorder="1" applyAlignment="1">
      <alignment horizontal="center" vertical="center"/>
    </xf>
    <xf numFmtId="1" fontId="67" fillId="39" borderId="11" xfId="0" applyNumberFormat="1" applyFont="1" applyFill="1" applyBorder="1" applyAlignment="1">
      <alignment horizontal="center" vertical="center"/>
    </xf>
    <xf numFmtId="0" fontId="1" fillId="32" borderId="0" xfId="0" applyNumberFormat="1" applyFont="1" applyFill="1" applyBorder="1" applyAlignment="1" applyProtection="1"/>
    <xf numFmtId="3" fontId="79" fillId="30" borderId="11" xfId="0" applyNumberFormat="1" applyFont="1" applyFill="1" applyBorder="1" applyAlignment="1">
      <alignment horizontal="center" vertical="center"/>
    </xf>
    <xf numFmtId="3" fontId="84" fillId="39" borderId="11" xfId="0" applyNumberFormat="1" applyFont="1" applyFill="1" applyBorder="1" applyAlignment="1">
      <alignment horizontal="center" vertical="center"/>
    </xf>
    <xf numFmtId="169" fontId="79" fillId="30" borderId="11" xfId="0" applyNumberFormat="1" applyFont="1" applyFill="1" applyBorder="1" applyAlignment="1">
      <alignment horizontal="center" vertical="center"/>
    </xf>
    <xf numFmtId="0" fontId="78" fillId="30" borderId="11" xfId="0" applyFont="1" applyFill="1" applyBorder="1" applyAlignment="1">
      <alignment horizontal="center" vertical="center"/>
    </xf>
    <xf numFmtId="0" fontId="79" fillId="30" borderId="11" xfId="0" applyFont="1" applyFill="1" applyBorder="1" applyAlignment="1">
      <alignment vertical="center"/>
    </xf>
    <xf numFmtId="4" fontId="79" fillId="30" borderId="11" xfId="0" applyNumberFormat="1" applyFont="1" applyFill="1" applyBorder="1" applyAlignment="1">
      <alignment horizontal="center" vertical="center"/>
    </xf>
    <xf numFmtId="3" fontId="79" fillId="30" borderId="11" xfId="0" applyNumberFormat="1" applyFont="1" applyFill="1" applyBorder="1" applyAlignment="1">
      <alignment horizontal="left" vertical="center"/>
    </xf>
    <xf numFmtId="0" fontId="79" fillId="30" borderId="11" xfId="0" applyFont="1" applyFill="1" applyBorder="1" applyAlignment="1">
      <alignment horizontal="left" vertical="center"/>
    </xf>
    <xf numFmtId="1" fontId="79" fillId="30" borderId="11" xfId="0" applyNumberFormat="1" applyFont="1" applyFill="1" applyBorder="1" applyAlignment="1">
      <alignment horizontal="center" vertical="center"/>
    </xf>
    <xf numFmtId="2" fontId="79" fillId="30" borderId="11" xfId="0" applyNumberFormat="1" applyFont="1" applyFill="1" applyBorder="1" applyAlignment="1">
      <alignment horizontal="center" vertical="center" shrinkToFit="1"/>
    </xf>
    <xf numFmtId="0" fontId="87" fillId="0" borderId="0" xfId="0" applyFont="1" applyFill="1" applyAlignment="1">
      <alignment horizontal="right" vertical="center"/>
    </xf>
    <xf numFmtId="1" fontId="93" fillId="0" borderId="23" xfId="0" applyNumberFormat="1" applyFont="1" applyFill="1" applyBorder="1" applyAlignment="1">
      <alignment horizontal="right" vertical="center" shrinkToFit="1"/>
    </xf>
    <xf numFmtId="1" fontId="92" fillId="0" borderId="26" xfId="0" applyNumberFormat="1" applyFont="1" applyFill="1" applyBorder="1" applyAlignment="1">
      <alignment horizontal="right" vertical="center"/>
    </xf>
    <xf numFmtId="3" fontId="92" fillId="0" borderId="27" xfId="0" applyNumberFormat="1" applyFont="1" applyFill="1" applyBorder="1" applyAlignment="1">
      <alignment horizontal="right" vertical="center"/>
    </xf>
    <xf numFmtId="0" fontId="87" fillId="0" borderId="0" xfId="0" applyFont="1" applyFill="1" applyAlignment="1">
      <alignment horizontal="right" vertical="center" shrinkToFit="1"/>
    </xf>
    <xf numFmtId="3" fontId="87" fillId="0" borderId="0" xfId="0" applyNumberFormat="1" applyFont="1" applyFill="1" applyBorder="1" applyAlignment="1">
      <alignment horizontal="right" vertical="center"/>
    </xf>
    <xf numFmtId="3" fontId="114" fillId="0" borderId="11" xfId="0" applyNumberFormat="1" applyFont="1" applyFill="1" applyBorder="1" applyAlignment="1">
      <alignment horizontal="center" vertical="center"/>
    </xf>
    <xf numFmtId="1" fontId="87" fillId="32" borderId="11" xfId="0" applyNumberFormat="1" applyFont="1" applyFill="1" applyBorder="1" applyAlignment="1">
      <alignment horizontal="center" vertical="center" shrinkToFit="1"/>
    </xf>
    <xf numFmtId="2" fontId="87" fillId="32" borderId="11" xfId="0" applyNumberFormat="1" applyFont="1" applyFill="1" applyBorder="1" applyAlignment="1">
      <alignment horizontal="center" vertical="center" shrinkToFit="1"/>
    </xf>
    <xf numFmtId="167" fontId="87" fillId="32" borderId="11" xfId="0" applyNumberFormat="1" applyFont="1" applyFill="1" applyBorder="1" applyAlignment="1">
      <alignment horizontal="center" vertical="center" shrinkToFit="1"/>
    </xf>
    <xf numFmtId="3" fontId="67" fillId="37" borderId="11" xfId="0" applyNumberFormat="1" applyFont="1" applyFill="1" applyBorder="1" applyAlignment="1">
      <alignment horizontal="left" vertical="center"/>
    </xf>
    <xf numFmtId="0" fontId="92" fillId="0" borderId="27" xfId="0" applyFont="1" applyFill="1" applyBorder="1" applyAlignment="1">
      <alignment horizontal="center" vertical="center"/>
    </xf>
    <xf numFmtId="0" fontId="92" fillId="0" borderId="33" xfId="0" applyFont="1" applyFill="1" applyBorder="1" applyAlignment="1">
      <alignment horizontal="center" vertical="center"/>
    </xf>
    <xf numFmtId="0" fontId="92" fillId="0" borderId="46" xfId="0" applyFont="1" applyFill="1" applyBorder="1" applyAlignment="1">
      <alignment horizontal="center" vertical="center"/>
    </xf>
    <xf numFmtId="0" fontId="92" fillId="0" borderId="0" xfId="0" applyFont="1" applyFill="1" applyAlignment="1">
      <alignment horizontal="center" vertical="center"/>
    </xf>
    <xf numFmtId="0" fontId="92" fillId="0" borderId="11" xfId="0" applyFont="1" applyFill="1" applyBorder="1" applyAlignment="1">
      <alignment horizontal="center" vertical="center"/>
    </xf>
    <xf numFmtId="0" fontId="92" fillId="0" borderId="30" xfId="0" applyFont="1" applyFill="1" applyBorder="1" applyAlignment="1">
      <alignment horizontal="center" vertical="center"/>
    </xf>
    <xf numFmtId="0" fontId="87" fillId="0" borderId="11" xfId="0" applyFont="1" applyFill="1" applyBorder="1" applyAlignment="1">
      <alignment horizontal="center" vertical="center"/>
    </xf>
    <xf numFmtId="0" fontId="115" fillId="0" borderId="11" xfId="0" applyFont="1" applyFill="1" applyBorder="1" applyAlignment="1">
      <alignment vertical="center"/>
    </xf>
    <xf numFmtId="0" fontId="97" fillId="0" borderId="11" xfId="0" applyNumberFormat="1" applyFont="1" applyFill="1" applyBorder="1" applyAlignment="1" applyProtection="1">
      <alignment horizontal="left" vertical="center"/>
    </xf>
    <xf numFmtId="3" fontId="85" fillId="0" borderId="11" xfId="0" applyNumberFormat="1" applyFont="1" applyFill="1" applyBorder="1" applyAlignment="1">
      <alignment horizontal="center" vertical="center"/>
    </xf>
    <xf numFmtId="0" fontId="92" fillId="0" borderId="27" xfId="0" applyFont="1" applyFill="1" applyBorder="1" applyAlignment="1">
      <alignment horizontal="center" vertical="center"/>
    </xf>
    <xf numFmtId="0" fontId="92" fillId="0" borderId="33" xfId="0" applyFont="1" applyFill="1" applyBorder="1" applyAlignment="1">
      <alignment horizontal="center" vertical="center"/>
    </xf>
    <xf numFmtId="0" fontId="92" fillId="0" borderId="46" xfId="0" applyFont="1" applyFill="1" applyBorder="1" applyAlignment="1">
      <alignment horizontal="center" vertical="center"/>
    </xf>
    <xf numFmtId="0" fontId="92" fillId="0" borderId="0" xfId="0" applyFont="1" applyFill="1" applyAlignment="1">
      <alignment horizontal="center" vertical="center"/>
    </xf>
    <xf numFmtId="0" fontId="92" fillId="0" borderId="11" xfId="0" applyFont="1" applyFill="1" applyBorder="1" applyAlignment="1">
      <alignment horizontal="center" vertical="center"/>
    </xf>
    <xf numFmtId="0" fontId="92" fillId="0" borderId="30" xfId="0" applyFont="1" applyFill="1" applyBorder="1" applyAlignment="1">
      <alignment horizontal="center" vertical="center"/>
    </xf>
    <xf numFmtId="0" fontId="87" fillId="0" borderId="11" xfId="0" applyFont="1" applyFill="1" applyBorder="1" applyAlignment="1">
      <alignment horizontal="center" vertical="center"/>
    </xf>
    <xf numFmtId="3" fontId="67" fillId="37" borderId="11" xfId="0" applyNumberFormat="1" applyFont="1" applyFill="1" applyBorder="1" applyAlignment="1">
      <alignment horizontal="center" vertical="center"/>
    </xf>
    <xf numFmtId="0" fontId="67" fillId="37" borderId="11" xfId="0" applyFont="1" applyFill="1" applyBorder="1" applyAlignment="1">
      <alignment horizontal="center" vertical="center"/>
    </xf>
    <xf numFmtId="0" fontId="1" fillId="37" borderId="11" xfId="0" applyFont="1" applyFill="1" applyBorder="1" applyAlignment="1">
      <alignment horizontal="center" vertical="center"/>
    </xf>
    <xf numFmtId="0" fontId="67" fillId="37" borderId="11" xfId="0" applyFont="1" applyFill="1" applyBorder="1" applyAlignment="1">
      <alignment vertical="center"/>
    </xf>
    <xf numFmtId="0" fontId="85" fillId="0" borderId="11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horizontal="center" vertical="center"/>
    </xf>
    <xf numFmtId="0" fontId="89" fillId="0" borderId="27" xfId="0" applyFont="1" applyFill="1" applyBorder="1" applyAlignment="1">
      <alignment horizontal="center" vertical="center"/>
    </xf>
    <xf numFmtId="0" fontId="89" fillId="0" borderId="33" xfId="0" applyFont="1" applyFill="1" applyBorder="1" applyAlignment="1">
      <alignment horizontal="center" vertical="center"/>
    </xf>
    <xf numFmtId="0" fontId="89" fillId="0" borderId="46" xfId="0" applyFont="1" applyFill="1" applyBorder="1" applyAlignment="1">
      <alignment horizontal="center" vertical="center"/>
    </xf>
    <xf numFmtId="0" fontId="89" fillId="0" borderId="0" xfId="0" applyFont="1" applyFill="1" applyAlignment="1">
      <alignment horizontal="center" vertical="center"/>
    </xf>
    <xf numFmtId="0" fontId="89" fillId="0" borderId="11" xfId="0" applyFont="1" applyFill="1" applyBorder="1" applyAlignment="1">
      <alignment horizontal="center" vertical="center"/>
    </xf>
    <xf numFmtId="0" fontId="89" fillId="0" borderId="30" xfId="0" applyFont="1" applyFill="1" applyBorder="1" applyAlignment="1">
      <alignment horizontal="center" vertical="center"/>
    </xf>
    <xf numFmtId="0" fontId="89" fillId="0" borderId="27" xfId="0" applyFont="1" applyFill="1" applyBorder="1" applyAlignment="1">
      <alignment horizontal="center" vertical="center"/>
    </xf>
    <xf numFmtId="0" fontId="89" fillId="0" borderId="33" xfId="0" applyFont="1" applyFill="1" applyBorder="1" applyAlignment="1">
      <alignment horizontal="center" vertical="center"/>
    </xf>
    <xf numFmtId="0" fontId="89" fillId="0" borderId="46" xfId="0" applyFont="1" applyFill="1" applyBorder="1" applyAlignment="1">
      <alignment horizontal="center" vertical="center"/>
    </xf>
    <xf numFmtId="0" fontId="89" fillId="0" borderId="0" xfId="0" applyFont="1" applyFill="1" applyAlignment="1">
      <alignment horizontal="center" vertical="center"/>
    </xf>
    <xf numFmtId="0" fontId="89" fillId="0" borderId="11" xfId="0" applyFont="1" applyFill="1" applyBorder="1" applyAlignment="1">
      <alignment horizontal="center" vertical="center"/>
    </xf>
    <xf numFmtId="0" fontId="89" fillId="0" borderId="30" xfId="0" applyFont="1" applyFill="1" applyBorder="1" applyAlignment="1">
      <alignment horizontal="center" vertical="center"/>
    </xf>
    <xf numFmtId="0" fontId="116" fillId="0" borderId="0" xfId="0" applyFont="1" applyFill="1" applyAlignment="1">
      <alignment horizontal="left" vertical="center"/>
    </xf>
    <xf numFmtId="2" fontId="67" fillId="0" borderId="27" xfId="0" applyNumberFormat="1" applyFont="1" applyFill="1" applyBorder="1" applyAlignment="1">
      <alignment horizontal="center" vertical="center" shrinkToFit="1"/>
    </xf>
    <xf numFmtId="167" fontId="67" fillId="0" borderId="27" xfId="0" applyNumberFormat="1" applyFont="1" applyFill="1" applyBorder="1" applyAlignment="1">
      <alignment horizontal="center" vertical="center" shrinkToFit="1"/>
    </xf>
    <xf numFmtId="1" fontId="67" fillId="0" borderId="27" xfId="0" applyNumberFormat="1" applyFont="1" applyFill="1" applyBorder="1" applyAlignment="1">
      <alignment horizontal="center" vertical="center" shrinkToFit="1"/>
    </xf>
    <xf numFmtId="0" fontId="87" fillId="30" borderId="0" xfId="0" applyFont="1" applyFill="1" applyAlignment="1">
      <alignment horizontal="center" vertical="center"/>
    </xf>
    <xf numFmtId="4" fontId="87" fillId="30" borderId="0" xfId="0" applyNumberFormat="1" applyFont="1" applyFill="1" applyAlignment="1">
      <alignment horizontal="center" vertical="center"/>
    </xf>
    <xf numFmtId="0" fontId="87" fillId="30" borderId="0" xfId="0" applyFont="1" applyFill="1" applyAlignment="1">
      <alignment horizontal="left" vertical="center"/>
    </xf>
    <xf numFmtId="0" fontId="93" fillId="30" borderId="29" xfId="0" applyFont="1" applyFill="1" applyBorder="1" applyAlignment="1">
      <alignment horizontal="center" vertical="center" shrinkToFit="1"/>
    </xf>
    <xf numFmtId="0" fontId="93" fillId="30" borderId="11" xfId="0" applyFont="1" applyFill="1" applyBorder="1" applyAlignment="1">
      <alignment horizontal="center" vertical="center"/>
    </xf>
    <xf numFmtId="0" fontId="93" fillId="30" borderId="30" xfId="0" applyFont="1" applyFill="1" applyBorder="1" applyAlignment="1">
      <alignment horizontal="left" vertical="center"/>
    </xf>
    <xf numFmtId="0" fontId="93" fillId="30" borderId="0" xfId="0" applyFont="1" applyFill="1" applyAlignment="1">
      <alignment horizontal="left" vertical="center"/>
    </xf>
    <xf numFmtId="0" fontId="93" fillId="30" borderId="0" xfId="0" applyFont="1" applyFill="1" applyAlignment="1">
      <alignment horizontal="center" vertical="center"/>
    </xf>
    <xf numFmtId="0" fontId="93" fillId="30" borderId="31" xfId="0" applyFont="1" applyFill="1" applyBorder="1" applyAlignment="1">
      <alignment horizontal="left" vertical="center"/>
    </xf>
    <xf numFmtId="0" fontId="93" fillId="30" borderId="23" xfId="0" applyFont="1" applyFill="1" applyBorder="1" applyAlignment="1">
      <alignment horizontal="left" vertical="center"/>
    </xf>
    <xf numFmtId="0" fontId="93" fillId="30" borderId="0" xfId="0" applyFont="1" applyFill="1" applyBorder="1" applyAlignment="1">
      <alignment horizontal="left" vertical="center"/>
    </xf>
    <xf numFmtId="0" fontId="93" fillId="30" borderId="23" xfId="0" applyFont="1" applyFill="1" applyBorder="1" applyAlignment="1">
      <alignment horizontal="center" vertical="center"/>
    </xf>
    <xf numFmtId="0" fontId="93" fillId="30" borderId="32" xfId="0" applyFont="1" applyFill="1" applyBorder="1" applyAlignment="1">
      <alignment horizontal="left" vertical="center"/>
    </xf>
    <xf numFmtId="0" fontId="93" fillId="30" borderId="28" xfId="0" applyFont="1" applyFill="1" applyBorder="1" applyAlignment="1">
      <alignment horizontal="center" vertical="center"/>
    </xf>
    <xf numFmtId="0" fontId="93" fillId="30" borderId="0" xfId="0" applyFont="1" applyFill="1" applyBorder="1" applyAlignment="1">
      <alignment horizontal="center" vertical="center"/>
    </xf>
    <xf numFmtId="0" fontId="93" fillId="30" borderId="23" xfId="0" applyFont="1" applyFill="1" applyBorder="1" applyAlignment="1">
      <alignment horizontal="left" vertical="center" shrinkToFit="1"/>
    </xf>
    <xf numFmtId="1" fontId="93" fillId="30" borderId="23" xfId="0" applyNumberFormat="1" applyFont="1" applyFill="1" applyBorder="1" applyAlignment="1">
      <alignment horizontal="center" vertical="center" shrinkToFit="1"/>
    </xf>
    <xf numFmtId="4" fontId="93" fillId="30" borderId="23" xfId="0" applyNumberFormat="1" applyFont="1" applyFill="1" applyBorder="1" applyAlignment="1">
      <alignment horizontal="center" vertical="center" shrinkToFit="1"/>
    </xf>
    <xf numFmtId="0" fontId="93" fillId="30" borderId="23" xfId="0" applyFont="1" applyFill="1" applyBorder="1" applyAlignment="1">
      <alignment horizontal="center" vertical="center" shrinkToFit="1"/>
    </xf>
    <xf numFmtId="0" fontId="93" fillId="30" borderId="11" xfId="0" applyNumberFormat="1" applyFont="1" applyFill="1" applyBorder="1" applyAlignment="1" applyProtection="1">
      <alignment vertical="center"/>
    </xf>
    <xf numFmtId="0" fontId="93" fillId="30" borderId="0" xfId="0" applyFont="1" applyFill="1" applyBorder="1" applyAlignment="1">
      <alignment horizontal="center" vertical="center" shrinkToFit="1"/>
    </xf>
    <xf numFmtId="14" fontId="93" fillId="30" borderId="28" xfId="0" applyNumberFormat="1" applyFont="1" applyFill="1" applyBorder="1" applyAlignment="1">
      <alignment horizontal="left" vertical="center"/>
    </xf>
    <xf numFmtId="14" fontId="93" fillId="30" borderId="23" xfId="0" applyNumberFormat="1" applyFont="1" applyFill="1" applyBorder="1" applyAlignment="1">
      <alignment horizontal="left" vertical="center"/>
    </xf>
    <xf numFmtId="14" fontId="93" fillId="30" borderId="57" xfId="0" applyNumberFormat="1" applyFont="1" applyFill="1" applyBorder="1" applyAlignment="1">
      <alignment horizontal="left" vertical="center"/>
    </xf>
    <xf numFmtId="0" fontId="93" fillId="30" borderId="33" xfId="0" applyFont="1" applyFill="1" applyBorder="1" applyAlignment="1">
      <alignment horizontal="center" vertical="center"/>
    </xf>
    <xf numFmtId="0" fontId="93" fillId="30" borderId="26" xfId="0" applyFont="1" applyFill="1" applyBorder="1" applyAlignment="1">
      <alignment horizontal="left" vertical="center"/>
    </xf>
    <xf numFmtId="0" fontId="92" fillId="30" borderId="34" xfId="0" applyFont="1" applyFill="1" applyBorder="1" applyAlignment="1">
      <alignment horizontal="center" vertical="center" shrinkToFit="1"/>
    </xf>
    <xf numFmtId="0" fontId="92" fillId="30" borderId="24" xfId="0" applyFont="1" applyFill="1" applyBorder="1" applyAlignment="1">
      <alignment horizontal="center" vertical="center" shrinkToFit="1"/>
    </xf>
    <xf numFmtId="0" fontId="92" fillId="30" borderId="50" xfId="0" applyFont="1" applyFill="1" applyBorder="1" applyAlignment="1">
      <alignment horizontal="center" vertical="center"/>
    </xf>
    <xf numFmtId="0" fontId="92" fillId="30" borderId="27" xfId="0" applyFont="1" applyFill="1" applyBorder="1" applyAlignment="1">
      <alignment horizontal="center" vertical="center"/>
    </xf>
    <xf numFmtId="0" fontId="92" fillId="30" borderId="0" xfId="0" applyFont="1" applyFill="1" applyBorder="1" applyAlignment="1">
      <alignment horizontal="center" vertical="center"/>
    </xf>
    <xf numFmtId="0" fontId="92" fillId="30" borderId="35" xfId="0" applyFont="1" applyFill="1" applyBorder="1" applyAlignment="1">
      <alignment horizontal="center" vertical="center"/>
    </xf>
    <xf numFmtId="0" fontId="92" fillId="30" borderId="11" xfId="0" applyFont="1" applyFill="1" applyBorder="1" applyAlignment="1">
      <alignment horizontal="center" vertical="center"/>
    </xf>
    <xf numFmtId="0" fontId="92" fillId="30" borderId="37" xfId="0" applyFont="1" applyFill="1" applyBorder="1" applyAlignment="1">
      <alignment horizontal="center" vertical="center" shrinkToFit="1"/>
    </xf>
    <xf numFmtId="14" fontId="92" fillId="30" borderId="24" xfId="0" applyNumberFormat="1" applyFont="1" applyFill="1" applyBorder="1" applyAlignment="1">
      <alignment horizontal="center" vertical="center" shrinkToFit="1"/>
    </xf>
    <xf numFmtId="1" fontId="92" fillId="30" borderId="24" xfId="0" applyNumberFormat="1" applyFont="1" applyFill="1" applyBorder="1" applyAlignment="1">
      <alignment horizontal="center" vertical="center" shrinkToFit="1"/>
    </xf>
    <xf numFmtId="4" fontId="92" fillId="30" borderId="24" xfId="0" applyNumberFormat="1" applyFont="1" applyFill="1" applyBorder="1" applyAlignment="1">
      <alignment horizontal="center" vertical="center" shrinkToFit="1"/>
    </xf>
    <xf numFmtId="0" fontId="92" fillId="30" borderId="0" xfId="0" applyFont="1" applyFill="1" applyBorder="1" applyAlignment="1">
      <alignment horizontal="center" vertical="center" shrinkToFit="1"/>
    </xf>
    <xf numFmtId="0" fontId="92" fillId="30" borderId="26" xfId="0" applyFont="1" applyFill="1" applyBorder="1" applyAlignment="1">
      <alignment horizontal="center" vertical="center" shrinkToFit="1"/>
    </xf>
    <xf numFmtId="0" fontId="92" fillId="30" borderId="33" xfId="0" applyFont="1" applyFill="1" applyBorder="1" applyAlignment="1">
      <alignment horizontal="center" vertical="center"/>
    </xf>
    <xf numFmtId="0" fontId="92" fillId="30" borderId="26" xfId="0" applyFont="1" applyFill="1" applyBorder="1" applyAlignment="1">
      <alignment horizontal="left" vertical="center"/>
    </xf>
    <xf numFmtId="0" fontId="92" fillId="30" borderId="0" xfId="0" applyFont="1" applyFill="1" applyAlignment="1">
      <alignment horizontal="left" vertical="center"/>
    </xf>
    <xf numFmtId="0" fontId="92" fillId="30" borderId="0" xfId="0" applyFont="1" applyFill="1" applyAlignment="1">
      <alignment horizontal="center" vertical="center"/>
    </xf>
    <xf numFmtId="0" fontId="92" fillId="30" borderId="38" xfId="0" applyFont="1" applyFill="1" applyBorder="1" applyAlignment="1">
      <alignment horizontal="center" vertical="center" shrinkToFit="1"/>
    </xf>
    <xf numFmtId="0" fontId="92" fillId="30" borderId="39" xfId="0" applyFont="1" applyFill="1" applyBorder="1" applyAlignment="1">
      <alignment horizontal="center" vertical="center" shrinkToFit="1"/>
    </xf>
    <xf numFmtId="0" fontId="92" fillId="30" borderId="51" xfId="0" applyFont="1" applyFill="1" applyBorder="1" applyAlignment="1">
      <alignment horizontal="center" vertical="center"/>
    </xf>
    <xf numFmtId="0" fontId="92" fillId="30" borderId="46" xfId="0" applyFont="1" applyFill="1" applyBorder="1" applyAlignment="1">
      <alignment horizontal="center" vertical="center"/>
    </xf>
    <xf numFmtId="0" fontId="92" fillId="30" borderId="41" xfId="0" applyFont="1" applyFill="1" applyBorder="1" applyAlignment="1">
      <alignment horizontal="center" vertical="center"/>
    </xf>
    <xf numFmtId="0" fontId="92" fillId="30" borderId="42" xfId="0" applyFont="1" applyFill="1" applyBorder="1" applyAlignment="1">
      <alignment horizontal="center" vertical="center"/>
    </xf>
    <xf numFmtId="0" fontId="92" fillId="30" borderId="43" xfId="0" applyFont="1" applyFill="1" applyBorder="1" applyAlignment="1">
      <alignment horizontal="center" vertical="center" shrinkToFit="1"/>
    </xf>
    <xf numFmtId="0" fontId="92" fillId="30" borderId="44" xfId="0" applyFont="1" applyFill="1" applyBorder="1" applyAlignment="1">
      <alignment horizontal="center" vertical="center" shrinkToFit="1"/>
    </xf>
    <xf numFmtId="14" fontId="92" fillId="30" borderId="39" xfId="0" applyNumberFormat="1" applyFont="1" applyFill="1" applyBorder="1" applyAlignment="1">
      <alignment horizontal="center" vertical="center" shrinkToFit="1"/>
    </xf>
    <xf numFmtId="1" fontId="92" fillId="30" borderId="25" xfId="0" applyNumberFormat="1" applyFont="1" applyFill="1" applyBorder="1" applyAlignment="1">
      <alignment horizontal="center" vertical="center" shrinkToFit="1"/>
    </xf>
    <xf numFmtId="4" fontId="92" fillId="30" borderId="25" xfId="0" applyNumberFormat="1" applyFont="1" applyFill="1" applyBorder="1" applyAlignment="1">
      <alignment horizontal="center" vertical="center" shrinkToFit="1"/>
    </xf>
    <xf numFmtId="0" fontId="92" fillId="30" borderId="30" xfId="0" applyFont="1" applyFill="1" applyBorder="1" applyAlignment="1">
      <alignment horizontal="center" vertical="center"/>
    </xf>
    <xf numFmtId="0" fontId="92" fillId="30" borderId="25" xfId="0" applyFont="1" applyFill="1" applyBorder="1" applyAlignment="1">
      <alignment horizontal="center" vertical="center" shrinkToFit="1"/>
    </xf>
    <xf numFmtId="0" fontId="92" fillId="30" borderId="58" xfId="0" applyFont="1" applyFill="1" applyBorder="1" applyAlignment="1">
      <alignment horizontal="center" vertical="center" shrinkToFit="1"/>
    </xf>
    <xf numFmtId="0" fontId="92" fillId="30" borderId="40" xfId="0" applyFont="1" applyFill="1" applyBorder="1" applyAlignment="1">
      <alignment horizontal="left" vertical="center"/>
    </xf>
    <xf numFmtId="2" fontId="92" fillId="30" borderId="30" xfId="0" applyNumberFormat="1" applyFont="1" applyFill="1" applyBorder="1" applyAlignment="1">
      <alignment horizontal="left" vertical="center" shrinkToFit="1"/>
    </xf>
    <xf numFmtId="2" fontId="92" fillId="30" borderId="11" xfId="0" applyNumberFormat="1" applyFont="1" applyFill="1" applyBorder="1" applyAlignment="1">
      <alignment horizontal="left" vertical="center" shrinkToFit="1"/>
    </xf>
    <xf numFmtId="0" fontId="92" fillId="30" borderId="26" xfId="0" applyFont="1" applyFill="1" applyBorder="1" applyAlignment="1">
      <alignment horizontal="center" vertical="center"/>
    </xf>
    <xf numFmtId="14" fontId="92" fillId="30" borderId="26" xfId="0" applyNumberFormat="1" applyFont="1" applyFill="1" applyBorder="1" applyAlignment="1">
      <alignment horizontal="center" vertical="center"/>
    </xf>
    <xf numFmtId="1" fontId="92" fillId="30" borderId="26" xfId="0" applyNumberFormat="1" applyFont="1" applyFill="1" applyBorder="1" applyAlignment="1">
      <alignment horizontal="center" vertical="center"/>
    </xf>
    <xf numFmtId="4" fontId="92" fillId="30" borderId="26" xfId="0" applyNumberFormat="1" applyFont="1" applyFill="1" applyBorder="1" applyAlignment="1">
      <alignment horizontal="center" vertical="center"/>
    </xf>
    <xf numFmtId="1" fontId="92" fillId="30" borderId="27" xfId="0" applyNumberFormat="1" applyFont="1" applyFill="1" applyBorder="1" applyAlignment="1">
      <alignment horizontal="center" vertical="center" shrinkToFit="1"/>
    </xf>
    <xf numFmtId="1" fontId="92" fillId="30" borderId="26" xfId="0" applyNumberFormat="1" applyFont="1" applyFill="1" applyBorder="1" applyAlignment="1">
      <alignment horizontal="center" vertical="center" shrinkToFit="1"/>
    </xf>
    <xf numFmtId="2" fontId="92" fillId="30" borderId="26" xfId="0" applyNumberFormat="1" applyFont="1" applyFill="1" applyBorder="1" applyAlignment="1">
      <alignment horizontal="center" vertical="center" shrinkToFit="1"/>
    </xf>
    <xf numFmtId="167" fontId="92" fillId="30" borderId="26" xfId="0" applyNumberFormat="1" applyFont="1" applyFill="1" applyBorder="1" applyAlignment="1">
      <alignment horizontal="center" vertical="center" shrinkToFit="1"/>
    </xf>
    <xf numFmtId="2" fontId="92" fillId="30" borderId="0" xfId="0" applyNumberFormat="1" applyFont="1" applyFill="1" applyBorder="1" applyAlignment="1">
      <alignment horizontal="center" vertical="center" shrinkToFit="1"/>
    </xf>
    <xf numFmtId="3" fontId="92" fillId="30" borderId="27" xfId="0" applyNumberFormat="1" applyFont="1" applyFill="1" applyBorder="1" applyAlignment="1">
      <alignment horizontal="center" vertical="center"/>
    </xf>
    <xf numFmtId="169" fontId="92" fillId="30" borderId="27" xfId="0" applyNumberFormat="1" applyFont="1" applyFill="1" applyBorder="1" applyAlignment="1">
      <alignment horizontal="center" vertical="center"/>
    </xf>
    <xf numFmtId="0" fontId="92" fillId="30" borderId="27" xfId="0" applyFont="1" applyFill="1" applyBorder="1" applyAlignment="1">
      <alignment vertical="center"/>
    </xf>
    <xf numFmtId="4" fontId="92" fillId="30" borderId="27" xfId="0" applyNumberFormat="1" applyFont="1" applyFill="1" applyBorder="1" applyAlignment="1">
      <alignment horizontal="center" vertical="center"/>
    </xf>
    <xf numFmtId="0" fontId="92" fillId="30" borderId="27" xfId="0" applyFont="1" applyFill="1" applyBorder="1" applyAlignment="1">
      <alignment horizontal="left" vertical="center"/>
    </xf>
    <xf numFmtId="1" fontId="92" fillId="30" borderId="27" xfId="0" applyNumberFormat="1" applyFont="1" applyFill="1" applyBorder="1" applyAlignment="1">
      <alignment horizontal="center" vertical="center"/>
    </xf>
    <xf numFmtId="1" fontId="87" fillId="30" borderId="27" xfId="0" applyNumberFormat="1" applyFont="1" applyFill="1" applyBorder="1" applyAlignment="1">
      <alignment horizontal="center" vertical="center" shrinkToFit="1"/>
    </xf>
    <xf numFmtId="2" fontId="87" fillId="30" borderId="27" xfId="0" applyNumberFormat="1" applyFont="1" applyFill="1" applyBorder="1" applyAlignment="1">
      <alignment horizontal="center" vertical="center" shrinkToFit="1"/>
    </xf>
    <xf numFmtId="167" fontId="87" fillId="30" borderId="27" xfId="0" applyNumberFormat="1" applyFont="1" applyFill="1" applyBorder="1" applyAlignment="1">
      <alignment horizontal="center" vertical="center" shrinkToFit="1"/>
    </xf>
    <xf numFmtId="2" fontId="92" fillId="30" borderId="27" xfId="0" applyNumberFormat="1" applyFont="1" applyFill="1" applyBorder="1" applyAlignment="1">
      <alignment horizontal="center" vertical="center" shrinkToFit="1"/>
    </xf>
    <xf numFmtId="0" fontId="92" fillId="30" borderId="27" xfId="0" applyNumberFormat="1" applyFont="1" applyFill="1" applyBorder="1" applyAlignment="1" applyProtection="1">
      <alignment horizontal="left" vertical="center"/>
    </xf>
    <xf numFmtId="0" fontId="92" fillId="30" borderId="0" xfId="0" applyNumberFormat="1" applyFont="1" applyFill="1" applyBorder="1" applyAlignment="1" applyProtection="1">
      <alignment vertical="center"/>
    </xf>
    <xf numFmtId="0" fontId="110" fillId="30" borderId="11" xfId="0" applyFont="1" applyFill="1" applyBorder="1" applyAlignment="1">
      <alignment horizontal="center" vertical="center"/>
    </xf>
    <xf numFmtId="0" fontId="30" fillId="30" borderId="11" xfId="0" applyNumberFormat="1" applyFont="1" applyFill="1" applyBorder="1" applyAlignment="1" applyProtection="1">
      <alignment vertical="center"/>
    </xf>
    <xf numFmtId="1" fontId="87" fillId="30" borderId="11" xfId="0" applyNumberFormat="1" applyFont="1" applyFill="1" applyBorder="1" applyAlignment="1">
      <alignment horizontal="right" vertical="center"/>
    </xf>
    <xf numFmtId="0" fontId="87" fillId="30" borderId="11" xfId="0" applyNumberFormat="1" applyFont="1" applyFill="1" applyBorder="1" applyAlignment="1" applyProtection="1">
      <alignment horizontal="left" vertical="center"/>
    </xf>
    <xf numFmtId="3" fontId="87" fillId="30" borderId="11" xfId="0" applyNumberFormat="1" applyFont="1" applyFill="1" applyBorder="1" applyAlignment="1">
      <alignment horizontal="center" vertical="center"/>
    </xf>
    <xf numFmtId="169" fontId="87" fillId="30" borderId="11" xfId="0" applyNumberFormat="1" applyFont="1" applyFill="1" applyBorder="1" applyAlignment="1">
      <alignment horizontal="center" vertical="center"/>
    </xf>
    <xf numFmtId="0" fontId="87" fillId="30" borderId="11" xfId="0" applyFont="1" applyFill="1" applyBorder="1" applyAlignment="1">
      <alignment horizontal="center" vertical="center"/>
    </xf>
    <xf numFmtId="0" fontId="87" fillId="30" borderId="11" xfId="0" applyFont="1" applyFill="1" applyBorder="1" applyAlignment="1">
      <alignment vertical="center"/>
    </xf>
    <xf numFmtId="4" fontId="94" fillId="30" borderId="11" xfId="0" applyNumberFormat="1" applyFont="1" applyFill="1" applyBorder="1" applyAlignment="1">
      <alignment horizontal="center" vertical="center"/>
    </xf>
    <xf numFmtId="0" fontId="87" fillId="30" borderId="11" xfId="0" applyFont="1" applyFill="1" applyBorder="1" applyAlignment="1">
      <alignment horizontal="left" vertical="center"/>
    </xf>
    <xf numFmtId="1" fontId="87" fillId="30" borderId="11" xfId="0" applyNumberFormat="1" applyFont="1" applyFill="1" applyBorder="1" applyAlignment="1">
      <alignment horizontal="center" vertical="center"/>
    </xf>
    <xf numFmtId="1" fontId="87" fillId="30" borderId="11" xfId="0" applyNumberFormat="1" applyFont="1" applyFill="1" applyBorder="1" applyAlignment="1">
      <alignment horizontal="center" vertical="center" shrinkToFit="1"/>
    </xf>
    <xf numFmtId="2" fontId="87" fillId="30" borderId="11" xfId="0" applyNumberFormat="1" applyFont="1" applyFill="1" applyBorder="1" applyAlignment="1">
      <alignment horizontal="center" vertical="center" shrinkToFit="1"/>
    </xf>
    <xf numFmtId="167" fontId="87" fillId="30" borderId="11" xfId="0" applyNumberFormat="1" applyFont="1" applyFill="1" applyBorder="1" applyAlignment="1">
      <alignment horizontal="center" vertical="center" shrinkToFit="1"/>
    </xf>
    <xf numFmtId="0" fontId="87" fillId="30" borderId="11" xfId="0" applyNumberFormat="1" applyFont="1" applyFill="1" applyBorder="1" applyAlignment="1" applyProtection="1">
      <alignment horizontal="left"/>
    </xf>
    <xf numFmtId="0" fontId="87" fillId="30" borderId="11" xfId="0" applyNumberFormat="1" applyFont="1" applyFill="1" applyBorder="1" applyAlignment="1" applyProtection="1"/>
    <xf numFmtId="0" fontId="87" fillId="30" borderId="0" xfId="0" applyNumberFormat="1" applyFont="1" applyFill="1" applyBorder="1" applyAlignment="1" applyProtection="1"/>
    <xf numFmtId="3" fontId="87" fillId="30" borderId="0" xfId="0" applyNumberFormat="1" applyFont="1" applyFill="1" applyBorder="1" applyAlignment="1" applyProtection="1"/>
    <xf numFmtId="166" fontId="87" fillId="30" borderId="0" xfId="0" applyNumberFormat="1" applyFont="1" applyFill="1" applyAlignment="1">
      <alignment horizontal="center" vertical="center"/>
    </xf>
    <xf numFmtId="0" fontId="87" fillId="30" borderId="0" xfId="0" applyFont="1" applyFill="1" applyAlignment="1">
      <alignment horizontal="center" vertical="center" shrinkToFit="1"/>
    </xf>
    <xf numFmtId="4" fontId="87" fillId="30" borderId="0" xfId="0" applyNumberFormat="1" applyFont="1" applyFill="1" applyAlignment="1">
      <alignment horizontal="center" vertical="center" shrinkToFit="1"/>
    </xf>
    <xf numFmtId="0" fontId="87" fillId="30" borderId="0" xfId="0" applyNumberFormat="1" applyFont="1" applyFill="1" applyBorder="1" applyAlignment="1" applyProtection="1">
      <alignment horizontal="left"/>
    </xf>
    <xf numFmtId="0" fontId="87" fillId="30" borderId="0" xfId="0" applyFont="1" applyFill="1" applyBorder="1" applyAlignment="1">
      <alignment horizontal="center" vertical="center"/>
    </xf>
    <xf numFmtId="3" fontId="87" fillId="30" borderId="0" xfId="0" applyNumberFormat="1" applyFont="1" applyFill="1" applyBorder="1" applyAlignment="1">
      <alignment horizontal="center" vertical="center"/>
    </xf>
    <xf numFmtId="4" fontId="87" fillId="30" borderId="0" xfId="0" applyNumberFormat="1" applyFont="1" applyFill="1" applyBorder="1" applyAlignment="1">
      <alignment horizontal="center" vertical="center"/>
    </xf>
    <xf numFmtId="0" fontId="55" fillId="30" borderId="0" xfId="0" applyNumberFormat="1" applyFont="1" applyFill="1" applyBorder="1" applyAlignment="1" applyProtection="1">
      <alignment horizontal="left" vertical="center"/>
    </xf>
    <xf numFmtId="0" fontId="92" fillId="30" borderId="0" xfId="0" applyFont="1" applyFill="1" applyAlignment="1">
      <alignment vertical="center"/>
    </xf>
    <xf numFmtId="3" fontId="85" fillId="30" borderId="11" xfId="0" applyNumberFormat="1" applyFont="1" applyFill="1" applyBorder="1" applyAlignment="1">
      <alignment horizontal="left" vertical="center"/>
    </xf>
    <xf numFmtId="0" fontId="109" fillId="30" borderId="11" xfId="0" applyNumberFormat="1" applyFont="1" applyFill="1" applyBorder="1" applyAlignment="1" applyProtection="1">
      <alignment vertical="center"/>
    </xf>
    <xf numFmtId="169" fontId="79" fillId="30" borderId="11" xfId="0" applyNumberFormat="1" applyFont="1" applyFill="1" applyBorder="1" applyAlignment="1">
      <alignment horizontal="right" vertical="center"/>
    </xf>
    <xf numFmtId="0" fontId="117" fillId="30" borderId="11" xfId="0" applyNumberFormat="1" applyFont="1" applyFill="1" applyBorder="1" applyAlignment="1" applyProtection="1">
      <alignment vertical="center"/>
    </xf>
    <xf numFmtId="0" fontId="118" fillId="30" borderId="11" xfId="0" applyNumberFormat="1" applyFont="1" applyFill="1" applyBorder="1" applyAlignment="1" applyProtection="1">
      <alignment vertical="center"/>
    </xf>
    <xf numFmtId="0" fontId="113" fillId="0" borderId="0" xfId="0" applyFont="1" applyFill="1" applyAlignment="1">
      <alignment horizontal="center" vertical="center"/>
    </xf>
    <xf numFmtId="1" fontId="119" fillId="0" borderId="23" xfId="0" applyNumberFormat="1" applyFont="1" applyFill="1" applyBorder="1" applyAlignment="1">
      <alignment horizontal="center" vertical="center" shrinkToFit="1"/>
    </xf>
    <xf numFmtId="1" fontId="119" fillId="0" borderId="24" xfId="0" applyNumberFormat="1" applyFont="1" applyFill="1" applyBorder="1" applyAlignment="1">
      <alignment horizontal="center" vertical="center" shrinkToFit="1"/>
    </xf>
    <xf numFmtId="1" fontId="119" fillId="0" borderId="25" xfId="0" applyNumberFormat="1" applyFont="1" applyFill="1" applyBorder="1" applyAlignment="1">
      <alignment horizontal="center" vertical="center" shrinkToFit="1"/>
    </xf>
    <xf numFmtId="1" fontId="119" fillId="0" borderId="26" xfId="0" applyNumberFormat="1" applyFont="1" applyFill="1" applyBorder="1" applyAlignment="1">
      <alignment horizontal="center" vertical="center"/>
    </xf>
    <xf numFmtId="3" fontId="119" fillId="0" borderId="27" xfId="0" applyNumberFormat="1" applyFont="1" applyFill="1" applyBorder="1" applyAlignment="1">
      <alignment horizontal="center" vertical="center"/>
    </xf>
    <xf numFmtId="3" fontId="120" fillId="30" borderId="11" xfId="0" applyNumberFormat="1" applyFont="1" applyFill="1" applyBorder="1" applyAlignment="1">
      <alignment horizontal="center" vertical="center"/>
    </xf>
    <xf numFmtId="3" fontId="112" fillId="0" borderId="11" xfId="0" applyNumberFormat="1" applyFont="1" applyFill="1" applyBorder="1" applyAlignment="1">
      <alignment horizontal="center" vertical="center"/>
    </xf>
    <xf numFmtId="3" fontId="112" fillId="29" borderId="11" xfId="0" applyNumberFormat="1" applyFont="1" applyFill="1" applyBorder="1" applyAlignment="1">
      <alignment horizontal="center" vertical="center"/>
    </xf>
    <xf numFmtId="3" fontId="121" fillId="0" borderId="11" xfId="0" applyNumberFormat="1" applyFont="1" applyFill="1" applyBorder="1" applyAlignment="1">
      <alignment horizontal="center" vertical="center"/>
    </xf>
    <xf numFmtId="3" fontId="121" fillId="29" borderId="11" xfId="0" applyNumberFormat="1" applyFont="1" applyFill="1" applyBorder="1" applyAlignment="1">
      <alignment horizontal="center" vertical="center"/>
    </xf>
    <xf numFmtId="3" fontId="106" fillId="0" borderId="11" xfId="0" applyNumberFormat="1" applyFont="1" applyBorder="1" applyAlignment="1">
      <alignment horizontal="center" vertical="center"/>
    </xf>
    <xf numFmtId="3" fontId="106" fillId="0" borderId="11" xfId="0" applyNumberFormat="1" applyFont="1" applyFill="1" applyBorder="1" applyAlignment="1">
      <alignment horizontal="center" vertical="center"/>
    </xf>
    <xf numFmtId="3" fontId="113" fillId="0" borderId="11" xfId="0" applyNumberFormat="1" applyFont="1" applyFill="1" applyBorder="1" applyAlignment="1">
      <alignment horizontal="center" vertical="center"/>
    </xf>
    <xf numFmtId="0" fontId="113" fillId="0" borderId="0" xfId="0" applyFont="1" applyFill="1" applyAlignment="1">
      <alignment horizontal="center" vertical="center" shrinkToFit="1"/>
    </xf>
    <xf numFmtId="3" fontId="113" fillId="0" borderId="0" xfId="0" applyNumberFormat="1" applyFont="1" applyFill="1" applyBorder="1" applyAlignment="1">
      <alignment horizontal="center" vertical="center"/>
    </xf>
    <xf numFmtId="169" fontId="23" fillId="0" borderId="0" xfId="0" applyNumberFormat="1" applyFont="1" applyFill="1" applyBorder="1" applyAlignment="1">
      <alignment horizontal="center" vertical="center"/>
    </xf>
    <xf numFmtId="0" fontId="103" fillId="30" borderId="11" xfId="0" applyFont="1" applyFill="1" applyBorder="1" applyAlignment="1">
      <alignment vertical="center"/>
    </xf>
    <xf numFmtId="0" fontId="1" fillId="30" borderId="11" xfId="0" applyNumberFormat="1" applyFont="1" applyFill="1" applyBorder="1" applyAlignment="1" applyProtection="1"/>
    <xf numFmtId="3" fontId="90" fillId="36" borderId="11" xfId="0" applyNumberFormat="1" applyFont="1" applyFill="1" applyBorder="1" applyAlignment="1">
      <alignment horizontal="right" vertical="center"/>
    </xf>
    <xf numFmtId="0" fontId="89" fillId="0" borderId="27" xfId="0" applyFont="1" applyFill="1" applyBorder="1" applyAlignment="1">
      <alignment horizontal="center" vertical="center"/>
    </xf>
    <xf numFmtId="0" fontId="89" fillId="0" borderId="33" xfId="0" applyFont="1" applyFill="1" applyBorder="1" applyAlignment="1">
      <alignment horizontal="center" vertical="center"/>
    </xf>
    <xf numFmtId="0" fontId="89" fillId="0" borderId="46" xfId="0" applyFont="1" applyFill="1" applyBorder="1" applyAlignment="1">
      <alignment horizontal="center" vertical="center"/>
    </xf>
    <xf numFmtId="0" fontId="89" fillId="0" borderId="0" xfId="0" applyFont="1" applyFill="1" applyAlignment="1">
      <alignment horizontal="center" vertical="center"/>
    </xf>
    <xf numFmtId="0" fontId="89" fillId="0" borderId="11" xfId="0" applyFont="1" applyFill="1" applyBorder="1" applyAlignment="1">
      <alignment horizontal="center" vertical="center"/>
    </xf>
    <xf numFmtId="0" fontId="89" fillId="0" borderId="30" xfId="0" applyFont="1" applyFill="1" applyBorder="1" applyAlignment="1">
      <alignment horizontal="center" vertical="center"/>
    </xf>
    <xf numFmtId="0" fontId="89" fillId="0" borderId="27" xfId="0" applyFont="1" applyFill="1" applyBorder="1" applyAlignment="1">
      <alignment horizontal="center" vertical="center"/>
    </xf>
    <xf numFmtId="0" fontId="89" fillId="0" borderId="33" xfId="0" applyFont="1" applyFill="1" applyBorder="1" applyAlignment="1">
      <alignment horizontal="center" vertical="center"/>
    </xf>
    <xf numFmtId="0" fontId="89" fillId="0" borderId="46" xfId="0" applyFont="1" applyFill="1" applyBorder="1" applyAlignment="1">
      <alignment horizontal="center" vertical="center"/>
    </xf>
    <xf numFmtId="0" fontId="89" fillId="0" borderId="0" xfId="0" applyFont="1" applyFill="1" applyAlignment="1">
      <alignment horizontal="center" vertical="center"/>
    </xf>
    <xf numFmtId="0" fontId="89" fillId="0" borderId="11" xfId="0" applyFont="1" applyFill="1" applyBorder="1" applyAlignment="1">
      <alignment horizontal="center" vertical="center"/>
    </xf>
    <xf numFmtId="0" fontId="89" fillId="0" borderId="30" xfId="0" applyFont="1" applyFill="1" applyBorder="1" applyAlignment="1">
      <alignment horizontal="center" vertical="center"/>
    </xf>
    <xf numFmtId="3" fontId="122" fillId="0" borderId="11" xfId="0" applyNumberFormat="1" applyFont="1" applyFill="1" applyBorder="1" applyAlignment="1">
      <alignment horizontal="center" vertical="center"/>
    </xf>
    <xf numFmtId="0" fontId="103" fillId="26" borderId="11" xfId="0" applyFont="1" applyFill="1" applyBorder="1" applyAlignment="1">
      <alignment vertical="center"/>
    </xf>
    <xf numFmtId="0" fontId="92" fillId="0" borderId="27" xfId="0" applyFont="1" applyFill="1" applyBorder="1" applyAlignment="1">
      <alignment horizontal="center" vertical="center"/>
    </xf>
    <xf numFmtId="0" fontId="92" fillId="0" borderId="33" xfId="0" applyFont="1" applyFill="1" applyBorder="1" applyAlignment="1">
      <alignment horizontal="center" vertical="center"/>
    </xf>
    <xf numFmtId="0" fontId="92" fillId="0" borderId="46" xfId="0" applyFont="1" applyFill="1" applyBorder="1" applyAlignment="1">
      <alignment horizontal="center" vertical="center"/>
    </xf>
    <xf numFmtId="0" fontId="92" fillId="0" borderId="0" xfId="0" applyFont="1" applyFill="1" applyAlignment="1">
      <alignment horizontal="center" vertical="center"/>
    </xf>
    <xf numFmtId="0" fontId="92" fillId="0" borderId="11" xfId="0" applyFont="1" applyFill="1" applyBorder="1" applyAlignment="1">
      <alignment horizontal="center" vertical="center"/>
    </xf>
    <xf numFmtId="0" fontId="92" fillId="0" borderId="30" xfId="0" applyFont="1" applyFill="1" applyBorder="1" applyAlignment="1">
      <alignment horizontal="center" vertical="center"/>
    </xf>
    <xf numFmtId="0" fontId="87" fillId="0" borderId="11" xfId="0" applyFont="1" applyFill="1" applyBorder="1" applyAlignment="1">
      <alignment horizontal="center" vertical="center"/>
    </xf>
    <xf numFmtId="3" fontId="120" fillId="29" borderId="11" xfId="0" applyNumberFormat="1" applyFont="1" applyFill="1" applyBorder="1" applyAlignment="1">
      <alignment horizontal="center" vertical="center"/>
    </xf>
    <xf numFmtId="3" fontId="120" fillId="0" borderId="11" xfId="0" applyNumberFormat="1" applyFont="1" applyFill="1" applyBorder="1" applyAlignment="1">
      <alignment horizontal="center" vertical="center"/>
    </xf>
    <xf numFmtId="3" fontId="122" fillId="29" borderId="11" xfId="0" applyNumberFormat="1" applyFont="1" applyFill="1" applyBorder="1" applyAlignment="1">
      <alignment horizontal="center" vertical="center"/>
    </xf>
    <xf numFmtId="0" fontId="89" fillId="0" borderId="27" xfId="0" applyFont="1" applyFill="1" applyBorder="1" applyAlignment="1">
      <alignment horizontal="center" vertical="center"/>
    </xf>
    <xf numFmtId="0" fontId="89" fillId="0" borderId="33" xfId="0" applyFont="1" applyFill="1" applyBorder="1" applyAlignment="1">
      <alignment horizontal="center" vertical="center"/>
    </xf>
    <xf numFmtId="0" fontId="89" fillId="0" borderId="46" xfId="0" applyFont="1" applyFill="1" applyBorder="1" applyAlignment="1">
      <alignment horizontal="center" vertical="center"/>
    </xf>
    <xf numFmtId="0" fontId="89" fillId="0" borderId="0" xfId="0" applyFont="1" applyFill="1" applyAlignment="1">
      <alignment horizontal="center" vertical="center"/>
    </xf>
    <xf numFmtId="0" fontId="89" fillId="0" borderId="11" xfId="0" applyFont="1" applyFill="1" applyBorder="1" applyAlignment="1">
      <alignment horizontal="center" vertical="center"/>
    </xf>
    <xf numFmtId="0" fontId="89" fillId="0" borderId="30" xfId="0" applyFont="1" applyFill="1" applyBorder="1" applyAlignment="1">
      <alignment horizontal="center" vertical="center"/>
    </xf>
    <xf numFmtId="0" fontId="92" fillId="30" borderId="27" xfId="0" applyFont="1" applyFill="1" applyBorder="1" applyAlignment="1">
      <alignment horizontal="center" vertical="center"/>
    </xf>
    <xf numFmtId="0" fontId="92" fillId="30" borderId="33" xfId="0" applyFont="1" applyFill="1" applyBorder="1" applyAlignment="1">
      <alignment horizontal="center" vertical="center"/>
    </xf>
    <xf numFmtId="0" fontId="92" fillId="30" borderId="46" xfId="0" applyFont="1" applyFill="1" applyBorder="1" applyAlignment="1">
      <alignment horizontal="center" vertical="center"/>
    </xf>
    <xf numFmtId="0" fontId="92" fillId="30" borderId="0" xfId="0" applyFont="1" applyFill="1" applyAlignment="1">
      <alignment horizontal="center" vertical="center"/>
    </xf>
    <xf numFmtId="0" fontId="92" fillId="30" borderId="11" xfId="0" applyFont="1" applyFill="1" applyBorder="1" applyAlignment="1">
      <alignment horizontal="center" vertical="center"/>
    </xf>
    <xf numFmtId="0" fontId="92" fillId="30" borderId="30" xfId="0" applyFont="1" applyFill="1" applyBorder="1" applyAlignment="1">
      <alignment horizontal="center" vertical="center"/>
    </xf>
    <xf numFmtId="169" fontId="23" fillId="30" borderId="11" xfId="0" applyNumberFormat="1" applyFont="1" applyFill="1" applyBorder="1" applyAlignment="1">
      <alignment horizontal="center" vertical="center"/>
    </xf>
    <xf numFmtId="169" fontId="83" fillId="30" borderId="11" xfId="0" applyNumberFormat="1" applyFont="1" applyFill="1" applyBorder="1" applyAlignment="1">
      <alignment horizontal="center" vertical="center"/>
    </xf>
    <xf numFmtId="0" fontId="23" fillId="30" borderId="11" xfId="0" applyFont="1" applyFill="1" applyBorder="1" applyAlignment="1">
      <alignment horizontal="center" vertical="center"/>
    </xf>
    <xf numFmtId="3" fontId="23" fillId="30" borderId="11" xfId="0" applyNumberFormat="1" applyFont="1" applyFill="1" applyBorder="1" applyAlignment="1">
      <alignment horizontal="center" vertical="center"/>
    </xf>
    <xf numFmtId="0" fontId="30" fillId="30" borderId="11" xfId="0" applyFont="1" applyFill="1" applyBorder="1" applyAlignment="1">
      <alignment horizontal="center" vertical="center"/>
    </xf>
    <xf numFmtId="0" fontId="23" fillId="30" borderId="11" xfId="0" applyFont="1" applyFill="1" applyBorder="1" applyAlignment="1">
      <alignment vertical="center"/>
    </xf>
    <xf numFmtId="0" fontId="23" fillId="30" borderId="11" xfId="0" applyFont="1" applyFill="1" applyBorder="1" applyAlignment="1">
      <alignment horizontal="left" vertical="center"/>
    </xf>
    <xf numFmtId="4" fontId="23" fillId="30" borderId="11" xfId="0" applyNumberFormat="1" applyFont="1" applyFill="1" applyBorder="1" applyAlignment="1">
      <alignment horizontal="center" vertical="center"/>
    </xf>
    <xf numFmtId="3" fontId="23" fillId="30" borderId="11" xfId="0" applyNumberFormat="1" applyFont="1" applyFill="1" applyBorder="1" applyAlignment="1">
      <alignment horizontal="left" vertical="center"/>
    </xf>
    <xf numFmtId="1" fontId="23" fillId="30" borderId="11" xfId="0" applyNumberFormat="1" applyFont="1" applyFill="1" applyBorder="1" applyAlignment="1">
      <alignment horizontal="center" vertical="center"/>
    </xf>
    <xf numFmtId="2" fontId="23" fillId="30" borderId="11" xfId="0" applyNumberFormat="1" applyFont="1" applyFill="1" applyBorder="1" applyAlignment="1">
      <alignment horizontal="center" vertical="center" shrinkToFit="1"/>
    </xf>
    <xf numFmtId="0" fontId="30" fillId="30" borderId="0" xfId="0" applyNumberFormat="1" applyFont="1" applyFill="1" applyBorder="1" applyAlignment="1" applyProtection="1"/>
    <xf numFmtId="0" fontId="103" fillId="32" borderId="11" xfId="0" applyFont="1" applyFill="1" applyBorder="1" applyAlignment="1">
      <alignment vertical="center"/>
    </xf>
    <xf numFmtId="3" fontId="123" fillId="32" borderId="11" xfId="0" applyNumberFormat="1" applyFont="1" applyFill="1" applyBorder="1" applyAlignment="1">
      <alignment horizontal="center" vertical="center"/>
    </xf>
    <xf numFmtId="1" fontId="88" fillId="32" borderId="27" xfId="0" applyNumberFormat="1" applyFont="1" applyFill="1" applyBorder="1" applyAlignment="1">
      <alignment horizontal="center" vertical="center" shrinkToFit="1"/>
    </xf>
    <xf numFmtId="2" fontId="88" fillId="32" borderId="27" xfId="0" applyNumberFormat="1" applyFont="1" applyFill="1" applyBorder="1" applyAlignment="1">
      <alignment horizontal="center" vertical="center" shrinkToFit="1"/>
    </xf>
    <xf numFmtId="167" fontId="88" fillId="32" borderId="27" xfId="0" applyNumberFormat="1" applyFont="1" applyFill="1" applyBorder="1" applyAlignment="1">
      <alignment horizontal="center" vertical="center" shrinkToFit="1"/>
    </xf>
    <xf numFmtId="0" fontId="79" fillId="32" borderId="11" xfId="0" applyFont="1" applyFill="1" applyBorder="1" applyAlignment="1">
      <alignment horizontal="center" vertical="center"/>
    </xf>
    <xf numFmtId="0" fontId="92" fillId="0" borderId="27" xfId="0" applyFont="1" applyFill="1" applyBorder="1" applyAlignment="1">
      <alignment horizontal="center" vertical="center"/>
    </xf>
    <xf numFmtId="0" fontId="92" fillId="0" borderId="33" xfId="0" applyFont="1" applyFill="1" applyBorder="1" applyAlignment="1">
      <alignment horizontal="center" vertical="center"/>
    </xf>
    <xf numFmtId="0" fontId="92" fillId="0" borderId="46" xfId="0" applyFont="1" applyFill="1" applyBorder="1" applyAlignment="1">
      <alignment horizontal="center" vertical="center"/>
    </xf>
    <xf numFmtId="0" fontId="92" fillId="0" borderId="0" xfId="0" applyFont="1" applyFill="1" applyAlignment="1">
      <alignment horizontal="center" vertical="center"/>
    </xf>
    <xf numFmtId="0" fontId="92" fillId="0" borderId="11" xfId="0" applyFont="1" applyFill="1" applyBorder="1" applyAlignment="1">
      <alignment horizontal="center" vertical="center"/>
    </xf>
    <xf numFmtId="0" fontId="92" fillId="0" borderId="30" xfId="0" applyFont="1" applyFill="1" applyBorder="1" applyAlignment="1">
      <alignment horizontal="center" vertical="center"/>
    </xf>
    <xf numFmtId="0" fontId="87" fillId="0" borderId="11" xfId="0" applyFont="1" applyFill="1" applyBorder="1" applyAlignment="1">
      <alignment horizontal="center" vertical="center"/>
    </xf>
    <xf numFmtId="3" fontId="123" fillId="0" borderId="11" xfId="0" applyNumberFormat="1" applyFont="1" applyFill="1" applyBorder="1" applyAlignment="1">
      <alignment horizontal="center" vertical="center"/>
    </xf>
    <xf numFmtId="169" fontId="123" fillId="0" borderId="11" xfId="0" applyNumberFormat="1" applyFont="1" applyFill="1" applyBorder="1" applyAlignment="1">
      <alignment horizontal="center" vertical="center"/>
    </xf>
    <xf numFmtId="169" fontId="124" fillId="0" borderId="11" xfId="0" applyNumberFormat="1" applyFont="1" applyFill="1" applyBorder="1" applyAlignment="1">
      <alignment horizontal="center" vertical="center"/>
    </xf>
    <xf numFmtId="0" fontId="123" fillId="0" borderId="11" xfId="0" applyFont="1" applyFill="1" applyBorder="1" applyAlignment="1">
      <alignment horizontal="center" vertical="center"/>
    </xf>
    <xf numFmtId="0" fontId="125" fillId="0" borderId="11" xfId="0" applyFont="1" applyFill="1" applyBorder="1" applyAlignment="1">
      <alignment horizontal="center" vertical="center"/>
    </xf>
    <xf numFmtId="0" fontId="123" fillId="0" borderId="11" xfId="0" applyFont="1" applyFill="1" applyBorder="1" applyAlignment="1">
      <alignment vertical="center"/>
    </xf>
    <xf numFmtId="0" fontId="123" fillId="0" borderId="11" xfId="0" applyFont="1" applyFill="1" applyBorder="1" applyAlignment="1">
      <alignment horizontal="left" vertical="center"/>
    </xf>
    <xf numFmtId="3" fontId="126" fillId="0" borderId="11" xfId="0" applyNumberFormat="1" applyFont="1" applyFill="1" applyBorder="1" applyAlignment="1">
      <alignment horizontal="left" vertical="center"/>
    </xf>
    <xf numFmtId="4" fontId="123" fillId="0" borderId="11" xfId="0" applyNumberFormat="1" applyFont="1" applyFill="1" applyBorder="1" applyAlignment="1">
      <alignment horizontal="center" vertical="center"/>
    </xf>
    <xf numFmtId="3" fontId="123" fillId="0" borderId="11" xfId="0" applyNumberFormat="1" applyFont="1" applyFill="1" applyBorder="1" applyAlignment="1">
      <alignment horizontal="left" vertical="center"/>
    </xf>
    <xf numFmtId="0" fontId="126" fillId="0" borderId="11" xfId="0" applyFont="1" applyFill="1" applyBorder="1" applyAlignment="1">
      <alignment horizontal="left" vertical="center"/>
    </xf>
    <xf numFmtId="1" fontId="123" fillId="0" borderId="11" xfId="0" applyNumberFormat="1" applyFont="1" applyFill="1" applyBorder="1" applyAlignment="1">
      <alignment horizontal="center" vertical="center"/>
    </xf>
    <xf numFmtId="2" fontId="123" fillId="0" borderId="11" xfId="0" applyNumberFormat="1" applyFont="1" applyFill="1" applyBorder="1" applyAlignment="1">
      <alignment horizontal="center" vertical="center" shrinkToFit="1"/>
    </xf>
    <xf numFmtId="0" fontId="125" fillId="30" borderId="11" xfId="0" applyNumberFormat="1" applyFont="1" applyFill="1" applyBorder="1" applyAlignment="1" applyProtection="1">
      <alignment vertical="center"/>
    </xf>
    <xf numFmtId="0" fontId="125" fillId="0" borderId="11" xfId="0" applyNumberFormat="1" applyFont="1" applyFill="1" applyBorder="1" applyAlignment="1" applyProtection="1">
      <alignment vertical="center"/>
    </xf>
    <xf numFmtId="0" fontId="125" fillId="0" borderId="11" xfId="0" applyNumberFormat="1" applyFont="1" applyFill="1" applyBorder="1" applyAlignment="1" applyProtection="1"/>
    <xf numFmtId="0" fontId="125" fillId="0" borderId="0" xfId="0" applyNumberFormat="1" applyFont="1" applyFill="1" applyBorder="1" applyAlignment="1" applyProtection="1"/>
    <xf numFmtId="0" fontId="127" fillId="0" borderId="11" xfId="0" applyNumberFormat="1" applyFont="1" applyFill="1" applyBorder="1" applyAlignment="1" applyProtection="1">
      <alignment vertical="center"/>
    </xf>
    <xf numFmtId="3" fontId="123" fillId="30" borderId="11" xfId="0" applyNumberFormat="1" applyFont="1" applyFill="1" applyBorder="1" applyAlignment="1">
      <alignment horizontal="center" vertical="center"/>
    </xf>
    <xf numFmtId="169" fontId="123" fillId="30" borderId="11" xfId="0" applyNumberFormat="1" applyFont="1" applyFill="1" applyBorder="1" applyAlignment="1">
      <alignment horizontal="center" vertical="center"/>
    </xf>
    <xf numFmtId="0" fontId="123" fillId="30" borderId="11" xfId="0" applyFont="1" applyFill="1" applyBorder="1" applyAlignment="1">
      <alignment horizontal="center" vertical="center"/>
    </xf>
    <xf numFmtId="0" fontId="125" fillId="30" borderId="11" xfId="0" applyFont="1" applyFill="1" applyBorder="1" applyAlignment="1">
      <alignment horizontal="center" vertical="center"/>
    </xf>
    <xf numFmtId="0" fontId="123" fillId="30" borderId="11" xfId="0" applyFont="1" applyFill="1" applyBorder="1" applyAlignment="1">
      <alignment vertical="center"/>
    </xf>
    <xf numFmtId="0" fontId="123" fillId="30" borderId="11" xfId="0" applyFont="1" applyFill="1" applyBorder="1" applyAlignment="1">
      <alignment horizontal="left" vertical="center"/>
    </xf>
    <xf numFmtId="3" fontId="126" fillId="30" borderId="11" xfId="0" applyNumberFormat="1" applyFont="1" applyFill="1" applyBorder="1" applyAlignment="1">
      <alignment horizontal="center" vertical="center"/>
    </xf>
    <xf numFmtId="169" fontId="123" fillId="30" borderId="11" xfId="0" applyNumberFormat="1" applyFont="1" applyFill="1" applyBorder="1" applyAlignment="1">
      <alignment horizontal="right" vertical="center"/>
    </xf>
    <xf numFmtId="4" fontId="123" fillId="30" borderId="11" xfId="0" applyNumberFormat="1" applyFont="1" applyFill="1" applyBorder="1" applyAlignment="1">
      <alignment horizontal="center" vertical="center"/>
    </xf>
    <xf numFmtId="3" fontId="123" fillId="30" borderId="11" xfId="0" applyNumberFormat="1" applyFont="1" applyFill="1" applyBorder="1" applyAlignment="1">
      <alignment horizontal="left" vertical="center"/>
    </xf>
    <xf numFmtId="0" fontId="126" fillId="30" borderId="11" xfId="0" applyFont="1" applyFill="1" applyBorder="1" applyAlignment="1">
      <alignment horizontal="left" vertical="center"/>
    </xf>
    <xf numFmtId="1" fontId="123" fillId="30" borderId="11" xfId="0" applyNumberFormat="1" applyFont="1" applyFill="1" applyBorder="1" applyAlignment="1">
      <alignment horizontal="center" vertical="center"/>
    </xf>
    <xf numFmtId="2" fontId="123" fillId="30" borderId="11" xfId="0" applyNumberFormat="1" applyFont="1" applyFill="1" applyBorder="1" applyAlignment="1">
      <alignment horizontal="center" vertical="center" shrinkToFit="1"/>
    </xf>
    <xf numFmtId="0" fontId="125" fillId="30" borderId="0" xfId="0" applyNumberFormat="1" applyFont="1" applyFill="1" applyBorder="1" applyAlignment="1" applyProtection="1"/>
    <xf numFmtId="49" fontId="88" fillId="0" borderId="11" xfId="0" applyNumberFormat="1" applyFont="1" applyFill="1" applyBorder="1" applyAlignment="1"/>
    <xf numFmtId="1" fontId="88" fillId="0" borderId="11" xfId="0" applyNumberFormat="1" applyFont="1" applyFill="1" applyBorder="1" applyAlignment="1">
      <alignment horizontal="left"/>
    </xf>
    <xf numFmtId="1" fontId="88" fillId="0" borderId="11" xfId="0" applyNumberFormat="1" applyFont="1" applyFill="1" applyBorder="1" applyAlignment="1">
      <alignment horizontal="right"/>
    </xf>
    <xf numFmtId="3" fontId="85" fillId="32" borderId="11" xfId="0" applyNumberFormat="1" applyFont="1" applyFill="1" applyBorder="1" applyAlignment="1">
      <alignment horizontal="right" vertical="center"/>
    </xf>
    <xf numFmtId="3" fontId="85" fillId="32" borderId="11" xfId="0" applyNumberFormat="1" applyFont="1" applyFill="1" applyBorder="1" applyAlignment="1">
      <alignment horizontal="center" vertical="center"/>
    </xf>
    <xf numFmtId="0" fontId="92" fillId="0" borderId="27" xfId="0" applyFont="1" applyFill="1" applyBorder="1" applyAlignment="1">
      <alignment horizontal="center" vertical="center"/>
    </xf>
    <xf numFmtId="0" fontId="92" fillId="0" borderId="33" xfId="0" applyFont="1" applyFill="1" applyBorder="1" applyAlignment="1">
      <alignment horizontal="center" vertical="center"/>
    </xf>
    <xf numFmtId="0" fontId="92" fillId="0" borderId="46" xfId="0" applyFont="1" applyFill="1" applyBorder="1" applyAlignment="1">
      <alignment horizontal="center" vertical="center"/>
    </xf>
    <xf numFmtId="0" fontId="92" fillId="0" borderId="0" xfId="0" applyFont="1" applyFill="1" applyAlignment="1">
      <alignment horizontal="center" vertical="center"/>
    </xf>
    <xf numFmtId="0" fontId="92" fillId="0" borderId="11" xfId="0" applyFont="1" applyFill="1" applyBorder="1" applyAlignment="1">
      <alignment horizontal="center" vertical="center"/>
    </xf>
    <xf numFmtId="0" fontId="92" fillId="0" borderId="30" xfId="0" applyFont="1" applyFill="1" applyBorder="1" applyAlignment="1">
      <alignment horizontal="center" vertical="center"/>
    </xf>
    <xf numFmtId="0" fontId="87" fillId="0" borderId="11" xfId="0" applyFont="1" applyFill="1" applyBorder="1" applyAlignment="1">
      <alignment horizontal="center" vertical="center"/>
    </xf>
    <xf numFmtId="1" fontId="95" fillId="0" borderId="11" xfId="0" applyNumberFormat="1" applyFont="1" applyFill="1" applyBorder="1" applyAlignment="1">
      <alignment horizontal="center" vertical="center" shrinkToFit="1"/>
    </xf>
    <xf numFmtId="167" fontId="95" fillId="0" borderId="11" xfId="0" applyNumberFormat="1" applyFont="1" applyFill="1" applyBorder="1" applyAlignment="1">
      <alignment horizontal="center" vertical="center" shrinkToFit="1"/>
    </xf>
    <xf numFmtId="0" fontId="125" fillId="0" borderId="0" xfId="0" applyNumberFormat="1" applyFont="1" applyFill="1" applyBorder="1" applyAlignment="1" applyProtection="1">
      <alignment vertical="center"/>
    </xf>
    <xf numFmtId="0" fontId="128" fillId="0" borderId="11" xfId="0" applyNumberFormat="1" applyFont="1" applyFill="1" applyBorder="1" applyAlignment="1" applyProtection="1">
      <alignment vertical="center"/>
    </xf>
    <xf numFmtId="0" fontId="23" fillId="32" borderId="11" xfId="0" applyFont="1" applyFill="1" applyBorder="1" applyAlignment="1">
      <alignment horizontal="center" vertical="center"/>
    </xf>
    <xf numFmtId="169" fontId="23" fillId="32" borderId="11" xfId="0" applyNumberFormat="1" applyFont="1" applyFill="1" applyBorder="1" applyAlignment="1">
      <alignment horizontal="center" vertical="center"/>
    </xf>
    <xf numFmtId="3" fontId="23" fillId="32" borderId="11" xfId="0" applyNumberFormat="1" applyFont="1" applyFill="1" applyBorder="1" applyAlignment="1">
      <alignment horizontal="center" vertical="center"/>
    </xf>
    <xf numFmtId="3" fontId="110" fillId="0" borderId="11" xfId="0" applyNumberFormat="1" applyFont="1" applyFill="1" applyBorder="1" applyAlignment="1">
      <alignment horizontal="center" vertical="center"/>
    </xf>
    <xf numFmtId="3" fontId="67" fillId="0" borderId="11" xfId="0" applyNumberFormat="1" applyFont="1" applyFill="1" applyBorder="1" applyAlignment="1">
      <alignment vertical="center"/>
    </xf>
    <xf numFmtId="0" fontId="89" fillId="0" borderId="27" xfId="0" applyFont="1" applyFill="1" applyBorder="1" applyAlignment="1">
      <alignment horizontal="center" vertical="center"/>
    </xf>
    <xf numFmtId="0" fontId="89" fillId="0" borderId="33" xfId="0" applyFont="1" applyFill="1" applyBorder="1" applyAlignment="1">
      <alignment horizontal="center" vertical="center"/>
    </xf>
    <xf numFmtId="0" fontId="89" fillId="0" borderId="46" xfId="0" applyFont="1" applyFill="1" applyBorder="1" applyAlignment="1">
      <alignment horizontal="center" vertical="center"/>
    </xf>
    <xf numFmtId="0" fontId="89" fillId="0" borderId="0" xfId="0" applyFont="1" applyFill="1" applyAlignment="1">
      <alignment horizontal="center" vertical="center"/>
    </xf>
    <xf numFmtId="0" fontId="89" fillId="0" borderId="11" xfId="0" applyFont="1" applyFill="1" applyBorder="1" applyAlignment="1">
      <alignment horizontal="center" vertical="center"/>
    </xf>
    <xf numFmtId="0" fontId="89" fillId="0" borderId="30" xfId="0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 applyProtection="1">
      <alignment horizontal="left" vertical="center"/>
    </xf>
    <xf numFmtId="3" fontId="110" fillId="32" borderId="11" xfId="0" applyNumberFormat="1" applyFont="1" applyFill="1" applyBorder="1" applyAlignment="1">
      <alignment horizontal="center" vertical="center"/>
    </xf>
    <xf numFmtId="1" fontId="87" fillId="32" borderId="27" xfId="0" applyNumberFormat="1" applyFont="1" applyFill="1" applyBorder="1" applyAlignment="1">
      <alignment horizontal="center" vertical="center" shrinkToFit="1"/>
    </xf>
    <xf numFmtId="2" fontId="87" fillId="32" borderId="27" xfId="0" applyNumberFormat="1" applyFont="1" applyFill="1" applyBorder="1" applyAlignment="1">
      <alignment horizontal="center" vertical="center" shrinkToFit="1"/>
    </xf>
    <xf numFmtId="167" fontId="87" fillId="32" borderId="27" xfId="0" applyNumberFormat="1" applyFont="1" applyFill="1" applyBorder="1" applyAlignment="1">
      <alignment horizontal="center" vertical="center" shrinkToFit="1"/>
    </xf>
    <xf numFmtId="3" fontId="67" fillId="40" borderId="11" xfId="0" applyNumberFormat="1" applyFont="1" applyFill="1" applyBorder="1" applyAlignment="1">
      <alignment horizontal="center" vertical="center"/>
    </xf>
    <xf numFmtId="169" fontId="67" fillId="40" borderId="11" xfId="0" applyNumberFormat="1" applyFont="1" applyFill="1" applyBorder="1" applyAlignment="1">
      <alignment horizontal="center" vertical="center"/>
    </xf>
    <xf numFmtId="169" fontId="102" fillId="40" borderId="11" xfId="0" applyNumberFormat="1" applyFont="1" applyFill="1" applyBorder="1" applyAlignment="1">
      <alignment horizontal="center" vertical="center"/>
    </xf>
    <xf numFmtId="0" fontId="67" fillId="40" borderId="11" xfId="0" applyFont="1" applyFill="1" applyBorder="1" applyAlignment="1">
      <alignment horizontal="center" vertical="center"/>
    </xf>
    <xf numFmtId="0" fontId="1" fillId="40" borderId="11" xfId="0" applyFont="1" applyFill="1" applyBorder="1" applyAlignment="1">
      <alignment horizontal="center" vertical="center"/>
    </xf>
    <xf numFmtId="0" fontId="67" fillId="40" borderId="11" xfId="0" applyFont="1" applyFill="1" applyBorder="1" applyAlignment="1">
      <alignment vertical="center"/>
    </xf>
    <xf numFmtId="0" fontId="67" fillId="40" borderId="11" xfId="0" applyFont="1" applyFill="1" applyBorder="1" applyAlignment="1">
      <alignment horizontal="left" vertical="center"/>
    </xf>
    <xf numFmtId="169" fontId="67" fillId="40" borderId="11" xfId="0" applyNumberFormat="1" applyFont="1" applyFill="1" applyBorder="1" applyAlignment="1">
      <alignment horizontal="left" vertical="center"/>
    </xf>
    <xf numFmtId="3" fontId="110" fillId="40" borderId="11" xfId="0" applyNumberFormat="1" applyFont="1" applyFill="1" applyBorder="1" applyAlignment="1">
      <alignment horizontal="center" vertical="center"/>
    </xf>
    <xf numFmtId="4" fontId="67" fillId="40" borderId="11" xfId="0" applyNumberFormat="1" applyFont="1" applyFill="1" applyBorder="1" applyAlignment="1">
      <alignment horizontal="center" vertical="center"/>
    </xf>
    <xf numFmtId="3" fontId="67" fillId="40" borderId="11" xfId="0" applyNumberFormat="1" applyFont="1" applyFill="1" applyBorder="1" applyAlignment="1">
      <alignment horizontal="left" vertical="center"/>
    </xf>
    <xf numFmtId="1" fontId="67" fillId="40" borderId="11" xfId="0" applyNumberFormat="1" applyFont="1" applyFill="1" applyBorder="1" applyAlignment="1">
      <alignment horizontal="center" vertical="center"/>
    </xf>
    <xf numFmtId="1" fontId="87" fillId="40" borderId="27" xfId="0" applyNumberFormat="1" applyFont="1" applyFill="1" applyBorder="1" applyAlignment="1">
      <alignment horizontal="center" vertical="center" shrinkToFit="1"/>
    </xf>
    <xf numFmtId="2" fontId="87" fillId="40" borderId="27" xfId="0" applyNumberFormat="1" applyFont="1" applyFill="1" applyBorder="1" applyAlignment="1">
      <alignment horizontal="center" vertical="center" shrinkToFit="1"/>
    </xf>
    <xf numFmtId="167" fontId="87" fillId="40" borderId="27" xfId="0" applyNumberFormat="1" applyFont="1" applyFill="1" applyBorder="1" applyAlignment="1">
      <alignment horizontal="center" vertical="center" shrinkToFit="1"/>
    </xf>
    <xf numFmtId="2" fontId="67" fillId="40" borderId="11" xfId="0" applyNumberFormat="1" applyFont="1" applyFill="1" applyBorder="1" applyAlignment="1">
      <alignment horizontal="center" vertical="center" shrinkToFit="1"/>
    </xf>
    <xf numFmtId="0" fontId="1" fillId="40" borderId="11" xfId="0" applyNumberFormat="1" applyFont="1" applyFill="1" applyBorder="1" applyAlignment="1" applyProtection="1">
      <alignment vertical="center"/>
    </xf>
    <xf numFmtId="0" fontId="85" fillId="40" borderId="11" xfId="0" applyFont="1" applyFill="1" applyBorder="1" applyAlignment="1">
      <alignment horizontal="left" vertical="center"/>
    </xf>
    <xf numFmtId="0" fontId="23" fillId="0" borderId="11" xfId="0" applyFont="1" applyFill="1" applyBorder="1" applyAlignment="1">
      <alignment horizontal="center" vertical="center"/>
    </xf>
    <xf numFmtId="0" fontId="92" fillId="0" borderId="27" xfId="0" applyFont="1" applyFill="1" applyBorder="1" applyAlignment="1">
      <alignment horizontal="center" vertical="center"/>
    </xf>
    <xf numFmtId="0" fontId="92" fillId="0" borderId="33" xfId="0" applyFont="1" applyFill="1" applyBorder="1" applyAlignment="1">
      <alignment horizontal="center" vertical="center"/>
    </xf>
    <xf numFmtId="0" fontId="92" fillId="0" borderId="46" xfId="0" applyFont="1" applyFill="1" applyBorder="1" applyAlignment="1">
      <alignment horizontal="center" vertical="center"/>
    </xf>
    <xf numFmtId="0" fontId="92" fillId="0" borderId="0" xfId="0" applyFont="1" applyFill="1" applyAlignment="1">
      <alignment horizontal="center" vertical="center"/>
    </xf>
    <xf numFmtId="0" fontId="92" fillId="0" borderId="11" xfId="0" applyFont="1" applyFill="1" applyBorder="1" applyAlignment="1">
      <alignment horizontal="center" vertical="center"/>
    </xf>
    <xf numFmtId="0" fontId="92" fillId="0" borderId="30" xfId="0" applyFont="1" applyFill="1" applyBorder="1" applyAlignment="1">
      <alignment horizontal="center" vertical="center"/>
    </xf>
    <xf numFmtId="0" fontId="87" fillId="0" borderId="11" xfId="0" applyFont="1" applyFill="1" applyBorder="1" applyAlignment="1">
      <alignment horizontal="center" vertical="center"/>
    </xf>
    <xf numFmtId="169" fontId="67" fillId="37" borderId="11" xfId="0" applyNumberFormat="1" applyFont="1" applyFill="1" applyBorder="1" applyAlignment="1">
      <alignment horizontal="center" vertical="center"/>
    </xf>
    <xf numFmtId="169" fontId="102" fillId="37" borderId="11" xfId="0" applyNumberFormat="1" applyFont="1" applyFill="1" applyBorder="1" applyAlignment="1">
      <alignment horizontal="center" vertical="center"/>
    </xf>
    <xf numFmtId="0" fontId="67" fillId="37" borderId="11" xfId="0" applyFont="1" applyFill="1" applyBorder="1" applyAlignment="1">
      <alignment horizontal="left" vertical="center"/>
    </xf>
    <xf numFmtId="4" fontId="67" fillId="37" borderId="11" xfId="0" applyNumberFormat="1" applyFont="1" applyFill="1" applyBorder="1" applyAlignment="1">
      <alignment horizontal="center" vertical="center"/>
    </xf>
    <xf numFmtId="1" fontId="67" fillId="37" borderId="11" xfId="0" applyNumberFormat="1" applyFont="1" applyFill="1" applyBorder="1" applyAlignment="1">
      <alignment horizontal="center" vertical="center"/>
    </xf>
    <xf numFmtId="1" fontId="67" fillId="37" borderId="11" xfId="0" applyNumberFormat="1" applyFont="1" applyFill="1" applyBorder="1" applyAlignment="1">
      <alignment horizontal="center" vertical="center" shrinkToFit="1"/>
    </xf>
    <xf numFmtId="2" fontId="67" fillId="37" borderId="11" xfId="0" applyNumberFormat="1" applyFont="1" applyFill="1" applyBorder="1" applyAlignment="1">
      <alignment horizontal="center" vertical="center" shrinkToFit="1"/>
    </xf>
    <xf numFmtId="167" fontId="67" fillId="37" borderId="11" xfId="0" applyNumberFormat="1" applyFont="1" applyFill="1" applyBorder="1" applyAlignment="1">
      <alignment horizontal="center" vertical="center" shrinkToFit="1"/>
    </xf>
    <xf numFmtId="0" fontId="1" fillId="37" borderId="11" xfId="0" applyNumberFormat="1" applyFont="1" applyFill="1" applyBorder="1" applyAlignment="1" applyProtection="1"/>
    <xf numFmtId="0" fontId="1" fillId="37" borderId="0" xfId="0" applyNumberFormat="1" applyFont="1" applyFill="1" applyBorder="1" applyAlignment="1" applyProtection="1"/>
    <xf numFmtId="1" fontId="67" fillId="37" borderId="27" xfId="0" applyNumberFormat="1" applyFont="1" applyFill="1" applyBorder="1" applyAlignment="1">
      <alignment horizontal="center" vertical="center" shrinkToFit="1"/>
    </xf>
    <xf numFmtId="2" fontId="67" fillId="37" borderId="27" xfId="0" applyNumberFormat="1" applyFont="1" applyFill="1" applyBorder="1" applyAlignment="1">
      <alignment horizontal="center" vertical="center" shrinkToFit="1"/>
    </xf>
    <xf numFmtId="167" fontId="67" fillId="37" borderId="27" xfId="0" applyNumberFormat="1" applyFont="1" applyFill="1" applyBorder="1" applyAlignment="1">
      <alignment horizontal="center" vertical="center" shrinkToFit="1"/>
    </xf>
    <xf numFmtId="0" fontId="30" fillId="37" borderId="11" xfId="0" applyNumberFormat="1" applyFont="1" applyFill="1" applyBorder="1" applyAlignment="1" applyProtection="1">
      <alignment vertical="center"/>
    </xf>
    <xf numFmtId="3" fontId="79" fillId="32" borderId="11" xfId="0" applyNumberFormat="1" applyFont="1" applyFill="1" applyBorder="1" applyAlignment="1">
      <alignment horizontal="center" vertical="center"/>
    </xf>
    <xf numFmtId="169" fontId="79" fillId="32" borderId="11" xfId="0" applyNumberFormat="1" applyFont="1" applyFill="1" applyBorder="1" applyAlignment="1">
      <alignment horizontal="center" vertical="center"/>
    </xf>
    <xf numFmtId="169" fontId="82" fillId="32" borderId="11" xfId="0" applyNumberFormat="1" applyFont="1" applyFill="1" applyBorder="1" applyAlignment="1">
      <alignment horizontal="center" vertical="center"/>
    </xf>
    <xf numFmtId="0" fontId="78" fillId="32" borderId="11" xfId="0" applyFont="1" applyFill="1" applyBorder="1" applyAlignment="1">
      <alignment horizontal="center" vertical="center"/>
    </xf>
    <xf numFmtId="0" fontId="79" fillId="32" borderId="11" xfId="0" applyFont="1" applyFill="1" applyBorder="1" applyAlignment="1">
      <alignment vertical="center"/>
    </xf>
    <xf numFmtId="0" fontId="79" fillId="32" borderId="11" xfId="0" applyFont="1" applyFill="1" applyBorder="1" applyAlignment="1">
      <alignment horizontal="left" vertical="center"/>
    </xf>
    <xf numFmtId="4" fontId="79" fillId="32" borderId="11" xfId="0" applyNumberFormat="1" applyFont="1" applyFill="1" applyBorder="1" applyAlignment="1">
      <alignment horizontal="center" vertical="center"/>
    </xf>
    <xf numFmtId="3" fontId="79" fillId="32" borderId="11" xfId="0" applyNumberFormat="1" applyFont="1" applyFill="1" applyBorder="1" applyAlignment="1">
      <alignment horizontal="left" vertical="center"/>
    </xf>
    <xf numFmtId="1" fontId="79" fillId="32" borderId="11" xfId="0" applyNumberFormat="1" applyFont="1" applyFill="1" applyBorder="1" applyAlignment="1">
      <alignment horizontal="center" vertical="center"/>
    </xf>
    <xf numFmtId="2" fontId="79" fillId="32" borderId="11" xfId="0" applyNumberFormat="1" applyFont="1" applyFill="1" applyBorder="1" applyAlignment="1">
      <alignment horizontal="center" vertical="center" shrinkToFit="1"/>
    </xf>
    <xf numFmtId="0" fontId="78" fillId="32" borderId="11" xfId="0" applyNumberFormat="1" applyFont="1" applyFill="1" applyBorder="1" applyAlignment="1" applyProtection="1">
      <alignment vertical="center"/>
    </xf>
    <xf numFmtId="3" fontId="129" fillId="32" borderId="11" xfId="0" applyNumberFormat="1" applyFont="1" applyFill="1" applyBorder="1" applyAlignment="1">
      <alignment horizontal="center" vertical="center"/>
    </xf>
    <xf numFmtId="0" fontId="100" fillId="32" borderId="11" xfId="0" applyFont="1" applyFill="1" applyBorder="1" applyAlignment="1">
      <alignment horizontal="left" vertical="center"/>
    </xf>
    <xf numFmtId="3" fontId="79" fillId="40" borderId="11" xfId="0" applyNumberFormat="1" applyFont="1" applyFill="1" applyBorder="1" applyAlignment="1">
      <alignment horizontal="center" vertical="center"/>
    </xf>
    <xf numFmtId="169" fontId="79" fillId="40" borderId="11" xfId="0" applyNumberFormat="1" applyFont="1" applyFill="1" applyBorder="1" applyAlignment="1">
      <alignment horizontal="center" vertical="center"/>
    </xf>
    <xf numFmtId="169" fontId="82" fillId="40" borderId="11" xfId="0" applyNumberFormat="1" applyFont="1" applyFill="1" applyBorder="1" applyAlignment="1">
      <alignment horizontal="center" vertical="center"/>
    </xf>
    <xf numFmtId="0" fontId="79" fillId="40" borderId="11" xfId="0" applyFont="1" applyFill="1" applyBorder="1" applyAlignment="1">
      <alignment horizontal="center" vertical="center"/>
    </xf>
    <xf numFmtId="0" fontId="78" fillId="40" borderId="11" xfId="0" applyFont="1" applyFill="1" applyBorder="1" applyAlignment="1">
      <alignment horizontal="center" vertical="center"/>
    </xf>
    <xf numFmtId="0" fontId="79" fillId="40" borderId="11" xfId="0" applyFont="1" applyFill="1" applyBorder="1" applyAlignment="1">
      <alignment vertical="center"/>
    </xf>
    <xf numFmtId="0" fontId="79" fillId="40" borderId="11" xfId="0" applyFont="1" applyFill="1" applyBorder="1" applyAlignment="1">
      <alignment horizontal="left" vertical="center"/>
    </xf>
    <xf numFmtId="169" fontId="79" fillId="40" borderId="11" xfId="0" applyNumberFormat="1" applyFont="1" applyFill="1" applyBorder="1" applyAlignment="1">
      <alignment horizontal="left" vertical="center"/>
    </xf>
    <xf numFmtId="3" fontId="129" fillId="40" borderId="11" xfId="0" applyNumberFormat="1" applyFont="1" applyFill="1" applyBorder="1" applyAlignment="1">
      <alignment horizontal="center" vertical="center"/>
    </xf>
    <xf numFmtId="4" fontId="79" fillId="40" borderId="11" xfId="0" applyNumberFormat="1" applyFont="1" applyFill="1" applyBorder="1" applyAlignment="1">
      <alignment horizontal="center" vertical="center"/>
    </xf>
    <xf numFmtId="3" fontId="79" fillId="40" borderId="11" xfId="0" applyNumberFormat="1" applyFont="1" applyFill="1" applyBorder="1" applyAlignment="1">
      <alignment horizontal="left" vertical="center"/>
    </xf>
    <xf numFmtId="1" fontId="79" fillId="40" borderId="11" xfId="0" applyNumberFormat="1" applyFont="1" applyFill="1" applyBorder="1" applyAlignment="1">
      <alignment horizontal="center" vertical="center"/>
    </xf>
    <xf numFmtId="2" fontId="79" fillId="40" borderId="11" xfId="0" applyNumberFormat="1" applyFont="1" applyFill="1" applyBorder="1" applyAlignment="1">
      <alignment horizontal="center" vertical="center" shrinkToFit="1"/>
    </xf>
    <xf numFmtId="0" fontId="78" fillId="40" borderId="11" xfId="0" applyNumberFormat="1" applyFont="1" applyFill="1" applyBorder="1" applyAlignment="1" applyProtection="1">
      <alignment vertical="center"/>
    </xf>
    <xf numFmtId="0" fontId="108" fillId="0" borderId="11" xfId="0" applyNumberFormat="1" applyFont="1" applyFill="1" applyBorder="1" applyAlignment="1" applyProtection="1">
      <alignment vertical="center"/>
    </xf>
    <xf numFmtId="0" fontId="100" fillId="40" borderId="11" xfId="0" applyFont="1" applyFill="1" applyBorder="1" applyAlignment="1">
      <alignment horizontal="left" vertical="center"/>
    </xf>
    <xf numFmtId="3" fontId="129" fillId="0" borderId="11" xfId="0" applyNumberFormat="1" applyFont="1" applyFill="1" applyBorder="1" applyAlignment="1">
      <alignment horizontal="center" vertical="center"/>
    </xf>
    <xf numFmtId="0" fontId="130" fillId="0" borderId="11" xfId="0" applyNumberFormat="1" applyFont="1" applyFill="1" applyBorder="1" applyAlignment="1" applyProtection="1">
      <alignment vertical="center"/>
    </xf>
    <xf numFmtId="0" fontId="131" fillId="0" borderId="11" xfId="0" applyFont="1" applyFill="1" applyBorder="1" applyAlignment="1">
      <alignment vertical="center"/>
    </xf>
    <xf numFmtId="3" fontId="107" fillId="32" borderId="11" xfId="0" applyNumberFormat="1" applyFont="1" applyFill="1" applyBorder="1" applyAlignment="1">
      <alignment horizontal="center" vertical="center"/>
    </xf>
    <xf numFmtId="0" fontId="117" fillId="0" borderId="11" xfId="0" applyNumberFormat="1" applyFont="1" applyFill="1" applyBorder="1" applyAlignment="1" applyProtection="1">
      <alignment vertical="center"/>
    </xf>
    <xf numFmtId="0" fontId="67" fillId="0" borderId="33" xfId="0" applyNumberFormat="1" applyFont="1" applyFill="1" applyBorder="1" applyAlignment="1" applyProtection="1">
      <alignment horizontal="center" vertical="center"/>
    </xf>
    <xf numFmtId="0" fontId="93" fillId="29" borderId="11" xfId="0" applyNumberFormat="1" applyFont="1" applyFill="1" applyBorder="1" applyAlignment="1" applyProtection="1">
      <alignment vertical="center"/>
    </xf>
    <xf numFmtId="0" fontId="93" fillId="29" borderId="0" xfId="0" applyFont="1" applyFill="1" applyBorder="1" applyAlignment="1">
      <alignment horizontal="center" vertical="center" shrinkToFit="1"/>
    </xf>
    <xf numFmtId="14" fontId="93" fillId="29" borderId="28" xfId="0" applyNumberFormat="1" applyFont="1" applyFill="1" applyBorder="1" applyAlignment="1">
      <alignment horizontal="left" vertical="center"/>
    </xf>
    <xf numFmtId="14" fontId="93" fillId="29" borderId="23" xfId="0" applyNumberFormat="1" applyFont="1" applyFill="1" applyBorder="1" applyAlignment="1">
      <alignment horizontal="left" vertical="center"/>
    </xf>
    <xf numFmtId="14" fontId="93" fillId="29" borderId="57" xfId="0" applyNumberFormat="1" applyFont="1" applyFill="1" applyBorder="1" applyAlignment="1">
      <alignment horizontal="left" vertical="center"/>
    </xf>
    <xf numFmtId="169" fontId="85" fillId="0" borderId="11" xfId="0" applyNumberFormat="1" applyFont="1" applyFill="1" applyBorder="1" applyAlignment="1">
      <alignment horizontal="left" vertical="center"/>
    </xf>
    <xf numFmtId="3" fontId="132" fillId="0" borderId="11" xfId="0" applyNumberFormat="1" applyFont="1" applyFill="1" applyBorder="1" applyAlignment="1">
      <alignment horizontal="center" vertical="center"/>
    </xf>
    <xf numFmtId="3" fontId="100" fillId="0" borderId="11" xfId="0" applyNumberFormat="1" applyFont="1" applyFill="1" applyBorder="1" applyAlignment="1">
      <alignment horizontal="left" vertical="center"/>
    </xf>
    <xf numFmtId="3" fontId="100" fillId="0" borderId="11" xfId="0" applyNumberFormat="1" applyFont="1" applyFill="1" applyBorder="1" applyAlignment="1">
      <alignment horizontal="center" vertical="center"/>
    </xf>
    <xf numFmtId="3" fontId="67" fillId="39" borderId="11" xfId="0" applyNumberFormat="1" applyFont="1" applyFill="1" applyBorder="1" applyAlignment="1">
      <alignment horizontal="center" vertical="center"/>
    </xf>
    <xf numFmtId="0" fontId="1" fillId="39" borderId="11" xfId="0" applyFont="1" applyFill="1" applyBorder="1" applyAlignment="1">
      <alignment horizontal="center" vertical="center"/>
    </xf>
    <xf numFmtId="0" fontId="67" fillId="39" borderId="11" xfId="0" applyFont="1" applyFill="1" applyBorder="1" applyAlignment="1">
      <alignment vertical="center"/>
    </xf>
    <xf numFmtId="169" fontId="67" fillId="39" borderId="11" xfId="0" applyNumberFormat="1" applyFont="1" applyFill="1" applyBorder="1" applyAlignment="1">
      <alignment horizontal="center" vertical="center"/>
    </xf>
    <xf numFmtId="0" fontId="67" fillId="39" borderId="11" xfId="0" applyFont="1" applyFill="1" applyBorder="1" applyAlignment="1">
      <alignment horizontal="left" vertical="center"/>
    </xf>
    <xf numFmtId="3" fontId="85" fillId="39" borderId="11" xfId="0" applyNumberFormat="1" applyFont="1" applyFill="1" applyBorder="1" applyAlignment="1">
      <alignment horizontal="center" vertical="center"/>
    </xf>
    <xf numFmtId="0" fontId="1" fillId="34" borderId="0" xfId="0" applyNumberFormat="1" applyFont="1" applyFill="1" applyBorder="1" applyAlignment="1" applyProtection="1"/>
    <xf numFmtId="0" fontId="1" fillId="34" borderId="11" xfId="0" applyNumberFormat="1" applyFont="1" applyFill="1" applyBorder="1" applyAlignment="1" applyProtection="1"/>
    <xf numFmtId="2" fontId="67" fillId="34" borderId="11" xfId="0" applyNumberFormat="1" applyFont="1" applyFill="1" applyBorder="1" applyAlignment="1">
      <alignment horizontal="center" vertical="center" shrinkToFit="1"/>
    </xf>
    <xf numFmtId="1" fontId="67" fillId="34" borderId="11" xfId="0" applyNumberFormat="1" applyFont="1" applyFill="1" applyBorder="1" applyAlignment="1">
      <alignment horizontal="center" vertical="center"/>
    </xf>
    <xf numFmtId="0" fontId="67" fillId="34" borderId="11" xfId="0" applyFont="1" applyFill="1" applyBorder="1" applyAlignment="1">
      <alignment horizontal="center" vertical="center"/>
    </xf>
    <xf numFmtId="0" fontId="67" fillId="34" borderId="11" xfId="0" applyFont="1" applyFill="1" applyBorder="1" applyAlignment="1">
      <alignment horizontal="left" vertical="center"/>
    </xf>
    <xf numFmtId="3" fontId="67" fillId="34" borderId="11" xfId="0" applyNumberFormat="1" applyFont="1" applyFill="1" applyBorder="1" applyAlignment="1">
      <alignment horizontal="left" vertical="center"/>
    </xf>
    <xf numFmtId="4" fontId="67" fillId="34" borderId="11" xfId="0" applyNumberFormat="1" applyFont="1" applyFill="1" applyBorder="1" applyAlignment="1">
      <alignment horizontal="center" vertical="center"/>
    </xf>
    <xf numFmtId="169" fontId="67" fillId="34" borderId="11" xfId="0" applyNumberFormat="1" applyFont="1" applyFill="1" applyBorder="1" applyAlignment="1">
      <alignment horizontal="center" vertical="center"/>
    </xf>
    <xf numFmtId="0" fontId="67" fillId="34" borderId="11" xfId="0" applyFont="1" applyFill="1" applyBorder="1" applyAlignment="1">
      <alignment vertical="center"/>
    </xf>
    <xf numFmtId="0" fontId="1" fillId="34" borderId="11" xfId="0" applyFont="1" applyFill="1" applyBorder="1" applyAlignment="1">
      <alignment horizontal="center" vertical="center"/>
    </xf>
    <xf numFmtId="169" fontId="102" fillId="34" borderId="11" xfId="0" applyNumberFormat="1" applyFont="1" applyFill="1" applyBorder="1" applyAlignment="1">
      <alignment horizontal="center" vertical="center"/>
    </xf>
    <xf numFmtId="169" fontId="67" fillId="0" borderId="27" xfId="0" applyNumberFormat="1" applyFont="1" applyFill="1" applyBorder="1" applyAlignment="1">
      <alignment horizontal="center" vertical="center"/>
    </xf>
    <xf numFmtId="169" fontId="102" fillId="0" borderId="27" xfId="0" applyNumberFormat="1" applyFont="1" applyFill="1" applyBorder="1" applyAlignment="1">
      <alignment horizontal="center" vertical="center"/>
    </xf>
    <xf numFmtId="0" fontId="67" fillId="0" borderId="27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67" fillId="0" borderId="27" xfId="0" applyFont="1" applyFill="1" applyBorder="1" applyAlignment="1">
      <alignment vertical="center"/>
    </xf>
    <xf numFmtId="0" fontId="67" fillId="0" borderId="27" xfId="0" applyFont="1" applyFill="1" applyBorder="1" applyAlignment="1">
      <alignment horizontal="left" vertical="center"/>
    </xf>
    <xf numFmtId="4" fontId="67" fillId="0" borderId="27" xfId="0" applyNumberFormat="1" applyFont="1" applyFill="1" applyBorder="1" applyAlignment="1">
      <alignment horizontal="center" vertical="center"/>
    </xf>
    <xf numFmtId="0" fontId="89" fillId="0" borderId="27" xfId="0" applyFont="1" applyFill="1" applyBorder="1" applyAlignment="1">
      <alignment horizontal="center" vertical="center"/>
    </xf>
    <xf numFmtId="0" fontId="89" fillId="0" borderId="33" xfId="0" applyFont="1" applyFill="1" applyBorder="1" applyAlignment="1">
      <alignment horizontal="center" vertical="center"/>
    </xf>
    <xf numFmtId="0" fontId="89" fillId="0" borderId="46" xfId="0" applyFont="1" applyFill="1" applyBorder="1" applyAlignment="1">
      <alignment horizontal="center" vertical="center"/>
    </xf>
    <xf numFmtId="0" fontId="89" fillId="0" borderId="0" xfId="0" applyFont="1" applyFill="1" applyAlignment="1">
      <alignment horizontal="center" vertical="center"/>
    </xf>
    <xf numFmtId="0" fontId="89" fillId="0" borderId="11" xfId="0" applyFont="1" applyFill="1" applyBorder="1" applyAlignment="1">
      <alignment horizontal="center" vertical="center"/>
    </xf>
    <xf numFmtId="0" fontId="89" fillId="0" borderId="30" xfId="0" applyFont="1" applyFill="1" applyBorder="1" applyAlignment="1">
      <alignment horizontal="center" vertical="center"/>
    </xf>
    <xf numFmtId="1" fontId="67" fillId="0" borderId="11" xfId="0" applyNumberFormat="1" applyFont="1" applyFill="1" applyBorder="1" applyAlignment="1">
      <alignment horizontal="center" vertical="center" shrinkToFit="1"/>
    </xf>
    <xf numFmtId="167" fontId="67" fillId="0" borderId="11" xfId="0" applyNumberFormat="1" applyFont="1" applyFill="1" applyBorder="1" applyAlignment="1">
      <alignment horizontal="center" vertical="center" shrinkToFit="1"/>
    </xf>
    <xf numFmtId="0" fontId="92" fillId="0" borderId="27" xfId="0" applyFont="1" applyFill="1" applyBorder="1" applyAlignment="1">
      <alignment horizontal="center" vertical="center"/>
    </xf>
    <xf numFmtId="0" fontId="92" fillId="0" borderId="33" xfId="0" applyFont="1" applyFill="1" applyBorder="1" applyAlignment="1">
      <alignment horizontal="center" vertical="center"/>
    </xf>
    <xf numFmtId="0" fontId="92" fillId="0" borderId="46" xfId="0" applyFont="1" applyFill="1" applyBorder="1" applyAlignment="1">
      <alignment horizontal="center" vertical="center"/>
    </xf>
    <xf numFmtId="0" fontId="92" fillId="0" borderId="0" xfId="0" applyFont="1" applyFill="1" applyAlignment="1">
      <alignment horizontal="center" vertical="center"/>
    </xf>
    <xf numFmtId="0" fontId="92" fillId="0" borderId="11" xfId="0" applyFont="1" applyFill="1" applyBorder="1" applyAlignment="1">
      <alignment horizontal="center" vertical="center"/>
    </xf>
    <xf numFmtId="0" fontId="92" fillId="0" borderId="30" xfId="0" applyFont="1" applyFill="1" applyBorder="1" applyAlignment="1">
      <alignment horizontal="center" vertical="center"/>
    </xf>
    <xf numFmtId="0" fontId="87" fillId="0" borderId="11" xfId="0" applyFont="1" applyFill="1" applyBorder="1" applyAlignment="1">
      <alignment horizontal="center" vertical="center"/>
    </xf>
    <xf numFmtId="3" fontId="110" fillId="0" borderId="11" xfId="0" applyNumberFormat="1" applyFont="1" applyFill="1" applyBorder="1" applyAlignment="1">
      <alignment horizontal="right" vertical="center"/>
    </xf>
    <xf numFmtId="0" fontId="89" fillId="0" borderId="27" xfId="0" applyFont="1" applyFill="1" applyBorder="1" applyAlignment="1">
      <alignment horizontal="center" vertical="center"/>
    </xf>
    <xf numFmtId="0" fontId="89" fillId="0" borderId="33" xfId="0" applyFont="1" applyFill="1" applyBorder="1" applyAlignment="1">
      <alignment horizontal="center" vertical="center"/>
    </xf>
    <xf numFmtId="0" fontId="89" fillId="0" borderId="46" xfId="0" applyFont="1" applyFill="1" applyBorder="1" applyAlignment="1">
      <alignment horizontal="center" vertical="center"/>
    </xf>
    <xf numFmtId="0" fontId="89" fillId="0" borderId="0" xfId="0" applyFont="1" applyFill="1" applyAlignment="1">
      <alignment horizontal="center" vertical="center"/>
    </xf>
    <xf numFmtId="0" fontId="89" fillId="0" borderId="11" xfId="0" applyFont="1" applyFill="1" applyBorder="1" applyAlignment="1">
      <alignment horizontal="center" vertical="center"/>
    </xf>
    <xf numFmtId="0" fontId="89" fillId="0" borderId="30" xfId="0" applyFont="1" applyFill="1" applyBorder="1" applyAlignment="1">
      <alignment horizontal="center" vertical="center"/>
    </xf>
    <xf numFmtId="3" fontId="100" fillId="32" borderId="11" xfId="0" applyNumberFormat="1" applyFont="1" applyFill="1" applyBorder="1" applyAlignment="1">
      <alignment horizontal="left" vertical="center"/>
    </xf>
    <xf numFmtId="1" fontId="87" fillId="29" borderId="27" xfId="0" applyNumberFormat="1" applyFont="1" applyFill="1" applyBorder="1" applyAlignment="1">
      <alignment horizontal="center" vertical="center" shrinkToFit="1"/>
    </xf>
    <xf numFmtId="2" fontId="87" fillId="29" borderId="27" xfId="0" applyNumberFormat="1" applyFont="1" applyFill="1" applyBorder="1" applyAlignment="1">
      <alignment horizontal="center" vertical="center" shrinkToFit="1"/>
    </xf>
    <xf numFmtId="167" fontId="87" fillId="29" borderId="27" xfId="0" applyNumberFormat="1" applyFont="1" applyFill="1" applyBorder="1" applyAlignment="1">
      <alignment horizontal="center" vertical="center" shrinkToFit="1"/>
    </xf>
    <xf numFmtId="0" fontId="97" fillId="0" borderId="11" xfId="0" applyFont="1" applyFill="1" applyBorder="1" applyAlignment="1">
      <alignment horizontal="center" vertical="center"/>
    </xf>
    <xf numFmtId="0" fontId="88" fillId="0" borderId="11" xfId="0" applyFont="1" applyFill="1" applyBorder="1" applyAlignment="1">
      <alignment horizontal="right" vertical="center"/>
    </xf>
    <xf numFmtId="3" fontId="88" fillId="0" borderId="11" xfId="0" applyNumberFormat="1" applyFont="1" applyFill="1" applyBorder="1" applyAlignment="1">
      <alignment horizontal="left" vertical="center"/>
    </xf>
    <xf numFmtId="0" fontId="97" fillId="0" borderId="0" xfId="0" applyNumberFormat="1" applyFont="1" applyFill="1" applyBorder="1" applyAlignment="1" applyProtection="1"/>
    <xf numFmtId="0" fontId="133" fillId="0" borderId="11" xfId="0" applyNumberFormat="1" applyFont="1" applyFill="1" applyBorder="1" applyAlignment="1" applyProtection="1">
      <alignment vertical="center"/>
    </xf>
    <xf numFmtId="0" fontId="92" fillId="0" borderId="27" xfId="0" applyFont="1" applyFill="1" applyBorder="1" applyAlignment="1">
      <alignment horizontal="center" vertical="center"/>
    </xf>
    <xf numFmtId="0" fontId="92" fillId="0" borderId="33" xfId="0" applyFont="1" applyFill="1" applyBorder="1" applyAlignment="1">
      <alignment horizontal="center" vertical="center"/>
    </xf>
    <xf numFmtId="0" fontId="92" fillId="0" borderId="46" xfId="0" applyFont="1" applyFill="1" applyBorder="1" applyAlignment="1">
      <alignment horizontal="center" vertical="center"/>
    </xf>
    <xf numFmtId="0" fontId="92" fillId="0" borderId="0" xfId="0" applyFont="1" applyFill="1" applyAlignment="1">
      <alignment horizontal="center" vertical="center"/>
    </xf>
    <xf numFmtId="0" fontId="92" fillId="0" borderId="11" xfId="0" applyFont="1" applyFill="1" applyBorder="1" applyAlignment="1">
      <alignment horizontal="center" vertical="center"/>
    </xf>
    <xf numFmtId="0" fontId="92" fillId="0" borderId="30" xfId="0" applyFont="1" applyFill="1" applyBorder="1" applyAlignment="1">
      <alignment horizontal="center" vertical="center"/>
    </xf>
    <xf numFmtId="0" fontId="89" fillId="0" borderId="27" xfId="0" applyFont="1" applyFill="1" applyBorder="1" applyAlignment="1">
      <alignment horizontal="center" vertical="center"/>
    </xf>
    <xf numFmtId="0" fontId="89" fillId="0" borderId="33" xfId="0" applyFont="1" applyFill="1" applyBorder="1" applyAlignment="1">
      <alignment horizontal="center" vertical="center"/>
    </xf>
    <xf numFmtId="0" fontId="89" fillId="0" borderId="46" xfId="0" applyFont="1" applyFill="1" applyBorder="1" applyAlignment="1">
      <alignment horizontal="center" vertical="center"/>
    </xf>
    <xf numFmtId="0" fontId="89" fillId="0" borderId="0" xfId="0" applyFont="1" applyFill="1" applyAlignment="1">
      <alignment horizontal="center" vertical="center"/>
    </xf>
    <xf numFmtId="0" fontId="89" fillId="0" borderId="11" xfId="0" applyFont="1" applyFill="1" applyBorder="1" applyAlignment="1">
      <alignment horizontal="center" vertical="center"/>
    </xf>
    <xf numFmtId="0" fontId="89" fillId="0" borderId="30" xfId="0" applyFont="1" applyFill="1" applyBorder="1" applyAlignment="1">
      <alignment horizontal="center" vertical="center"/>
    </xf>
    <xf numFmtId="0" fontId="87" fillId="0" borderId="11" xfId="0" applyFont="1" applyFill="1" applyBorder="1" applyAlignment="1">
      <alignment horizontal="center" vertical="center"/>
    </xf>
    <xf numFmtId="0" fontId="92" fillId="0" borderId="27" xfId="0" applyFont="1" applyFill="1" applyBorder="1" applyAlignment="1">
      <alignment horizontal="center" vertical="center"/>
    </xf>
    <xf numFmtId="0" fontId="92" fillId="0" borderId="33" xfId="0" applyFont="1" applyFill="1" applyBorder="1" applyAlignment="1">
      <alignment horizontal="center" vertical="center"/>
    </xf>
    <xf numFmtId="0" fontId="92" fillId="0" borderId="46" xfId="0" applyFont="1" applyFill="1" applyBorder="1" applyAlignment="1">
      <alignment horizontal="center" vertical="center"/>
    </xf>
    <xf numFmtId="0" fontId="92" fillId="0" borderId="0" xfId="0" applyFont="1" applyFill="1" applyAlignment="1">
      <alignment horizontal="center" vertical="center"/>
    </xf>
    <xf numFmtId="0" fontId="92" fillId="0" borderId="11" xfId="0" applyFont="1" applyFill="1" applyBorder="1" applyAlignment="1">
      <alignment horizontal="center" vertical="center"/>
    </xf>
    <xf numFmtId="0" fontId="92" fillId="0" borderId="30" xfId="0" applyFont="1" applyFill="1" applyBorder="1" applyAlignment="1">
      <alignment horizontal="center" vertical="center"/>
    </xf>
    <xf numFmtId="0" fontId="87" fillId="0" borderId="11" xfId="0" applyFont="1" applyFill="1" applyBorder="1" applyAlignment="1">
      <alignment horizontal="center" vertical="center"/>
    </xf>
    <xf numFmtId="0" fontId="97" fillId="0" borderId="0" xfId="0" applyNumberFormat="1" applyFont="1" applyFill="1" applyBorder="1" applyAlignment="1" applyProtection="1">
      <alignment vertical="center"/>
    </xf>
    <xf numFmtId="0" fontId="23" fillId="0" borderId="11" xfId="0" applyFont="1" applyFill="1" applyBorder="1" applyAlignment="1">
      <alignment horizontal="center" vertical="center"/>
    </xf>
    <xf numFmtId="0" fontId="92" fillId="0" borderId="27" xfId="0" applyFont="1" applyFill="1" applyBorder="1" applyAlignment="1">
      <alignment horizontal="center" vertical="center"/>
    </xf>
    <xf numFmtId="0" fontId="92" fillId="0" borderId="33" xfId="0" applyFont="1" applyFill="1" applyBorder="1" applyAlignment="1">
      <alignment horizontal="center" vertical="center"/>
    </xf>
    <xf numFmtId="0" fontId="92" fillId="0" borderId="46" xfId="0" applyFont="1" applyFill="1" applyBorder="1" applyAlignment="1">
      <alignment horizontal="center" vertical="center"/>
    </xf>
    <xf numFmtId="0" fontId="92" fillId="0" borderId="0" xfId="0" applyFont="1" applyFill="1" applyAlignment="1">
      <alignment horizontal="center" vertical="center"/>
    </xf>
    <xf numFmtId="0" fontId="92" fillId="0" borderId="11" xfId="0" applyFont="1" applyFill="1" applyBorder="1" applyAlignment="1">
      <alignment horizontal="center" vertical="center"/>
    </xf>
    <xf numFmtId="0" fontId="92" fillId="0" borderId="30" xfId="0" applyFont="1" applyFill="1" applyBorder="1" applyAlignment="1">
      <alignment horizontal="center" vertical="center"/>
    </xf>
    <xf numFmtId="0" fontId="87" fillId="0" borderId="11" xfId="0" applyFont="1" applyFill="1" applyBorder="1" applyAlignment="1">
      <alignment horizontal="center" vertical="center"/>
    </xf>
    <xf numFmtId="3" fontId="134" fillId="0" borderId="11" xfId="0" applyNumberFormat="1" applyFont="1" applyFill="1" applyBorder="1" applyAlignment="1">
      <alignment horizontal="center" vertical="center"/>
    </xf>
    <xf numFmtId="3" fontId="135" fillId="0" borderId="11" xfId="0" applyNumberFormat="1" applyFont="1" applyFill="1" applyBorder="1" applyAlignment="1">
      <alignment horizontal="center" vertical="center"/>
    </xf>
    <xf numFmtId="3" fontId="136" fillId="0" borderId="11" xfId="0" applyNumberFormat="1" applyFont="1" applyFill="1" applyBorder="1" applyAlignment="1">
      <alignment horizontal="center" vertical="center"/>
    </xf>
    <xf numFmtId="3" fontId="137" fillId="0" borderId="11" xfId="0" applyNumberFormat="1" applyFont="1" applyFill="1" applyBorder="1" applyAlignment="1">
      <alignment horizontal="center" vertical="center"/>
    </xf>
    <xf numFmtId="3" fontId="138" fillId="0" borderId="11" xfId="0" applyNumberFormat="1" applyFont="1" applyFill="1" applyBorder="1" applyAlignment="1">
      <alignment horizontal="center" vertical="center"/>
    </xf>
    <xf numFmtId="3" fontId="138" fillId="29" borderId="11" xfId="0" applyNumberFormat="1" applyFont="1" applyFill="1" applyBorder="1" applyAlignment="1">
      <alignment horizontal="center" vertical="center"/>
    </xf>
    <xf numFmtId="3" fontId="136" fillId="29" borderId="11" xfId="0" applyNumberFormat="1" applyFont="1" applyFill="1" applyBorder="1" applyAlignment="1">
      <alignment horizontal="center" vertical="center"/>
    </xf>
    <xf numFmtId="0" fontId="139" fillId="0" borderId="0" xfId="0" applyFont="1" applyFill="1" applyAlignment="1">
      <alignment horizontal="left" vertical="center"/>
    </xf>
    <xf numFmtId="0" fontId="30" fillId="32" borderId="11" xfId="0" applyFont="1" applyFill="1" applyBorder="1" applyAlignment="1">
      <alignment horizontal="center" vertical="center"/>
    </xf>
    <xf numFmtId="0" fontId="23" fillId="32" borderId="11" xfId="0" applyFont="1" applyFill="1" applyBorder="1" applyAlignment="1">
      <alignment vertical="center"/>
    </xf>
    <xf numFmtId="0" fontId="88" fillId="30" borderId="0" xfId="0" applyFont="1" applyFill="1" applyAlignment="1">
      <alignment horizontal="center" vertical="center"/>
    </xf>
    <xf numFmtId="4" fontId="88" fillId="30" borderId="0" xfId="0" applyNumberFormat="1" applyFont="1" applyFill="1" applyAlignment="1">
      <alignment horizontal="center" vertical="center"/>
    </xf>
    <xf numFmtId="0" fontId="88" fillId="30" borderId="0" xfId="0" applyFont="1" applyFill="1" applyAlignment="1">
      <alignment horizontal="left" vertical="center"/>
    </xf>
    <xf numFmtId="0" fontId="91" fillId="30" borderId="29" xfId="0" applyFont="1" applyFill="1" applyBorder="1" applyAlignment="1">
      <alignment horizontal="center" vertical="center" shrinkToFit="1"/>
    </xf>
    <xf numFmtId="0" fontId="91" fillId="30" borderId="11" xfId="0" applyFont="1" applyFill="1" applyBorder="1" applyAlignment="1">
      <alignment horizontal="center" vertical="center"/>
    </xf>
    <xf numFmtId="0" fontId="91" fillId="30" borderId="30" xfId="0" applyFont="1" applyFill="1" applyBorder="1" applyAlignment="1">
      <alignment horizontal="left" vertical="center"/>
    </xf>
    <xf numFmtId="0" fontId="91" fillId="30" borderId="0" xfId="0" applyFont="1" applyFill="1" applyAlignment="1">
      <alignment horizontal="left" vertical="center"/>
    </xf>
    <xf numFmtId="0" fontId="91" fillId="30" borderId="0" xfId="0" applyFont="1" applyFill="1" applyAlignment="1">
      <alignment horizontal="center" vertical="center"/>
    </xf>
    <xf numFmtId="0" fontId="91" fillId="30" borderId="31" xfId="0" applyFont="1" applyFill="1" applyBorder="1" applyAlignment="1">
      <alignment horizontal="left" vertical="center"/>
    </xf>
    <xf numFmtId="0" fontId="91" fillId="30" borderId="23" xfId="0" applyFont="1" applyFill="1" applyBorder="1" applyAlignment="1">
      <alignment horizontal="left" vertical="center"/>
    </xf>
    <xf numFmtId="0" fontId="91" fillId="30" borderId="0" xfId="0" applyFont="1" applyFill="1" applyBorder="1" applyAlignment="1">
      <alignment horizontal="left" vertical="center"/>
    </xf>
    <xf numFmtId="0" fontId="91" fillId="30" borderId="23" xfId="0" applyFont="1" applyFill="1" applyBorder="1" applyAlignment="1">
      <alignment horizontal="center" vertical="center"/>
    </xf>
    <xf numFmtId="0" fontId="91" fillId="30" borderId="32" xfId="0" applyFont="1" applyFill="1" applyBorder="1" applyAlignment="1">
      <alignment horizontal="left" vertical="center"/>
    </xf>
    <xf numFmtId="0" fontId="91" fillId="30" borderId="28" xfId="0" applyFont="1" applyFill="1" applyBorder="1" applyAlignment="1">
      <alignment horizontal="center" vertical="center"/>
    </xf>
    <xf numFmtId="0" fontId="91" fillId="30" borderId="0" xfId="0" applyFont="1" applyFill="1" applyBorder="1" applyAlignment="1">
      <alignment horizontal="center" vertical="center"/>
    </xf>
    <xf numFmtId="0" fontId="91" fillId="30" borderId="23" xfId="0" applyFont="1" applyFill="1" applyBorder="1" applyAlignment="1">
      <alignment horizontal="left" vertical="center" shrinkToFit="1"/>
    </xf>
    <xf numFmtId="1" fontId="91" fillId="30" borderId="23" xfId="0" applyNumberFormat="1" applyFont="1" applyFill="1" applyBorder="1" applyAlignment="1">
      <alignment horizontal="center" vertical="center" shrinkToFit="1"/>
    </xf>
    <xf numFmtId="4" fontId="91" fillId="30" borderId="23" xfId="0" applyNumberFormat="1" applyFont="1" applyFill="1" applyBorder="1" applyAlignment="1">
      <alignment horizontal="center" vertical="center" shrinkToFit="1"/>
    </xf>
    <xf numFmtId="0" fontId="91" fillId="30" borderId="23" xfId="0" applyFont="1" applyFill="1" applyBorder="1" applyAlignment="1">
      <alignment horizontal="center" vertical="center" shrinkToFit="1"/>
    </xf>
    <xf numFmtId="0" fontId="91" fillId="30" borderId="11" xfId="0" applyNumberFormat="1" applyFont="1" applyFill="1" applyBorder="1" applyAlignment="1" applyProtection="1">
      <alignment vertical="center"/>
    </xf>
    <xf numFmtId="0" fontId="91" fillId="30" borderId="0" xfId="0" applyFont="1" applyFill="1" applyBorder="1" applyAlignment="1">
      <alignment horizontal="center" vertical="center" shrinkToFit="1"/>
    </xf>
    <xf numFmtId="14" fontId="91" fillId="30" borderId="28" xfId="0" applyNumberFormat="1" applyFont="1" applyFill="1" applyBorder="1" applyAlignment="1">
      <alignment horizontal="left" vertical="center"/>
    </xf>
    <xf numFmtId="14" fontId="91" fillId="30" borderId="23" xfId="0" applyNumberFormat="1" applyFont="1" applyFill="1" applyBorder="1" applyAlignment="1">
      <alignment horizontal="left" vertical="center"/>
    </xf>
    <xf numFmtId="14" fontId="91" fillId="30" borderId="57" xfId="0" applyNumberFormat="1" applyFont="1" applyFill="1" applyBorder="1" applyAlignment="1">
      <alignment horizontal="left" vertical="center"/>
    </xf>
    <xf numFmtId="0" fontId="91" fillId="30" borderId="33" xfId="0" applyFont="1" applyFill="1" applyBorder="1" applyAlignment="1">
      <alignment horizontal="center" vertical="center"/>
    </xf>
    <xf numFmtId="0" fontId="91" fillId="30" borderId="26" xfId="0" applyFont="1" applyFill="1" applyBorder="1" applyAlignment="1">
      <alignment horizontal="left" vertical="center"/>
    </xf>
    <xf numFmtId="0" fontId="89" fillId="30" borderId="34" xfId="0" applyFont="1" applyFill="1" applyBorder="1" applyAlignment="1">
      <alignment horizontal="center" vertical="center" shrinkToFit="1"/>
    </xf>
    <xf numFmtId="0" fontId="89" fillId="30" borderId="24" xfId="0" applyFont="1" applyFill="1" applyBorder="1" applyAlignment="1">
      <alignment horizontal="center" vertical="center" shrinkToFit="1"/>
    </xf>
    <xf numFmtId="0" fontId="89" fillId="30" borderId="50" xfId="0" applyFont="1" applyFill="1" applyBorder="1" applyAlignment="1">
      <alignment horizontal="center" vertical="center"/>
    </xf>
    <xf numFmtId="0" fontId="89" fillId="30" borderId="27" xfId="0" applyFont="1" applyFill="1" applyBorder="1" applyAlignment="1">
      <alignment horizontal="center" vertical="center"/>
    </xf>
    <xf numFmtId="0" fontId="89" fillId="30" borderId="0" xfId="0" applyFont="1" applyFill="1" applyBorder="1" applyAlignment="1">
      <alignment horizontal="center" vertical="center"/>
    </xf>
    <xf numFmtId="0" fontId="89" fillId="30" borderId="35" xfId="0" applyFont="1" applyFill="1" applyBorder="1" applyAlignment="1">
      <alignment horizontal="center" vertical="center"/>
    </xf>
    <xf numFmtId="0" fontId="89" fillId="30" borderId="11" xfId="0" applyFont="1" applyFill="1" applyBorder="1" applyAlignment="1">
      <alignment horizontal="center" vertical="center"/>
    </xf>
    <xf numFmtId="0" fontId="89" fillId="30" borderId="37" xfId="0" applyFont="1" applyFill="1" applyBorder="1" applyAlignment="1">
      <alignment horizontal="center" vertical="center" shrinkToFit="1"/>
    </xf>
    <xf numFmtId="14" fontId="89" fillId="30" borderId="24" xfId="0" applyNumberFormat="1" applyFont="1" applyFill="1" applyBorder="1" applyAlignment="1">
      <alignment horizontal="center" vertical="center" shrinkToFit="1"/>
    </xf>
    <xf numFmtId="1" fontId="89" fillId="30" borderId="24" xfId="0" applyNumberFormat="1" applyFont="1" applyFill="1" applyBorder="1" applyAlignment="1">
      <alignment horizontal="center" vertical="center" shrinkToFit="1"/>
    </xf>
    <xf numFmtId="4" fontId="89" fillId="30" borderId="24" xfId="0" applyNumberFormat="1" applyFont="1" applyFill="1" applyBorder="1" applyAlignment="1">
      <alignment horizontal="center" vertical="center" shrinkToFit="1"/>
    </xf>
    <xf numFmtId="0" fontId="89" fillId="30" borderId="0" xfId="0" applyFont="1" applyFill="1" applyBorder="1" applyAlignment="1">
      <alignment horizontal="center" vertical="center" shrinkToFit="1"/>
    </xf>
    <xf numFmtId="0" fontId="89" fillId="30" borderId="26" xfId="0" applyFont="1" applyFill="1" applyBorder="1" applyAlignment="1">
      <alignment horizontal="center" vertical="center" shrinkToFit="1"/>
    </xf>
    <xf numFmtId="0" fontId="89" fillId="30" borderId="33" xfId="0" applyFont="1" applyFill="1" applyBorder="1" applyAlignment="1">
      <alignment horizontal="center" vertical="center"/>
    </xf>
    <xf numFmtId="0" fontId="89" fillId="30" borderId="26" xfId="0" applyFont="1" applyFill="1" applyBorder="1" applyAlignment="1">
      <alignment horizontal="left" vertical="center"/>
    </xf>
    <xf numFmtId="0" fontId="89" fillId="30" borderId="0" xfId="0" applyFont="1" applyFill="1" applyAlignment="1">
      <alignment horizontal="left" vertical="center"/>
    </xf>
    <xf numFmtId="0" fontId="89" fillId="30" borderId="0" xfId="0" applyFont="1" applyFill="1" applyAlignment="1">
      <alignment horizontal="center" vertical="center"/>
    </xf>
    <xf numFmtId="0" fontId="89" fillId="30" borderId="38" xfId="0" applyFont="1" applyFill="1" applyBorder="1" applyAlignment="1">
      <alignment horizontal="center" vertical="center" shrinkToFit="1"/>
    </xf>
    <xf numFmtId="0" fontId="89" fillId="30" borderId="39" xfId="0" applyFont="1" applyFill="1" applyBorder="1" applyAlignment="1">
      <alignment horizontal="center" vertical="center" shrinkToFit="1"/>
    </xf>
    <xf numFmtId="0" fontId="89" fillId="30" borderId="51" xfId="0" applyFont="1" applyFill="1" applyBorder="1" applyAlignment="1">
      <alignment horizontal="center" vertical="center"/>
    </xf>
    <xf numFmtId="0" fontId="89" fillId="30" borderId="46" xfId="0" applyFont="1" applyFill="1" applyBorder="1" applyAlignment="1">
      <alignment horizontal="center" vertical="center"/>
    </xf>
    <xf numFmtId="0" fontId="89" fillId="30" borderId="41" xfId="0" applyFont="1" applyFill="1" applyBorder="1" applyAlignment="1">
      <alignment horizontal="center" vertical="center"/>
    </xf>
    <xf numFmtId="0" fontId="89" fillId="30" borderId="42" xfId="0" applyFont="1" applyFill="1" applyBorder="1" applyAlignment="1">
      <alignment horizontal="center" vertical="center"/>
    </xf>
    <xf numFmtId="0" fontId="89" fillId="30" borderId="43" xfId="0" applyFont="1" applyFill="1" applyBorder="1" applyAlignment="1">
      <alignment horizontal="center" vertical="center" shrinkToFit="1"/>
    </xf>
    <xf numFmtId="0" fontId="89" fillId="30" borderId="44" xfId="0" applyFont="1" applyFill="1" applyBorder="1" applyAlignment="1">
      <alignment horizontal="center" vertical="center" shrinkToFit="1"/>
    </xf>
    <xf numFmtId="14" fontId="89" fillId="30" borderId="39" xfId="0" applyNumberFormat="1" applyFont="1" applyFill="1" applyBorder="1" applyAlignment="1">
      <alignment horizontal="center" vertical="center" shrinkToFit="1"/>
    </xf>
    <xf numFmtId="1" fontId="89" fillId="30" borderId="25" xfId="0" applyNumberFormat="1" applyFont="1" applyFill="1" applyBorder="1" applyAlignment="1">
      <alignment horizontal="center" vertical="center" shrinkToFit="1"/>
    </xf>
    <xf numFmtId="4" fontId="89" fillId="30" borderId="25" xfId="0" applyNumberFormat="1" applyFont="1" applyFill="1" applyBorder="1" applyAlignment="1">
      <alignment horizontal="center" vertical="center" shrinkToFit="1"/>
    </xf>
    <xf numFmtId="0" fontId="89" fillId="30" borderId="30" xfId="0" applyFont="1" applyFill="1" applyBorder="1" applyAlignment="1">
      <alignment horizontal="center" vertical="center"/>
    </xf>
    <xf numFmtId="0" fontId="89" fillId="30" borderId="25" xfId="0" applyFont="1" applyFill="1" applyBorder="1" applyAlignment="1">
      <alignment horizontal="center" vertical="center" shrinkToFit="1"/>
    </xf>
    <xf numFmtId="0" fontId="89" fillId="30" borderId="58" xfId="0" applyFont="1" applyFill="1" applyBorder="1" applyAlignment="1">
      <alignment horizontal="center" vertical="center" shrinkToFit="1"/>
    </xf>
    <xf numFmtId="0" fontId="89" fillId="30" borderId="40" xfId="0" applyFont="1" applyFill="1" applyBorder="1" applyAlignment="1">
      <alignment horizontal="left" vertical="center"/>
    </xf>
    <xf numFmtId="2" fontId="89" fillId="30" borderId="30" xfId="0" applyNumberFormat="1" applyFont="1" applyFill="1" applyBorder="1" applyAlignment="1">
      <alignment horizontal="left" vertical="center" shrinkToFit="1"/>
    </xf>
    <xf numFmtId="2" fontId="89" fillId="30" borderId="11" xfId="0" applyNumberFormat="1" applyFont="1" applyFill="1" applyBorder="1" applyAlignment="1">
      <alignment horizontal="left" vertical="center" shrinkToFit="1"/>
    </xf>
    <xf numFmtId="0" fontId="89" fillId="30" borderId="26" xfId="0" applyFont="1" applyFill="1" applyBorder="1" applyAlignment="1">
      <alignment horizontal="center" vertical="center"/>
    </xf>
    <xf numFmtId="14" fontId="89" fillId="30" borderId="26" xfId="0" applyNumberFormat="1" applyFont="1" applyFill="1" applyBorder="1" applyAlignment="1">
      <alignment horizontal="center" vertical="center"/>
    </xf>
    <xf numFmtId="1" fontId="89" fillId="30" borderId="26" xfId="0" applyNumberFormat="1" applyFont="1" applyFill="1" applyBorder="1" applyAlignment="1">
      <alignment horizontal="center" vertical="center"/>
    </xf>
    <xf numFmtId="4" fontId="89" fillId="30" borderId="26" xfId="0" applyNumberFormat="1" applyFont="1" applyFill="1" applyBorder="1" applyAlignment="1">
      <alignment horizontal="center" vertical="center"/>
    </xf>
    <xf numFmtId="1" fontId="89" fillId="30" borderId="27" xfId="0" applyNumberFormat="1" applyFont="1" applyFill="1" applyBorder="1" applyAlignment="1">
      <alignment horizontal="center" vertical="center" shrinkToFit="1"/>
    </xf>
    <xf numFmtId="1" fontId="89" fillId="30" borderId="26" xfId="0" applyNumberFormat="1" applyFont="1" applyFill="1" applyBorder="1" applyAlignment="1">
      <alignment horizontal="center" vertical="center" shrinkToFit="1"/>
    </xf>
    <xf numFmtId="2" fontId="89" fillId="30" borderId="26" xfId="0" applyNumberFormat="1" applyFont="1" applyFill="1" applyBorder="1" applyAlignment="1">
      <alignment horizontal="center" vertical="center" shrinkToFit="1"/>
    </xf>
    <xf numFmtId="167" fontId="89" fillId="30" borderId="26" xfId="0" applyNumberFormat="1" applyFont="1" applyFill="1" applyBorder="1" applyAlignment="1">
      <alignment horizontal="center" vertical="center" shrinkToFit="1"/>
    </xf>
    <xf numFmtId="2" fontId="89" fillId="30" borderId="0" xfId="0" applyNumberFormat="1" applyFont="1" applyFill="1" applyBorder="1" applyAlignment="1">
      <alignment horizontal="center" vertical="center" shrinkToFit="1"/>
    </xf>
    <xf numFmtId="3" fontId="89" fillId="30" borderId="27" xfId="0" applyNumberFormat="1" applyFont="1" applyFill="1" applyBorder="1" applyAlignment="1">
      <alignment horizontal="center" vertical="center"/>
    </xf>
    <xf numFmtId="169" fontId="89" fillId="30" borderId="27" xfId="0" applyNumberFormat="1" applyFont="1" applyFill="1" applyBorder="1" applyAlignment="1">
      <alignment horizontal="center" vertical="center"/>
    </xf>
    <xf numFmtId="0" fontId="89" fillId="30" borderId="27" xfId="0" applyFont="1" applyFill="1" applyBorder="1" applyAlignment="1">
      <alignment vertical="center"/>
    </xf>
    <xf numFmtId="4" fontId="89" fillId="30" borderId="27" xfId="0" applyNumberFormat="1" applyFont="1" applyFill="1" applyBorder="1" applyAlignment="1">
      <alignment horizontal="center" vertical="center"/>
    </xf>
    <xf numFmtId="0" fontId="89" fillId="30" borderId="27" xfId="0" applyFont="1" applyFill="1" applyBorder="1" applyAlignment="1">
      <alignment horizontal="left" vertical="center"/>
    </xf>
    <xf numFmtId="1" fontId="89" fillId="30" borderId="27" xfId="0" applyNumberFormat="1" applyFont="1" applyFill="1" applyBorder="1" applyAlignment="1">
      <alignment horizontal="center" vertical="center"/>
    </xf>
    <xf numFmtId="1" fontId="88" fillId="30" borderId="27" xfId="0" applyNumberFormat="1" applyFont="1" applyFill="1" applyBorder="1" applyAlignment="1">
      <alignment horizontal="center" vertical="center" shrinkToFit="1"/>
    </xf>
    <xf numFmtId="2" fontId="88" fillId="30" borderId="27" xfId="0" applyNumberFormat="1" applyFont="1" applyFill="1" applyBorder="1" applyAlignment="1">
      <alignment horizontal="center" vertical="center" shrinkToFit="1"/>
    </xf>
    <xf numFmtId="167" fontId="88" fillId="30" borderId="27" xfId="0" applyNumberFormat="1" applyFont="1" applyFill="1" applyBorder="1" applyAlignment="1">
      <alignment horizontal="center" vertical="center" shrinkToFit="1"/>
    </xf>
    <xf numFmtId="2" fontId="89" fillId="30" borderId="27" xfId="0" applyNumberFormat="1" applyFont="1" applyFill="1" applyBorder="1" applyAlignment="1">
      <alignment horizontal="center" vertical="center" shrinkToFit="1"/>
    </xf>
    <xf numFmtId="0" fontId="89" fillId="30" borderId="27" xfId="0" applyNumberFormat="1" applyFont="1" applyFill="1" applyBorder="1" applyAlignment="1" applyProtection="1">
      <alignment horizontal="left" vertical="center"/>
    </xf>
    <xf numFmtId="0" fontId="89" fillId="30" borderId="0" xfId="0" applyNumberFormat="1" applyFont="1" applyFill="1" applyBorder="1" applyAlignment="1" applyProtection="1">
      <alignment vertical="center"/>
    </xf>
    <xf numFmtId="3" fontId="85" fillId="30" borderId="11" xfId="0" applyNumberFormat="1" applyFont="1" applyFill="1" applyBorder="1" applyAlignment="1">
      <alignment horizontal="center" vertical="center"/>
    </xf>
    <xf numFmtId="3" fontId="110" fillId="30" borderId="11" xfId="0" applyNumberFormat="1" applyFont="1" applyFill="1" applyBorder="1" applyAlignment="1">
      <alignment horizontal="right" vertical="center"/>
    </xf>
    <xf numFmtId="0" fontId="103" fillId="30" borderId="11" xfId="0" applyFont="1" applyFill="1" applyBorder="1" applyAlignment="1">
      <alignment horizontal="left" vertical="center"/>
    </xf>
    <xf numFmtId="0" fontId="88" fillId="30" borderId="11" xfId="0" applyFont="1" applyFill="1" applyBorder="1" applyAlignment="1">
      <alignment vertical="center"/>
    </xf>
    <xf numFmtId="4" fontId="88" fillId="30" borderId="11" xfId="0" applyNumberFormat="1" applyFont="1" applyFill="1" applyBorder="1" applyAlignment="1">
      <alignment horizontal="center" vertical="center"/>
    </xf>
    <xf numFmtId="0" fontId="88" fillId="30" borderId="11" xfId="0" applyFont="1" applyFill="1" applyBorder="1" applyAlignment="1">
      <alignment horizontal="left" vertical="center"/>
    </xf>
    <xf numFmtId="1" fontId="88" fillId="30" borderId="11" xfId="0" applyNumberFormat="1" applyFont="1" applyFill="1" applyBorder="1" applyAlignment="1">
      <alignment horizontal="center" vertical="center"/>
    </xf>
    <xf numFmtId="167" fontId="88" fillId="30" borderId="11" xfId="0" applyNumberFormat="1" applyFont="1" applyFill="1" applyBorder="1" applyAlignment="1">
      <alignment horizontal="center" vertical="center" shrinkToFit="1"/>
    </xf>
    <xf numFmtId="3" fontId="88" fillId="30" borderId="0" xfId="0" applyNumberFormat="1" applyFont="1" applyFill="1" applyBorder="1" applyAlignment="1" applyProtection="1"/>
    <xf numFmtId="166" fontId="88" fillId="30" borderId="0" xfId="0" applyNumberFormat="1" applyFont="1" applyFill="1" applyAlignment="1">
      <alignment horizontal="center" vertical="center"/>
    </xf>
    <xf numFmtId="0" fontId="88" fillId="30" borderId="0" xfId="0" applyFont="1" applyFill="1" applyAlignment="1">
      <alignment horizontal="center" vertical="center" shrinkToFit="1"/>
    </xf>
    <xf numFmtId="4" fontId="88" fillId="30" borderId="0" xfId="0" applyNumberFormat="1" applyFont="1" applyFill="1" applyAlignment="1">
      <alignment horizontal="center" vertical="center" shrinkToFit="1"/>
    </xf>
    <xf numFmtId="0" fontId="88" fillId="30" borderId="0" xfId="0" applyNumberFormat="1" applyFont="1" applyFill="1" applyBorder="1" applyAlignment="1" applyProtection="1">
      <alignment horizontal="left"/>
    </xf>
    <xf numFmtId="0" fontId="88" fillId="30" borderId="0" xfId="0" applyFont="1" applyFill="1" applyBorder="1" applyAlignment="1">
      <alignment horizontal="center" vertical="center"/>
    </xf>
    <xf numFmtId="3" fontId="88" fillId="30" borderId="0" xfId="0" applyNumberFormat="1" applyFont="1" applyFill="1" applyBorder="1" applyAlignment="1">
      <alignment horizontal="center" vertical="center"/>
    </xf>
    <xf numFmtId="4" fontId="88" fillId="30" borderId="0" xfId="0" applyNumberFormat="1" applyFont="1" applyFill="1" applyBorder="1" applyAlignment="1">
      <alignment horizontal="center" vertical="center"/>
    </xf>
    <xf numFmtId="0" fontId="111" fillId="30" borderId="0" xfId="0" applyNumberFormat="1" applyFont="1" applyFill="1" applyBorder="1" applyAlignment="1" applyProtection="1">
      <alignment horizontal="left" vertical="center"/>
    </xf>
    <xf numFmtId="0" fontId="89" fillId="30" borderId="0" xfId="0" applyFont="1" applyFill="1" applyAlignment="1">
      <alignment vertical="center"/>
    </xf>
    <xf numFmtId="0" fontId="140" fillId="30" borderId="11" xfId="0" applyNumberFormat="1" applyFont="1" applyFill="1" applyBorder="1" applyAlignment="1" applyProtection="1">
      <alignment vertical="center"/>
    </xf>
    <xf numFmtId="0" fontId="92" fillId="0" borderId="27" xfId="0" applyFont="1" applyFill="1" applyBorder="1" applyAlignment="1">
      <alignment horizontal="center" vertical="center"/>
    </xf>
    <xf numFmtId="0" fontId="92" fillId="0" borderId="33" xfId="0" applyFont="1" applyFill="1" applyBorder="1" applyAlignment="1">
      <alignment horizontal="center" vertical="center"/>
    </xf>
    <xf numFmtId="0" fontId="92" fillId="0" borderId="46" xfId="0" applyFont="1" applyFill="1" applyBorder="1" applyAlignment="1">
      <alignment horizontal="center" vertical="center"/>
    </xf>
    <xf numFmtId="0" fontId="92" fillId="0" borderId="0" xfId="0" applyFont="1" applyFill="1" applyAlignment="1">
      <alignment horizontal="center" vertical="center"/>
    </xf>
    <xf numFmtId="0" fontId="92" fillId="0" borderId="11" xfId="0" applyFont="1" applyFill="1" applyBorder="1" applyAlignment="1">
      <alignment horizontal="center" vertical="center"/>
    </xf>
    <xf numFmtId="0" fontId="92" fillId="0" borderId="30" xfId="0" applyFont="1" applyFill="1" applyBorder="1" applyAlignment="1">
      <alignment horizontal="center" vertical="center"/>
    </xf>
    <xf numFmtId="0" fontId="87" fillId="0" borderId="11" xfId="0" applyFont="1" applyFill="1" applyBorder="1" applyAlignment="1">
      <alignment horizontal="center" vertical="center"/>
    </xf>
    <xf numFmtId="169" fontId="67" fillId="35" borderId="11" xfId="0" applyNumberFormat="1" applyFont="1" applyFill="1" applyBorder="1" applyAlignment="1">
      <alignment horizontal="center" vertical="center"/>
    </xf>
    <xf numFmtId="0" fontId="30" fillId="35" borderId="0" xfId="0" applyNumberFormat="1" applyFont="1" applyFill="1" applyBorder="1" applyAlignment="1" applyProtection="1">
      <alignment vertical="center"/>
    </xf>
    <xf numFmtId="0" fontId="30" fillId="35" borderId="0" xfId="0" applyNumberFormat="1" applyFont="1" applyFill="1" applyBorder="1" applyAlignment="1" applyProtection="1"/>
    <xf numFmtId="0" fontId="89" fillId="30" borderId="27" xfId="0" applyFont="1" applyFill="1" applyBorder="1" applyAlignment="1">
      <alignment horizontal="center" vertical="center"/>
    </xf>
    <xf numFmtId="0" fontId="89" fillId="30" borderId="33" xfId="0" applyFont="1" applyFill="1" applyBorder="1" applyAlignment="1">
      <alignment horizontal="center" vertical="center"/>
    </xf>
    <xf numFmtId="0" fontId="89" fillId="30" borderId="46" xfId="0" applyFont="1" applyFill="1" applyBorder="1" applyAlignment="1">
      <alignment horizontal="center" vertical="center"/>
    </xf>
    <xf numFmtId="0" fontId="89" fillId="30" borderId="0" xfId="0" applyFont="1" applyFill="1" applyAlignment="1">
      <alignment horizontal="center" vertical="center"/>
    </xf>
    <xf numFmtId="0" fontId="89" fillId="30" borderId="11" xfId="0" applyFont="1" applyFill="1" applyBorder="1" applyAlignment="1">
      <alignment horizontal="center" vertical="center"/>
    </xf>
    <xf numFmtId="0" fontId="89" fillId="30" borderId="30" xfId="0" applyFont="1" applyFill="1" applyBorder="1" applyAlignment="1">
      <alignment horizontal="center" vertical="center"/>
    </xf>
    <xf numFmtId="3" fontId="141" fillId="0" borderId="11" xfId="0" applyNumberFormat="1" applyFont="1" applyFill="1" applyBorder="1" applyAlignment="1">
      <alignment horizontal="center" vertical="center"/>
    </xf>
    <xf numFmtId="3" fontId="67" fillId="32" borderId="11" xfId="0" applyNumberFormat="1" applyFont="1" applyFill="1" applyBorder="1" applyAlignment="1">
      <alignment horizontal="right" vertical="center"/>
    </xf>
    <xf numFmtId="0" fontId="67" fillId="41" borderId="11" xfId="0" applyFont="1" applyFill="1" applyBorder="1" applyAlignment="1">
      <alignment horizontal="left" vertical="center"/>
    </xf>
    <xf numFmtId="0" fontId="67" fillId="42" borderId="11" xfId="0" applyFont="1" applyFill="1" applyBorder="1" applyAlignment="1">
      <alignment horizontal="left" vertical="center"/>
    </xf>
    <xf numFmtId="0" fontId="67" fillId="43" borderId="11" xfId="0" applyFont="1" applyFill="1" applyBorder="1" applyAlignment="1">
      <alignment horizontal="left" vertical="center"/>
    </xf>
    <xf numFmtId="0" fontId="23" fillId="0" borderId="11" xfId="0" applyFont="1" applyFill="1" applyBorder="1" applyAlignment="1">
      <alignment horizontal="center" vertical="center"/>
    </xf>
    <xf numFmtId="169" fontId="79" fillId="30" borderId="11" xfId="0" applyNumberFormat="1" applyFont="1" applyFill="1" applyBorder="1" applyAlignment="1">
      <alignment horizontal="left" vertical="center"/>
    </xf>
    <xf numFmtId="0" fontId="116" fillId="30" borderId="0" xfId="0" applyFont="1" applyFill="1" applyAlignment="1">
      <alignment horizontal="left" vertical="center"/>
    </xf>
    <xf numFmtId="0" fontId="89" fillId="0" borderId="27" xfId="0" applyFont="1" applyFill="1" applyBorder="1" applyAlignment="1">
      <alignment horizontal="center" vertical="center"/>
    </xf>
    <xf numFmtId="0" fontId="89" fillId="0" borderId="33" xfId="0" applyFont="1" applyFill="1" applyBorder="1" applyAlignment="1">
      <alignment horizontal="center" vertical="center"/>
    </xf>
    <xf numFmtId="0" fontId="89" fillId="0" borderId="46" xfId="0" applyFont="1" applyFill="1" applyBorder="1" applyAlignment="1">
      <alignment horizontal="center" vertical="center"/>
    </xf>
    <xf numFmtId="0" fontId="89" fillId="0" borderId="0" xfId="0" applyFont="1" applyFill="1" applyAlignment="1">
      <alignment horizontal="center" vertical="center"/>
    </xf>
    <xf numFmtId="0" fontId="89" fillId="0" borderId="11" xfId="0" applyFont="1" applyFill="1" applyBorder="1" applyAlignment="1">
      <alignment horizontal="center" vertical="center"/>
    </xf>
    <xf numFmtId="0" fontId="89" fillId="0" borderId="30" xfId="0" applyFont="1" applyFill="1" applyBorder="1" applyAlignment="1">
      <alignment horizontal="center" vertical="center"/>
    </xf>
    <xf numFmtId="0" fontId="67" fillId="35" borderId="11" xfId="0" applyFont="1" applyFill="1" applyBorder="1" applyAlignment="1">
      <alignment horizontal="left" vertical="center"/>
    </xf>
    <xf numFmtId="0" fontId="88" fillId="26" borderId="11" xfId="0" applyNumberFormat="1" applyFont="1" applyFill="1" applyBorder="1" applyAlignment="1" applyProtection="1">
      <alignment horizontal="left" vertical="center"/>
    </xf>
    <xf numFmtId="0" fontId="53" fillId="0" borderId="0" xfId="0" applyFont="1" applyFill="1" applyAlignment="1">
      <alignment horizontal="center" vertical="center"/>
    </xf>
    <xf numFmtId="0" fontId="22" fillId="0" borderId="52" xfId="0" applyFont="1" applyFill="1" applyBorder="1" applyAlignment="1">
      <alignment horizontal="left"/>
    </xf>
    <xf numFmtId="0" fontId="22" fillId="0" borderId="53" xfId="0" applyFont="1" applyFill="1" applyBorder="1" applyAlignment="1">
      <alignment horizontal="left"/>
    </xf>
    <xf numFmtId="0" fontId="22" fillId="0" borderId="48" xfId="0" applyFont="1" applyFill="1" applyBorder="1" applyAlignment="1">
      <alignment horizontal="left"/>
    </xf>
    <xf numFmtId="0" fontId="32" fillId="0" borderId="54" xfId="0" quotePrefix="1" applyFont="1" applyFill="1" applyBorder="1" applyAlignment="1">
      <alignment horizontal="center" vertical="center"/>
    </xf>
    <xf numFmtId="0" fontId="32" fillId="0" borderId="28" xfId="0" quotePrefix="1" applyFont="1" applyFill="1" applyBorder="1" applyAlignment="1">
      <alignment horizontal="center" vertical="center"/>
    </xf>
    <xf numFmtId="0" fontId="23" fillId="0" borderId="50" xfId="0" applyFont="1" applyFill="1" applyBorder="1" applyAlignment="1">
      <alignment horizontal="center" vertical="center"/>
    </xf>
    <xf numFmtId="0" fontId="23" fillId="0" borderId="36" xfId="0" applyFont="1" applyFill="1" applyBorder="1" applyAlignment="1">
      <alignment horizontal="center" vertical="center"/>
    </xf>
    <xf numFmtId="0" fontId="23" fillId="0" borderId="51" xfId="0" applyFont="1" applyFill="1" applyBorder="1" applyAlignment="1">
      <alignment horizontal="center" vertical="center"/>
    </xf>
    <xf numFmtId="0" fontId="23" fillId="0" borderId="40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horizontal="center" vertical="center"/>
    </xf>
    <xf numFmtId="0" fontId="23" fillId="0" borderId="27" xfId="0" applyFont="1" applyFill="1" applyBorder="1" applyAlignment="1">
      <alignment horizontal="center" vertical="center"/>
    </xf>
    <xf numFmtId="0" fontId="23" fillId="0" borderId="46" xfId="0" applyFont="1" applyFill="1" applyBorder="1" applyAlignment="1">
      <alignment horizontal="center" vertical="center"/>
    </xf>
    <xf numFmtId="0" fontId="50" fillId="0" borderId="11" xfId="0" applyFont="1" applyFill="1" applyBorder="1" applyAlignment="1">
      <alignment horizontal="center" vertical="center"/>
    </xf>
    <xf numFmtId="0" fontId="39" fillId="0" borderId="11" xfId="0" applyFont="1" applyFill="1" applyBorder="1" applyAlignment="1">
      <alignment horizontal="center" vertical="center" shrinkToFit="1"/>
    </xf>
    <xf numFmtId="0" fontId="23" fillId="0" borderId="55" xfId="0" applyFont="1" applyFill="1" applyBorder="1" applyAlignment="1">
      <alignment horizontal="center" vertical="center"/>
    </xf>
    <xf numFmtId="0" fontId="23" fillId="0" borderId="30" xfId="0" applyFont="1" applyFill="1" applyBorder="1" applyAlignment="1">
      <alignment horizontal="center" vertical="center"/>
    </xf>
    <xf numFmtId="0" fontId="89" fillId="0" borderId="27" xfId="0" applyFont="1" applyFill="1" applyBorder="1" applyAlignment="1">
      <alignment horizontal="center" vertical="center"/>
    </xf>
    <xf numFmtId="0" fontId="89" fillId="0" borderId="33" xfId="0" applyFont="1" applyFill="1" applyBorder="1" applyAlignment="1">
      <alignment horizontal="center" vertical="center"/>
    </xf>
    <xf numFmtId="0" fontId="89" fillId="0" borderId="46" xfId="0" applyFont="1" applyFill="1" applyBorder="1" applyAlignment="1">
      <alignment horizontal="center" vertical="center"/>
    </xf>
    <xf numFmtId="0" fontId="89" fillId="0" borderId="0" xfId="0" applyFont="1" applyFill="1" applyAlignment="1">
      <alignment horizontal="center" vertical="center"/>
    </xf>
    <xf numFmtId="0" fontId="91" fillId="0" borderId="54" xfId="0" quotePrefix="1" applyFont="1" applyFill="1" applyBorder="1" applyAlignment="1">
      <alignment horizontal="left" vertical="center"/>
    </xf>
    <xf numFmtId="0" fontId="91" fillId="0" borderId="28" xfId="0" quotePrefix="1" applyFont="1" applyFill="1" applyBorder="1" applyAlignment="1">
      <alignment horizontal="left" vertical="center"/>
    </xf>
    <xf numFmtId="0" fontId="89" fillId="0" borderId="11" xfId="0" applyFont="1" applyFill="1" applyBorder="1" applyAlignment="1">
      <alignment horizontal="center" vertical="center"/>
    </xf>
    <xf numFmtId="0" fontId="89" fillId="0" borderId="11" xfId="0" applyFont="1" applyFill="1" applyBorder="1" applyAlignment="1">
      <alignment horizontal="center" vertical="center" shrinkToFit="1"/>
    </xf>
    <xf numFmtId="0" fontId="89" fillId="0" borderId="55" xfId="0" applyFont="1" applyFill="1" applyBorder="1" applyAlignment="1">
      <alignment horizontal="center" vertical="center"/>
    </xf>
    <xf numFmtId="0" fontId="89" fillId="0" borderId="30" xfId="0" applyFont="1" applyFill="1" applyBorder="1" applyAlignment="1">
      <alignment horizontal="center" vertical="center"/>
    </xf>
    <xf numFmtId="0" fontId="92" fillId="30" borderId="27" xfId="0" applyFont="1" applyFill="1" applyBorder="1" applyAlignment="1">
      <alignment horizontal="center" vertical="center"/>
    </xf>
    <xf numFmtId="0" fontId="92" fillId="30" borderId="33" xfId="0" applyFont="1" applyFill="1" applyBorder="1" applyAlignment="1">
      <alignment horizontal="center" vertical="center"/>
    </xf>
    <xf numFmtId="0" fontId="92" fillId="30" borderId="46" xfId="0" applyFont="1" applyFill="1" applyBorder="1" applyAlignment="1">
      <alignment horizontal="center" vertical="center"/>
    </xf>
    <xf numFmtId="0" fontId="92" fillId="30" borderId="0" xfId="0" applyFont="1" applyFill="1" applyAlignment="1">
      <alignment horizontal="center" vertical="center"/>
    </xf>
    <xf numFmtId="0" fontId="93" fillId="30" borderId="54" xfId="0" quotePrefix="1" applyFont="1" applyFill="1" applyBorder="1" applyAlignment="1">
      <alignment horizontal="left" vertical="center"/>
    </xf>
    <xf numFmtId="0" fontId="93" fillId="30" borderId="28" xfId="0" quotePrefix="1" applyFont="1" applyFill="1" applyBorder="1" applyAlignment="1">
      <alignment horizontal="left" vertical="center"/>
    </xf>
    <xf numFmtId="0" fontId="92" fillId="30" borderId="11" xfId="0" applyFont="1" applyFill="1" applyBorder="1" applyAlignment="1">
      <alignment horizontal="center" vertical="center"/>
    </xf>
    <xf numFmtId="0" fontId="92" fillId="30" borderId="11" xfId="0" applyFont="1" applyFill="1" applyBorder="1" applyAlignment="1">
      <alignment horizontal="center" vertical="center" shrinkToFit="1"/>
    </xf>
    <xf numFmtId="0" fontId="92" fillId="30" borderId="55" xfId="0" applyFont="1" applyFill="1" applyBorder="1" applyAlignment="1">
      <alignment horizontal="center" vertical="center"/>
    </xf>
    <xf numFmtId="0" fontId="92" fillId="30" borderId="30" xfId="0" applyFont="1" applyFill="1" applyBorder="1" applyAlignment="1">
      <alignment horizontal="center" vertical="center"/>
    </xf>
    <xf numFmtId="0" fontId="92" fillId="0" borderId="27" xfId="0" applyFont="1" applyFill="1" applyBorder="1" applyAlignment="1">
      <alignment horizontal="center" vertical="center"/>
    </xf>
    <xf numFmtId="0" fontId="92" fillId="0" borderId="33" xfId="0" applyFont="1" applyFill="1" applyBorder="1" applyAlignment="1">
      <alignment horizontal="center" vertical="center"/>
    </xf>
    <xf numFmtId="0" fontId="92" fillId="0" borderId="46" xfId="0" applyFont="1" applyFill="1" applyBorder="1" applyAlignment="1">
      <alignment horizontal="center" vertical="center"/>
    </xf>
    <xf numFmtId="0" fontId="92" fillId="0" borderId="0" xfId="0" applyFont="1" applyFill="1" applyAlignment="1">
      <alignment horizontal="center" vertical="center"/>
    </xf>
    <xf numFmtId="0" fontId="93" fillId="0" borderId="54" xfId="0" quotePrefix="1" applyFont="1" applyFill="1" applyBorder="1" applyAlignment="1">
      <alignment horizontal="left" vertical="center"/>
    </xf>
    <xf numFmtId="0" fontId="93" fillId="0" borderId="28" xfId="0" quotePrefix="1" applyFont="1" applyFill="1" applyBorder="1" applyAlignment="1">
      <alignment horizontal="left" vertical="center"/>
    </xf>
    <xf numFmtId="0" fontId="92" fillId="0" borderId="11" xfId="0" applyFont="1" applyFill="1" applyBorder="1" applyAlignment="1">
      <alignment horizontal="center" vertical="center"/>
    </xf>
    <xf numFmtId="0" fontId="92" fillId="0" borderId="11" xfId="0" applyFont="1" applyFill="1" applyBorder="1" applyAlignment="1">
      <alignment horizontal="center" vertical="center" shrinkToFit="1"/>
    </xf>
    <xf numFmtId="0" fontId="92" fillId="0" borderId="55" xfId="0" applyFont="1" applyFill="1" applyBorder="1" applyAlignment="1">
      <alignment horizontal="center" vertical="center"/>
    </xf>
    <xf numFmtId="0" fontId="92" fillId="0" borderId="30" xfId="0" applyFont="1" applyFill="1" applyBorder="1" applyAlignment="1">
      <alignment horizontal="center" vertical="center"/>
    </xf>
    <xf numFmtId="0" fontId="89" fillId="30" borderId="27" xfId="0" applyFont="1" applyFill="1" applyBorder="1" applyAlignment="1">
      <alignment horizontal="center" vertical="center"/>
    </xf>
    <xf numFmtId="0" fontId="89" fillId="30" borderId="33" xfId="0" applyFont="1" applyFill="1" applyBorder="1" applyAlignment="1">
      <alignment horizontal="center" vertical="center"/>
    </xf>
    <xf numFmtId="0" fontId="89" fillId="30" borderId="46" xfId="0" applyFont="1" applyFill="1" applyBorder="1" applyAlignment="1">
      <alignment horizontal="center" vertical="center"/>
    </xf>
    <xf numFmtId="0" fontId="89" fillId="30" borderId="0" xfId="0" applyFont="1" applyFill="1" applyAlignment="1">
      <alignment horizontal="center" vertical="center"/>
    </xf>
    <xf numFmtId="0" fontId="91" fillId="30" borderId="54" xfId="0" quotePrefix="1" applyFont="1" applyFill="1" applyBorder="1" applyAlignment="1">
      <alignment horizontal="left" vertical="center"/>
    </xf>
    <xf numFmtId="0" fontId="91" fillId="30" borderId="28" xfId="0" quotePrefix="1" applyFont="1" applyFill="1" applyBorder="1" applyAlignment="1">
      <alignment horizontal="left" vertical="center"/>
    </xf>
    <xf numFmtId="0" fontId="89" fillId="30" borderId="11" xfId="0" applyFont="1" applyFill="1" applyBorder="1" applyAlignment="1">
      <alignment horizontal="center" vertical="center"/>
    </xf>
    <xf numFmtId="0" fontId="89" fillId="30" borderId="11" xfId="0" applyFont="1" applyFill="1" applyBorder="1" applyAlignment="1">
      <alignment horizontal="center" vertical="center" shrinkToFit="1"/>
    </xf>
    <xf numFmtId="0" fontId="89" fillId="30" borderId="55" xfId="0" applyFont="1" applyFill="1" applyBorder="1" applyAlignment="1">
      <alignment horizontal="center" vertical="center"/>
    </xf>
    <xf numFmtId="0" fontId="89" fillId="30" borderId="30" xfId="0" applyFont="1" applyFill="1" applyBorder="1" applyAlignment="1">
      <alignment horizontal="center" vertical="center"/>
    </xf>
    <xf numFmtId="0" fontId="88" fillId="0" borderId="27" xfId="0" applyFont="1" applyFill="1" applyBorder="1" applyAlignment="1">
      <alignment horizontal="left" vertical="center"/>
    </xf>
    <xf numFmtId="0" fontId="88" fillId="0" borderId="33" xfId="0" applyFont="1" applyFill="1" applyBorder="1" applyAlignment="1">
      <alignment horizontal="left" vertical="center"/>
    </xf>
    <xf numFmtId="0" fontId="88" fillId="0" borderId="46" xfId="0" applyFont="1" applyFill="1" applyBorder="1" applyAlignment="1">
      <alignment horizontal="left" vertical="center"/>
    </xf>
    <xf numFmtId="0" fontId="92" fillId="0" borderId="54" xfId="0" quotePrefix="1" applyFont="1" applyFill="1" applyBorder="1" applyAlignment="1">
      <alignment horizontal="center" vertical="center"/>
    </xf>
    <xf numFmtId="0" fontId="92" fillId="0" borderId="28" xfId="0" quotePrefix="1" applyFont="1" applyFill="1" applyBorder="1" applyAlignment="1">
      <alignment horizontal="center" vertical="center"/>
    </xf>
    <xf numFmtId="0" fontId="87" fillId="0" borderId="11" xfId="0" applyFont="1" applyFill="1" applyBorder="1" applyAlignment="1">
      <alignment horizontal="center" vertical="center"/>
    </xf>
    <xf numFmtId="0" fontId="87" fillId="0" borderId="27" xfId="0" applyFont="1" applyFill="1" applyBorder="1" applyAlignment="1">
      <alignment horizontal="center" vertical="center"/>
    </xf>
    <xf numFmtId="0" fontId="87" fillId="0" borderId="46" xfId="0" applyFont="1" applyFill="1" applyBorder="1" applyAlignment="1">
      <alignment horizontal="center" vertical="center"/>
    </xf>
    <xf numFmtId="0" fontId="87" fillId="0" borderId="55" xfId="0" applyFont="1" applyFill="1" applyBorder="1" applyAlignment="1">
      <alignment horizontal="center" vertical="center"/>
    </xf>
    <xf numFmtId="0" fontId="87" fillId="0" borderId="30" xfId="0" applyFont="1" applyFill="1" applyBorder="1" applyAlignment="1">
      <alignment horizontal="center" vertical="center"/>
    </xf>
    <xf numFmtId="1" fontId="89" fillId="29" borderId="24" xfId="0" applyNumberFormat="1" applyFont="1" applyFill="1" applyBorder="1" applyAlignment="1">
      <alignment horizontal="center" vertical="center" shrinkToFit="1"/>
    </xf>
    <xf numFmtId="1" fontId="89" fillId="29" borderId="25" xfId="0" applyNumberFormat="1" applyFont="1" applyFill="1" applyBorder="1" applyAlignment="1">
      <alignment horizontal="center" vertical="center" shrinkToFit="1"/>
    </xf>
    <xf numFmtId="1" fontId="89" fillId="29" borderId="26" xfId="0" applyNumberFormat="1" applyFont="1" applyFill="1" applyBorder="1" applyAlignment="1">
      <alignment horizontal="center" vertical="center"/>
    </xf>
    <xf numFmtId="3" fontId="89" fillId="29" borderId="27" xfId="0" applyNumberFormat="1" applyFont="1" applyFill="1" applyBorder="1" applyAlignment="1">
      <alignment horizontal="center" vertical="center"/>
    </xf>
    <xf numFmtId="3" fontId="142" fillId="29" borderId="11" xfId="0" applyNumberFormat="1" applyFont="1" applyFill="1" applyBorder="1" applyAlignment="1">
      <alignment horizontal="center" vertical="center"/>
    </xf>
    <xf numFmtId="3" fontId="85" fillId="29" borderId="11" xfId="0" applyNumberFormat="1" applyFont="1" applyFill="1" applyBorder="1" applyAlignment="1">
      <alignment horizontal="right" vertical="center"/>
    </xf>
    <xf numFmtId="3" fontId="88" fillId="29" borderId="11" xfId="0" applyNumberFormat="1" applyFont="1" applyFill="1" applyBorder="1" applyAlignment="1">
      <alignment horizontal="center" vertical="center"/>
    </xf>
    <xf numFmtId="0" fontId="88" fillId="29" borderId="0" xfId="0" applyFont="1" applyFill="1" applyAlignment="1">
      <alignment horizontal="center" vertical="center"/>
    </xf>
    <xf numFmtId="1" fontId="91" fillId="29" borderId="23" xfId="0" applyNumberFormat="1" applyFont="1" applyFill="1" applyBorder="1" applyAlignment="1">
      <alignment horizontal="center" vertical="center" shrinkToFit="1"/>
    </xf>
    <xf numFmtId="0" fontId="88" fillId="29" borderId="0" xfId="0" applyFont="1" applyFill="1" applyAlignment="1">
      <alignment horizontal="center" vertical="center" shrinkToFit="1"/>
    </xf>
    <xf numFmtId="3" fontId="88" fillId="29" borderId="0" xfId="0" applyNumberFormat="1" applyFont="1" applyFill="1" applyBorder="1" applyAlignment="1">
      <alignment horizontal="center" vertical="center"/>
    </xf>
  </cellXfs>
  <cellStyles count="323">
    <cellStyle name="20% - Accent1" xfId="1" xr:uid="{00000000-0005-0000-0000-000000000000}"/>
    <cellStyle name="20% - Accent2" xfId="3" xr:uid="{00000000-0005-0000-0000-000001000000}"/>
    <cellStyle name="20% - Accent3" xfId="5" xr:uid="{00000000-0005-0000-0000-000002000000}"/>
    <cellStyle name="20% - Accent4" xfId="7" xr:uid="{00000000-0005-0000-0000-000003000000}"/>
    <cellStyle name="20% - Accent5" xfId="9" xr:uid="{00000000-0005-0000-0000-000004000000}"/>
    <cellStyle name="20% - Accent6" xfId="11" xr:uid="{00000000-0005-0000-0000-000005000000}"/>
    <cellStyle name="20% - ส่วนที่ถูกเน้น1 2" xfId="2" xr:uid="{00000000-0005-0000-0000-000006000000}"/>
    <cellStyle name="20% - ส่วนที่ถูกเน้น2 2" xfId="4" xr:uid="{00000000-0005-0000-0000-000007000000}"/>
    <cellStyle name="20% - ส่วนที่ถูกเน้น3 2" xfId="6" xr:uid="{00000000-0005-0000-0000-000008000000}"/>
    <cellStyle name="20% - ส่วนที่ถูกเน้น4 2" xfId="8" xr:uid="{00000000-0005-0000-0000-000009000000}"/>
    <cellStyle name="20% - ส่วนที่ถูกเน้น5 2" xfId="10" xr:uid="{00000000-0005-0000-0000-00000A000000}"/>
    <cellStyle name="20% - ส่วนที่ถูกเน้น6 2" xfId="12" xr:uid="{00000000-0005-0000-0000-00000B000000}"/>
    <cellStyle name="40% - Accent1" xfId="13" xr:uid="{00000000-0005-0000-0000-00000C000000}"/>
    <cellStyle name="40% - Accent2" xfId="15" xr:uid="{00000000-0005-0000-0000-00000D000000}"/>
    <cellStyle name="40% - Accent3" xfId="17" xr:uid="{00000000-0005-0000-0000-00000E000000}"/>
    <cellStyle name="40% - Accent4" xfId="19" xr:uid="{00000000-0005-0000-0000-00000F000000}"/>
    <cellStyle name="40% - Accent5" xfId="21" xr:uid="{00000000-0005-0000-0000-000010000000}"/>
    <cellStyle name="40% - Accent6" xfId="23" xr:uid="{00000000-0005-0000-0000-000011000000}"/>
    <cellStyle name="40% - ส่วนที่ถูกเน้น1 2" xfId="14" xr:uid="{00000000-0005-0000-0000-000012000000}"/>
    <cellStyle name="40% - ส่วนที่ถูกเน้น2 2" xfId="16" xr:uid="{00000000-0005-0000-0000-000013000000}"/>
    <cellStyle name="40% - ส่วนที่ถูกเน้น3 2" xfId="18" xr:uid="{00000000-0005-0000-0000-000014000000}"/>
    <cellStyle name="40% - ส่วนที่ถูกเน้น4 2" xfId="20" xr:uid="{00000000-0005-0000-0000-000015000000}"/>
    <cellStyle name="40% - ส่วนที่ถูกเน้น5 2" xfId="22" xr:uid="{00000000-0005-0000-0000-000016000000}"/>
    <cellStyle name="40% - ส่วนที่ถูกเน้น6 2" xfId="24" xr:uid="{00000000-0005-0000-0000-000017000000}"/>
    <cellStyle name="60% - Accent1" xfId="25" xr:uid="{00000000-0005-0000-0000-000018000000}"/>
    <cellStyle name="60% - Accent2" xfId="27" xr:uid="{00000000-0005-0000-0000-000019000000}"/>
    <cellStyle name="60% - Accent3" xfId="29" xr:uid="{00000000-0005-0000-0000-00001A000000}"/>
    <cellStyle name="60% - Accent4" xfId="31" xr:uid="{00000000-0005-0000-0000-00001B000000}"/>
    <cellStyle name="60% - Accent5" xfId="33" xr:uid="{00000000-0005-0000-0000-00001C000000}"/>
    <cellStyle name="60% - Accent6" xfId="35" xr:uid="{00000000-0005-0000-0000-00001D000000}"/>
    <cellStyle name="60% - ส่วนที่ถูกเน้น1 2" xfId="26" xr:uid="{00000000-0005-0000-0000-00001E000000}"/>
    <cellStyle name="60% - ส่วนที่ถูกเน้น2 2" xfId="28" xr:uid="{00000000-0005-0000-0000-00001F000000}"/>
    <cellStyle name="60% - ส่วนที่ถูกเน้น3 2" xfId="30" xr:uid="{00000000-0005-0000-0000-000020000000}"/>
    <cellStyle name="60% - ส่วนที่ถูกเน้น4 2" xfId="32" xr:uid="{00000000-0005-0000-0000-000021000000}"/>
    <cellStyle name="60% - ส่วนที่ถูกเน้น5 2" xfId="34" xr:uid="{00000000-0005-0000-0000-000022000000}"/>
    <cellStyle name="60% - ส่วนที่ถูกเน้น6 2" xfId="36" xr:uid="{00000000-0005-0000-0000-000023000000}"/>
    <cellStyle name="Accent1" xfId="259" xr:uid="{00000000-0005-0000-0000-000024000000}"/>
    <cellStyle name="Accent2" xfId="261" xr:uid="{00000000-0005-0000-0000-000025000000}"/>
    <cellStyle name="Accent3" xfId="263" xr:uid="{00000000-0005-0000-0000-000026000000}"/>
    <cellStyle name="Accent4" xfId="265" xr:uid="{00000000-0005-0000-0000-000027000000}"/>
    <cellStyle name="Accent5" xfId="267" xr:uid="{00000000-0005-0000-0000-000028000000}"/>
    <cellStyle name="Accent6" xfId="269" xr:uid="{00000000-0005-0000-0000-000029000000}"/>
    <cellStyle name="Bad" xfId="252" xr:uid="{00000000-0005-0000-0000-00002A000000}"/>
    <cellStyle name="Calculation" xfId="228" xr:uid="{00000000-0005-0000-0000-00002B000000}"/>
    <cellStyle name="Calculation 2" xfId="37" xr:uid="{00000000-0005-0000-0000-00002C000000}"/>
    <cellStyle name="Check Cell" xfId="237" xr:uid="{00000000-0005-0000-0000-00002D000000}"/>
    <cellStyle name="Comma 2" xfId="38" xr:uid="{00000000-0005-0000-0000-00002E000000}"/>
    <cellStyle name="Comma 2 2" xfId="39" xr:uid="{00000000-0005-0000-0000-00002F000000}"/>
    <cellStyle name="Comma 2 2 2" xfId="40" xr:uid="{00000000-0005-0000-0000-000030000000}"/>
    <cellStyle name="Comma 2 3" xfId="41" xr:uid="{00000000-0005-0000-0000-000031000000}"/>
    <cellStyle name="Comma 3" xfId="42" xr:uid="{00000000-0005-0000-0000-000032000000}"/>
    <cellStyle name="Comma 3 2" xfId="43" xr:uid="{00000000-0005-0000-0000-000033000000}"/>
    <cellStyle name="Comma 3 3" xfId="44" xr:uid="{00000000-0005-0000-0000-000034000000}"/>
    <cellStyle name="Comma 4" xfId="45" xr:uid="{00000000-0005-0000-0000-000035000000}"/>
    <cellStyle name="Currency 2" xfId="46" xr:uid="{00000000-0005-0000-0000-000036000000}"/>
    <cellStyle name="Currency 3" xfId="47" xr:uid="{00000000-0005-0000-0000-000037000000}"/>
    <cellStyle name="Explanatory Text" xfId="233" xr:uid="{00000000-0005-0000-0000-000038000000}"/>
    <cellStyle name="Good" xfId="241" xr:uid="{00000000-0005-0000-0000-000039000000}"/>
    <cellStyle name="Heading 1" xfId="309" xr:uid="{00000000-0005-0000-0000-00003A000000}"/>
    <cellStyle name="Heading 2" xfId="311" xr:uid="{00000000-0005-0000-0000-00003B000000}"/>
    <cellStyle name="Heading 3" xfId="313" xr:uid="{00000000-0005-0000-0000-00003C000000}"/>
    <cellStyle name="Heading 4" xfId="315" xr:uid="{00000000-0005-0000-0000-00003D000000}"/>
    <cellStyle name="Hyperlink" xfId="48" builtinId="8"/>
    <cellStyle name="Hyperlink 2" xfId="49" xr:uid="{00000000-0005-0000-0000-00003F000000}"/>
    <cellStyle name="Hyperlink 2 2" xfId="50" xr:uid="{00000000-0005-0000-0000-000040000000}"/>
    <cellStyle name="Input" xfId="244" xr:uid="{00000000-0005-0000-0000-000041000000}"/>
    <cellStyle name="Input 2" xfId="51" xr:uid="{00000000-0005-0000-0000-000042000000}"/>
    <cellStyle name="Linked Cell" xfId="239" xr:uid="{00000000-0005-0000-0000-000043000000}"/>
    <cellStyle name="Neutral" xfId="247" xr:uid="{00000000-0005-0000-0000-000044000000}"/>
    <cellStyle name="Normal" xfId="0" builtinId="0"/>
    <cellStyle name="Normal 10" xfId="52" xr:uid="{00000000-0005-0000-0000-000046000000}"/>
    <cellStyle name="Normal 10 2" xfId="53" xr:uid="{00000000-0005-0000-0000-000047000000}"/>
    <cellStyle name="Normal 10 2 2" xfId="321" xr:uid="{00000000-0005-0000-0000-000048000000}"/>
    <cellStyle name="Normal 10 3" xfId="54" xr:uid="{00000000-0005-0000-0000-000049000000}"/>
    <cellStyle name="Normal 10 4" xfId="55" xr:uid="{00000000-0005-0000-0000-00004A000000}"/>
    <cellStyle name="Normal 10 5" xfId="56" xr:uid="{00000000-0005-0000-0000-00004B000000}"/>
    <cellStyle name="Normal 10 6" xfId="57" xr:uid="{00000000-0005-0000-0000-00004C000000}"/>
    <cellStyle name="Normal 10_simon .ม.ค." xfId="58" xr:uid="{00000000-0005-0000-0000-00004D000000}"/>
    <cellStyle name="Normal 11" xfId="59" xr:uid="{00000000-0005-0000-0000-00004E000000}"/>
    <cellStyle name="Normal 12" xfId="60" xr:uid="{00000000-0005-0000-0000-00004F000000}"/>
    <cellStyle name="Normal 12 2" xfId="61" xr:uid="{00000000-0005-0000-0000-000050000000}"/>
    <cellStyle name="Normal 12_simon .ม.ค." xfId="62" xr:uid="{00000000-0005-0000-0000-000051000000}"/>
    <cellStyle name="Normal 13" xfId="63" xr:uid="{00000000-0005-0000-0000-000052000000}"/>
    <cellStyle name="Normal 13 2" xfId="64" xr:uid="{00000000-0005-0000-0000-000053000000}"/>
    <cellStyle name="Normal 14" xfId="65" xr:uid="{00000000-0005-0000-0000-000054000000}"/>
    <cellStyle name="Normal 14 2" xfId="66" xr:uid="{00000000-0005-0000-0000-000055000000}"/>
    <cellStyle name="Normal 15" xfId="67" xr:uid="{00000000-0005-0000-0000-000056000000}"/>
    <cellStyle name="Normal 15 2" xfId="68" xr:uid="{00000000-0005-0000-0000-000057000000}"/>
    <cellStyle name="Normal 15 3" xfId="69" xr:uid="{00000000-0005-0000-0000-000058000000}"/>
    <cellStyle name="Normal 16" xfId="70" xr:uid="{00000000-0005-0000-0000-000059000000}"/>
    <cellStyle name="Normal 16 2" xfId="71" xr:uid="{00000000-0005-0000-0000-00005A000000}"/>
    <cellStyle name="Normal 16 3" xfId="72" xr:uid="{00000000-0005-0000-0000-00005B000000}"/>
    <cellStyle name="Normal 17" xfId="73" xr:uid="{00000000-0005-0000-0000-00005C000000}"/>
    <cellStyle name="Normal 17 2" xfId="74" xr:uid="{00000000-0005-0000-0000-00005D000000}"/>
    <cellStyle name="Normal 18" xfId="75" xr:uid="{00000000-0005-0000-0000-00005E000000}"/>
    <cellStyle name="Normal 18 2" xfId="76" xr:uid="{00000000-0005-0000-0000-00005F000000}"/>
    <cellStyle name="Normal 19" xfId="77" xr:uid="{00000000-0005-0000-0000-000060000000}"/>
    <cellStyle name="Normal 19 2" xfId="78" xr:uid="{00000000-0005-0000-0000-000061000000}"/>
    <cellStyle name="Normal 19 3" xfId="79" xr:uid="{00000000-0005-0000-0000-000062000000}"/>
    <cellStyle name="Normal 2" xfId="80" xr:uid="{00000000-0005-0000-0000-000063000000}"/>
    <cellStyle name="Normal 2 2" xfId="81" xr:uid="{00000000-0005-0000-0000-000064000000}"/>
    <cellStyle name="Normal 2 2 2" xfId="82" xr:uid="{00000000-0005-0000-0000-000065000000}"/>
    <cellStyle name="Normal 2 2 2 2" xfId="322" xr:uid="{00000000-0005-0000-0000-000066000000}"/>
    <cellStyle name="Normal 2 2_LAngton.ต.ค." xfId="83" xr:uid="{00000000-0005-0000-0000-000067000000}"/>
    <cellStyle name="Normal 2 3" xfId="84" xr:uid="{00000000-0005-0000-0000-000068000000}"/>
    <cellStyle name="Normal 2_22-2" xfId="85" xr:uid="{00000000-0005-0000-0000-000069000000}"/>
    <cellStyle name="Normal 20" xfId="86" xr:uid="{00000000-0005-0000-0000-00006A000000}"/>
    <cellStyle name="Normal 20 2" xfId="87" xr:uid="{00000000-0005-0000-0000-00006B000000}"/>
    <cellStyle name="Normal 20 3" xfId="88" xr:uid="{00000000-0005-0000-0000-00006C000000}"/>
    <cellStyle name="Normal 21" xfId="89" xr:uid="{00000000-0005-0000-0000-00006D000000}"/>
    <cellStyle name="Normal 21 2" xfId="90" xr:uid="{00000000-0005-0000-0000-00006E000000}"/>
    <cellStyle name="Normal 21 3" xfId="91" xr:uid="{00000000-0005-0000-0000-00006F000000}"/>
    <cellStyle name="Normal 22" xfId="92" xr:uid="{00000000-0005-0000-0000-000070000000}"/>
    <cellStyle name="Normal 22 2" xfId="93" xr:uid="{00000000-0005-0000-0000-000071000000}"/>
    <cellStyle name="Normal 22 3" xfId="94" xr:uid="{00000000-0005-0000-0000-000072000000}"/>
    <cellStyle name="Normal 23" xfId="95" xr:uid="{00000000-0005-0000-0000-000073000000}"/>
    <cellStyle name="Normal 23 2" xfId="96" xr:uid="{00000000-0005-0000-0000-000074000000}"/>
    <cellStyle name="Normal 24" xfId="97" xr:uid="{00000000-0005-0000-0000-000075000000}"/>
    <cellStyle name="Normal 24 2" xfId="98" xr:uid="{00000000-0005-0000-0000-000076000000}"/>
    <cellStyle name="Normal 25" xfId="99" xr:uid="{00000000-0005-0000-0000-000077000000}"/>
    <cellStyle name="Normal 26" xfId="100" xr:uid="{00000000-0005-0000-0000-000078000000}"/>
    <cellStyle name="Normal 27" xfId="101" xr:uid="{00000000-0005-0000-0000-000079000000}"/>
    <cellStyle name="Normal 28" xfId="102" xr:uid="{00000000-0005-0000-0000-00007A000000}"/>
    <cellStyle name="Normal 29" xfId="103" xr:uid="{00000000-0005-0000-0000-00007B000000}"/>
    <cellStyle name="Normal 3" xfId="104" xr:uid="{00000000-0005-0000-0000-00007C000000}"/>
    <cellStyle name="Normal 3 10" xfId="105" xr:uid="{00000000-0005-0000-0000-00007D000000}"/>
    <cellStyle name="Normal 3 10 2" xfId="106" xr:uid="{00000000-0005-0000-0000-00007E000000}"/>
    <cellStyle name="Normal 3 10 3" xfId="107" xr:uid="{00000000-0005-0000-0000-00007F000000}"/>
    <cellStyle name="Normal 3 11" xfId="108" xr:uid="{00000000-0005-0000-0000-000080000000}"/>
    <cellStyle name="Normal 3 11 2" xfId="109" xr:uid="{00000000-0005-0000-0000-000081000000}"/>
    <cellStyle name="Normal 3 11 3" xfId="110" xr:uid="{00000000-0005-0000-0000-000082000000}"/>
    <cellStyle name="Normal 3 12" xfId="111" xr:uid="{00000000-0005-0000-0000-000083000000}"/>
    <cellStyle name="Normal 3 12 2" xfId="112" xr:uid="{00000000-0005-0000-0000-000084000000}"/>
    <cellStyle name="Normal 3 13" xfId="113" xr:uid="{00000000-0005-0000-0000-000085000000}"/>
    <cellStyle name="Normal 3 13 2" xfId="114" xr:uid="{00000000-0005-0000-0000-000086000000}"/>
    <cellStyle name="Normal 3 14" xfId="115" xr:uid="{00000000-0005-0000-0000-000087000000}"/>
    <cellStyle name="Normal 3 15" xfId="116" xr:uid="{00000000-0005-0000-0000-000088000000}"/>
    <cellStyle name="Normal 3 15 2" xfId="117" xr:uid="{00000000-0005-0000-0000-000089000000}"/>
    <cellStyle name="Normal 3 2" xfId="118" xr:uid="{00000000-0005-0000-0000-00008A000000}"/>
    <cellStyle name="Normal 3 2 2" xfId="119" xr:uid="{00000000-0005-0000-0000-00008B000000}"/>
    <cellStyle name="Normal 3 2 3" xfId="120" xr:uid="{00000000-0005-0000-0000-00008C000000}"/>
    <cellStyle name="Normal 3 2_simon .ม.ค." xfId="121" xr:uid="{00000000-0005-0000-0000-00008D000000}"/>
    <cellStyle name="Normal 3 3" xfId="122" xr:uid="{00000000-0005-0000-0000-00008E000000}"/>
    <cellStyle name="Normal 3 3 2" xfId="123" xr:uid="{00000000-0005-0000-0000-00008F000000}"/>
    <cellStyle name="Normal 3 3 3" xfId="124" xr:uid="{00000000-0005-0000-0000-000090000000}"/>
    <cellStyle name="Normal 3 3_simon .ม.ค." xfId="125" xr:uid="{00000000-0005-0000-0000-000091000000}"/>
    <cellStyle name="Normal 3 4" xfId="126" xr:uid="{00000000-0005-0000-0000-000092000000}"/>
    <cellStyle name="Normal 3 4 2" xfId="127" xr:uid="{00000000-0005-0000-0000-000093000000}"/>
    <cellStyle name="Normal 3 4 3" xfId="128" xr:uid="{00000000-0005-0000-0000-000094000000}"/>
    <cellStyle name="Normal 3 5" xfId="129" xr:uid="{00000000-0005-0000-0000-000095000000}"/>
    <cellStyle name="Normal 3 5 2" xfId="130" xr:uid="{00000000-0005-0000-0000-000096000000}"/>
    <cellStyle name="Normal 3 6" xfId="131" xr:uid="{00000000-0005-0000-0000-000097000000}"/>
    <cellStyle name="Normal 3 6 2" xfId="132" xr:uid="{00000000-0005-0000-0000-000098000000}"/>
    <cellStyle name="Normal 3 7" xfId="133" xr:uid="{00000000-0005-0000-0000-000099000000}"/>
    <cellStyle name="Normal 3 7 2" xfId="134" xr:uid="{00000000-0005-0000-0000-00009A000000}"/>
    <cellStyle name="Normal 3 8" xfId="135" xr:uid="{00000000-0005-0000-0000-00009B000000}"/>
    <cellStyle name="Normal 3 8 2" xfId="136" xr:uid="{00000000-0005-0000-0000-00009C000000}"/>
    <cellStyle name="Normal 3 9" xfId="137" xr:uid="{00000000-0005-0000-0000-00009D000000}"/>
    <cellStyle name="Normal 3 9 2" xfId="138" xr:uid="{00000000-0005-0000-0000-00009E000000}"/>
    <cellStyle name="Normal 30" xfId="139" xr:uid="{00000000-0005-0000-0000-00009F000000}"/>
    <cellStyle name="Normal 30 2" xfId="140" xr:uid="{00000000-0005-0000-0000-0000A0000000}"/>
    <cellStyle name="Normal 30 3" xfId="141" xr:uid="{00000000-0005-0000-0000-0000A1000000}"/>
    <cellStyle name="Normal 30 4" xfId="142" xr:uid="{00000000-0005-0000-0000-0000A2000000}"/>
    <cellStyle name="Normal 31" xfId="143" xr:uid="{00000000-0005-0000-0000-0000A3000000}"/>
    <cellStyle name="Normal 32" xfId="144" xr:uid="{00000000-0005-0000-0000-0000A4000000}"/>
    <cellStyle name="Normal 33" xfId="145" xr:uid="{00000000-0005-0000-0000-0000A5000000}"/>
    <cellStyle name="Normal 33 2" xfId="146" xr:uid="{00000000-0005-0000-0000-0000A6000000}"/>
    <cellStyle name="Normal 33 3" xfId="147" xr:uid="{00000000-0005-0000-0000-0000A7000000}"/>
    <cellStyle name="Normal 34" xfId="148" xr:uid="{00000000-0005-0000-0000-0000A8000000}"/>
    <cellStyle name="Normal 34 2" xfId="149" xr:uid="{00000000-0005-0000-0000-0000A9000000}"/>
    <cellStyle name="Normal 35" xfId="150" xr:uid="{00000000-0005-0000-0000-0000AA000000}"/>
    <cellStyle name="Normal 35 2" xfId="151" xr:uid="{00000000-0005-0000-0000-0000AB000000}"/>
    <cellStyle name="Normal 36" xfId="152" xr:uid="{00000000-0005-0000-0000-0000AC000000}"/>
    <cellStyle name="Normal 37" xfId="153" xr:uid="{00000000-0005-0000-0000-0000AD000000}"/>
    <cellStyle name="Normal 38" xfId="154" xr:uid="{00000000-0005-0000-0000-0000AE000000}"/>
    <cellStyle name="Normal 39" xfId="155" xr:uid="{00000000-0005-0000-0000-0000AF000000}"/>
    <cellStyle name="Normal 39 2" xfId="156" xr:uid="{00000000-0005-0000-0000-0000B0000000}"/>
    <cellStyle name="Normal 4" xfId="157" xr:uid="{00000000-0005-0000-0000-0000B1000000}"/>
    <cellStyle name="Normal 4 2" xfId="158" xr:uid="{00000000-0005-0000-0000-0000B2000000}"/>
    <cellStyle name="Normal 4 3" xfId="159" xr:uid="{00000000-0005-0000-0000-0000B3000000}"/>
    <cellStyle name="Normal 40" xfId="160" xr:uid="{00000000-0005-0000-0000-0000B4000000}"/>
    <cellStyle name="Normal 40 2" xfId="161" xr:uid="{00000000-0005-0000-0000-0000B5000000}"/>
    <cellStyle name="Normal 41" xfId="162" xr:uid="{00000000-0005-0000-0000-0000B6000000}"/>
    <cellStyle name="Normal 41 2" xfId="163" xr:uid="{00000000-0005-0000-0000-0000B7000000}"/>
    <cellStyle name="Normal 42" xfId="164" xr:uid="{00000000-0005-0000-0000-0000B8000000}"/>
    <cellStyle name="Normal 43" xfId="165" xr:uid="{00000000-0005-0000-0000-0000B9000000}"/>
    <cellStyle name="Normal 44" xfId="166" xr:uid="{00000000-0005-0000-0000-0000BA000000}"/>
    <cellStyle name="Normal 45" xfId="167" xr:uid="{00000000-0005-0000-0000-0000BB000000}"/>
    <cellStyle name="Normal 5" xfId="168" xr:uid="{00000000-0005-0000-0000-0000BC000000}"/>
    <cellStyle name="Normal 5 2" xfId="169" xr:uid="{00000000-0005-0000-0000-0000BD000000}"/>
    <cellStyle name="Normal 5 2 2" xfId="170" xr:uid="{00000000-0005-0000-0000-0000BE000000}"/>
    <cellStyle name="Normal 5 3" xfId="171" xr:uid="{00000000-0005-0000-0000-0000BF000000}"/>
    <cellStyle name="Normal 53" xfId="320" xr:uid="{00000000-0005-0000-0000-0000C0000000}"/>
    <cellStyle name="Normal 6" xfId="172" xr:uid="{00000000-0005-0000-0000-0000C1000000}"/>
    <cellStyle name="Normal 6 2" xfId="173" xr:uid="{00000000-0005-0000-0000-0000C2000000}"/>
    <cellStyle name="Normal 6 2 2" xfId="174" xr:uid="{00000000-0005-0000-0000-0000C3000000}"/>
    <cellStyle name="Normal 6 3" xfId="175" xr:uid="{00000000-0005-0000-0000-0000C4000000}"/>
    <cellStyle name="Normal 6 3 2" xfId="176" xr:uid="{00000000-0005-0000-0000-0000C5000000}"/>
    <cellStyle name="Normal 6 3 3" xfId="177" xr:uid="{00000000-0005-0000-0000-0000C6000000}"/>
    <cellStyle name="Normal 6 4" xfId="178" xr:uid="{00000000-0005-0000-0000-0000C7000000}"/>
    <cellStyle name="Normal 6 4 2" xfId="179" xr:uid="{00000000-0005-0000-0000-0000C8000000}"/>
    <cellStyle name="Normal 6 5" xfId="180" xr:uid="{00000000-0005-0000-0000-0000C9000000}"/>
    <cellStyle name="Normal 7" xfId="181" xr:uid="{00000000-0005-0000-0000-0000CA000000}"/>
    <cellStyle name="Normal 7 2" xfId="182" xr:uid="{00000000-0005-0000-0000-0000CB000000}"/>
    <cellStyle name="Normal 7 2 2" xfId="183" xr:uid="{00000000-0005-0000-0000-0000CC000000}"/>
    <cellStyle name="Normal 7 3" xfId="184" xr:uid="{00000000-0005-0000-0000-0000CD000000}"/>
    <cellStyle name="Normal 7 3 2" xfId="185" xr:uid="{00000000-0005-0000-0000-0000CE000000}"/>
    <cellStyle name="Normal 7 3 3" xfId="186" xr:uid="{00000000-0005-0000-0000-0000CF000000}"/>
    <cellStyle name="Normal 7 4" xfId="187" xr:uid="{00000000-0005-0000-0000-0000D0000000}"/>
    <cellStyle name="Normal 7 4 2" xfId="188" xr:uid="{00000000-0005-0000-0000-0000D1000000}"/>
    <cellStyle name="Normal 7 5" xfId="189" xr:uid="{00000000-0005-0000-0000-0000D2000000}"/>
    <cellStyle name="Normal 8" xfId="190" xr:uid="{00000000-0005-0000-0000-0000D3000000}"/>
    <cellStyle name="Normal 8 2" xfId="191" xr:uid="{00000000-0005-0000-0000-0000D4000000}"/>
    <cellStyle name="Normal 8 2 2" xfId="192" xr:uid="{00000000-0005-0000-0000-0000D5000000}"/>
    <cellStyle name="Normal 8 3" xfId="193" xr:uid="{00000000-0005-0000-0000-0000D6000000}"/>
    <cellStyle name="Normal 8 3 2" xfId="194" xr:uid="{00000000-0005-0000-0000-0000D7000000}"/>
    <cellStyle name="Normal 8 3 3" xfId="195" xr:uid="{00000000-0005-0000-0000-0000D8000000}"/>
    <cellStyle name="Normal 8 4" xfId="196" xr:uid="{00000000-0005-0000-0000-0000D9000000}"/>
    <cellStyle name="Normal 8 4 2" xfId="197" xr:uid="{00000000-0005-0000-0000-0000DA000000}"/>
    <cellStyle name="Normal 8 5" xfId="198" xr:uid="{00000000-0005-0000-0000-0000DB000000}"/>
    <cellStyle name="Normal 9" xfId="199" xr:uid="{00000000-0005-0000-0000-0000DC000000}"/>
    <cellStyle name="Normal 9 2" xfId="200" xr:uid="{00000000-0005-0000-0000-0000DD000000}"/>
    <cellStyle name="Normal 9 2 2" xfId="201" xr:uid="{00000000-0005-0000-0000-0000DE000000}"/>
    <cellStyle name="Normal 9 3" xfId="202" xr:uid="{00000000-0005-0000-0000-0000DF000000}"/>
    <cellStyle name="Normal 9 3 2" xfId="203" xr:uid="{00000000-0005-0000-0000-0000E0000000}"/>
    <cellStyle name="Normal 9 4" xfId="204" xr:uid="{00000000-0005-0000-0000-0000E1000000}"/>
    <cellStyle name="Normal 9 4 2" xfId="205" xr:uid="{00000000-0005-0000-0000-0000E2000000}"/>
    <cellStyle name="Normal 9 5" xfId="206" xr:uid="{00000000-0005-0000-0000-0000E3000000}"/>
    <cellStyle name="Normal 9 6" xfId="207" xr:uid="{00000000-0005-0000-0000-0000E4000000}"/>
    <cellStyle name="Note" xfId="274" xr:uid="{00000000-0005-0000-0000-0000E5000000}"/>
    <cellStyle name="Note 2" xfId="208" xr:uid="{00000000-0005-0000-0000-0000E6000000}"/>
    <cellStyle name="Output" xfId="271" xr:uid="{00000000-0005-0000-0000-0000E7000000}"/>
    <cellStyle name="Output 2" xfId="209" xr:uid="{00000000-0005-0000-0000-0000E8000000}"/>
    <cellStyle name="Percent 10" xfId="210" xr:uid="{00000000-0005-0000-0000-0000E9000000}"/>
    <cellStyle name="Percent 10 2" xfId="211" xr:uid="{00000000-0005-0000-0000-0000EA000000}"/>
    <cellStyle name="Percent 2" xfId="212" xr:uid="{00000000-0005-0000-0000-0000EB000000}"/>
    <cellStyle name="Percent 3" xfId="213" xr:uid="{00000000-0005-0000-0000-0000EC000000}"/>
    <cellStyle name="Percent 3 2" xfId="214" xr:uid="{00000000-0005-0000-0000-0000ED000000}"/>
    <cellStyle name="Percent 4" xfId="215" xr:uid="{00000000-0005-0000-0000-0000EE000000}"/>
    <cellStyle name="Percent 4 2" xfId="216" xr:uid="{00000000-0005-0000-0000-0000EF000000}"/>
    <cellStyle name="Percent 4 3" xfId="217" xr:uid="{00000000-0005-0000-0000-0000F0000000}"/>
    <cellStyle name="Percent 5" xfId="218" xr:uid="{00000000-0005-0000-0000-0000F1000000}"/>
    <cellStyle name="Percent 5 2" xfId="219" xr:uid="{00000000-0005-0000-0000-0000F2000000}"/>
    <cellStyle name="Percent 5 3" xfId="220" xr:uid="{00000000-0005-0000-0000-0000F3000000}"/>
    <cellStyle name="Percent 6" xfId="221" xr:uid="{00000000-0005-0000-0000-0000F4000000}"/>
    <cellStyle name="Percent 7" xfId="222" xr:uid="{00000000-0005-0000-0000-0000F5000000}"/>
    <cellStyle name="Percent 7 2" xfId="223" xr:uid="{00000000-0005-0000-0000-0000F6000000}"/>
    <cellStyle name="Percent 8" xfId="224" xr:uid="{00000000-0005-0000-0000-0000F7000000}"/>
    <cellStyle name="Percent 8 2" xfId="225" xr:uid="{00000000-0005-0000-0000-0000F8000000}"/>
    <cellStyle name="Percent 9" xfId="226" xr:uid="{00000000-0005-0000-0000-0000F9000000}"/>
    <cellStyle name="Title" xfId="235" xr:uid="{00000000-0005-0000-0000-0000FA000000}"/>
    <cellStyle name="Total" xfId="249" xr:uid="{00000000-0005-0000-0000-0000FB000000}"/>
    <cellStyle name="Total 2" xfId="227" xr:uid="{00000000-0005-0000-0000-0000FC000000}"/>
    <cellStyle name="Warning Text" xfId="231" xr:uid="{00000000-0005-0000-0000-0000FD000000}"/>
    <cellStyle name="เซลล์ตรวจสอบ 2" xfId="238" xr:uid="{00000000-0005-0000-0000-000003010000}"/>
    <cellStyle name="เซลล์ที่มีการเชื่อมโยง 2" xfId="240" xr:uid="{00000000-0005-0000-0000-000004010000}"/>
    <cellStyle name="แย่ 2" xfId="253" xr:uid="{00000000-0005-0000-0000-00000C010000}"/>
    <cellStyle name="แสดงผล 2" xfId="272" xr:uid="{00000000-0005-0000-0000-000018010000}"/>
    <cellStyle name="แสดงผล 2 2" xfId="273" xr:uid="{00000000-0005-0000-0000-000019010000}"/>
    <cellStyle name="การคำนวณ 2" xfId="229" xr:uid="{00000000-0005-0000-0000-0000FE000000}"/>
    <cellStyle name="การคำนวณ 2 2" xfId="230" xr:uid="{00000000-0005-0000-0000-0000FF000000}"/>
    <cellStyle name="ข้อความเตือน 2" xfId="232" xr:uid="{00000000-0005-0000-0000-000000010000}"/>
    <cellStyle name="ข้อความอธิบาย 2" xfId="234" xr:uid="{00000000-0005-0000-0000-000001010000}"/>
    <cellStyle name="ชื่อเรื่อง 2" xfId="236" xr:uid="{00000000-0005-0000-0000-000002010000}"/>
    <cellStyle name="ดี 2" xfId="242" xr:uid="{00000000-0005-0000-0000-000005010000}"/>
    <cellStyle name="ปกติ_TAG ใหญ่" xfId="243" xr:uid="{00000000-0005-0000-0000-000006010000}"/>
    <cellStyle name="ป้อนค่า 2" xfId="245" xr:uid="{00000000-0005-0000-0000-000007010000}"/>
    <cellStyle name="ป้อนค่า 2 2" xfId="246" xr:uid="{00000000-0005-0000-0000-000008010000}"/>
    <cellStyle name="ปานกลาง 2" xfId="248" xr:uid="{00000000-0005-0000-0000-000009010000}"/>
    <cellStyle name="ผลรวม 2" xfId="250" xr:uid="{00000000-0005-0000-0000-00000A010000}"/>
    <cellStyle name="ผลรวม 2 2" xfId="251" xr:uid="{00000000-0005-0000-0000-00000B010000}"/>
    <cellStyle name="ลักษณะ 1" xfId="254" xr:uid="{00000000-0005-0000-0000-00000D010000}"/>
    <cellStyle name="ลักษณะ 1 2" xfId="255" xr:uid="{00000000-0005-0000-0000-00000E010000}"/>
    <cellStyle name="ลักษณะ 1 3" xfId="256" xr:uid="{00000000-0005-0000-0000-00000F010000}"/>
    <cellStyle name="ลักษณะ 1 3 2" xfId="257" xr:uid="{00000000-0005-0000-0000-000010010000}"/>
    <cellStyle name="ลักษณะ 1 4" xfId="258" xr:uid="{00000000-0005-0000-0000-000011010000}"/>
    <cellStyle name="ส่วนที่ถูกเน้น1 2" xfId="260" xr:uid="{00000000-0005-0000-0000-000012010000}"/>
    <cellStyle name="ส่วนที่ถูกเน้น2 2" xfId="262" xr:uid="{00000000-0005-0000-0000-000013010000}"/>
    <cellStyle name="ส่วนที่ถูกเน้น3 2" xfId="264" xr:uid="{00000000-0005-0000-0000-000014010000}"/>
    <cellStyle name="ส่วนที่ถูกเน้น4 2" xfId="266" xr:uid="{00000000-0005-0000-0000-000015010000}"/>
    <cellStyle name="ส่วนที่ถูกเน้น5 2" xfId="268" xr:uid="{00000000-0005-0000-0000-000016010000}"/>
    <cellStyle name="ส่วนที่ถูกเน้น6 2" xfId="270" xr:uid="{00000000-0005-0000-0000-000017010000}"/>
    <cellStyle name="หมายเหตุ 10" xfId="275" xr:uid="{00000000-0005-0000-0000-00001A010000}"/>
    <cellStyle name="หมายเหตุ 10 2" xfId="276" xr:uid="{00000000-0005-0000-0000-00001B010000}"/>
    <cellStyle name="หมายเหตุ 11" xfId="277" xr:uid="{00000000-0005-0000-0000-00001C010000}"/>
    <cellStyle name="หมายเหตุ 11 2" xfId="278" xr:uid="{00000000-0005-0000-0000-00001D010000}"/>
    <cellStyle name="หมายเหตุ 11 3" xfId="279" xr:uid="{00000000-0005-0000-0000-00001E010000}"/>
    <cellStyle name="หมายเหตุ 12" xfId="280" xr:uid="{00000000-0005-0000-0000-00001F010000}"/>
    <cellStyle name="หมายเหตุ 12 2" xfId="281" xr:uid="{00000000-0005-0000-0000-000020010000}"/>
    <cellStyle name="หมายเหตุ 12 3" xfId="282" xr:uid="{00000000-0005-0000-0000-000021010000}"/>
    <cellStyle name="หมายเหตุ 13" xfId="283" xr:uid="{00000000-0005-0000-0000-000022010000}"/>
    <cellStyle name="หมายเหตุ 13 2" xfId="284" xr:uid="{00000000-0005-0000-0000-000023010000}"/>
    <cellStyle name="หมายเหตุ 14" xfId="285" xr:uid="{00000000-0005-0000-0000-000024010000}"/>
    <cellStyle name="หมายเหตุ 14 2" xfId="286" xr:uid="{00000000-0005-0000-0000-000025010000}"/>
    <cellStyle name="หมายเหตุ 15" xfId="287" xr:uid="{00000000-0005-0000-0000-000026010000}"/>
    <cellStyle name="หมายเหตุ 16" xfId="288" xr:uid="{00000000-0005-0000-0000-000027010000}"/>
    <cellStyle name="หมายเหตุ 16 2" xfId="289" xr:uid="{00000000-0005-0000-0000-000028010000}"/>
    <cellStyle name="หมายเหตุ 2" xfId="290" xr:uid="{00000000-0005-0000-0000-000029010000}"/>
    <cellStyle name="หมายเหตุ 2 2" xfId="291" xr:uid="{00000000-0005-0000-0000-00002A010000}"/>
    <cellStyle name="หมายเหตุ 3" xfId="292" xr:uid="{00000000-0005-0000-0000-00002B010000}"/>
    <cellStyle name="หมายเหตุ 3 2" xfId="293" xr:uid="{00000000-0005-0000-0000-00002C010000}"/>
    <cellStyle name="หมายเหตุ 3 3" xfId="294" xr:uid="{00000000-0005-0000-0000-00002D010000}"/>
    <cellStyle name="หมายเหตุ 3 3 2" xfId="295" xr:uid="{00000000-0005-0000-0000-00002E010000}"/>
    <cellStyle name="หมายเหตุ 4" xfId="296" xr:uid="{00000000-0005-0000-0000-00002F010000}"/>
    <cellStyle name="หมายเหตุ 4 2" xfId="297" xr:uid="{00000000-0005-0000-0000-000030010000}"/>
    <cellStyle name="หมายเหตุ 4 3" xfId="298" xr:uid="{00000000-0005-0000-0000-000031010000}"/>
    <cellStyle name="หมายเหตุ 5" xfId="299" xr:uid="{00000000-0005-0000-0000-000032010000}"/>
    <cellStyle name="หมายเหตุ 5 2" xfId="300" xr:uid="{00000000-0005-0000-0000-000033010000}"/>
    <cellStyle name="หมายเหตุ 6" xfId="301" xr:uid="{00000000-0005-0000-0000-000034010000}"/>
    <cellStyle name="หมายเหตุ 6 2" xfId="302" xr:uid="{00000000-0005-0000-0000-000035010000}"/>
    <cellStyle name="หมายเหตุ 7" xfId="303" xr:uid="{00000000-0005-0000-0000-000036010000}"/>
    <cellStyle name="หมายเหตุ 7 2" xfId="304" xr:uid="{00000000-0005-0000-0000-000037010000}"/>
    <cellStyle name="หมายเหตุ 8" xfId="305" xr:uid="{00000000-0005-0000-0000-000038010000}"/>
    <cellStyle name="หมายเหตุ 8 2" xfId="306" xr:uid="{00000000-0005-0000-0000-000039010000}"/>
    <cellStyle name="หมายเหตุ 9" xfId="307" xr:uid="{00000000-0005-0000-0000-00003A010000}"/>
    <cellStyle name="หมายเหตุ 9 2" xfId="308" xr:uid="{00000000-0005-0000-0000-00003B010000}"/>
    <cellStyle name="หัวเรื่อง 1 2" xfId="310" xr:uid="{00000000-0005-0000-0000-00003C010000}"/>
    <cellStyle name="หัวเรื่อง 2 2" xfId="312" xr:uid="{00000000-0005-0000-0000-00003D010000}"/>
    <cellStyle name="หัวเรื่อง 3 2" xfId="314" xr:uid="{00000000-0005-0000-0000-00003E010000}"/>
    <cellStyle name="หัวเรื่อง 4 2" xfId="316" xr:uid="{00000000-0005-0000-0000-00003F010000}"/>
    <cellStyle name="หัวเรื่อง 4 2 2" xfId="317" xr:uid="{00000000-0005-0000-0000-000040010000}"/>
    <cellStyle name="หัวเรื่อง 4 2 2 2" xfId="318" xr:uid="{00000000-0005-0000-0000-000041010000}"/>
    <cellStyle name="หัวเรื่อง 4 2 2 2 2" xfId="319" xr:uid="{00000000-0005-0000-0000-000042010000}"/>
  </cellStyles>
  <dxfs count="43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99FFCC"/>
      <color rgb="FFCC99FF"/>
      <color rgb="FFCCFFFF"/>
      <color rgb="FF0000FF"/>
      <color rgb="FFFF99CC"/>
      <color rgb="FF66CCFF"/>
      <color rgb="FFFFFFCC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42"/>
  <sheetViews>
    <sheetView showGridLines="0" topLeftCell="A61" workbookViewId="0">
      <selection activeCell="I33" sqref="I33"/>
    </sheetView>
  </sheetViews>
  <sheetFormatPr defaultRowHeight="12.75"/>
  <cols>
    <col min="1" max="1" width="1.140625" customWidth="1"/>
    <col min="2" max="2" width="64.42578125" customWidth="1"/>
    <col min="3" max="3" width="1.5703125" customWidth="1"/>
    <col min="4" max="4" width="5.5703125" customWidth="1"/>
    <col min="5" max="6" width="16" customWidth="1"/>
  </cols>
  <sheetData>
    <row r="1" spans="2:6">
      <c r="B1" s="33" t="s">
        <v>70</v>
      </c>
      <c r="C1" s="33"/>
      <c r="D1" s="34"/>
      <c r="E1" s="34"/>
      <c r="F1" s="34"/>
    </row>
    <row r="2" spans="2:6">
      <c r="B2" s="33" t="s">
        <v>197</v>
      </c>
      <c r="C2" s="33"/>
      <c r="D2" s="34"/>
      <c r="E2" s="34"/>
      <c r="F2" s="34"/>
    </row>
    <row r="3" spans="2:6">
      <c r="B3" s="15"/>
      <c r="C3" s="15"/>
      <c r="D3" s="23"/>
      <c r="E3" s="23"/>
      <c r="F3" s="23"/>
    </row>
    <row r="4" spans="2:6" ht="38.25">
      <c r="B4" s="15" t="s">
        <v>71</v>
      </c>
      <c r="C4" s="15"/>
      <c r="D4" s="23"/>
      <c r="E4" s="23"/>
      <c r="F4" s="23"/>
    </row>
    <row r="5" spans="2:6">
      <c r="B5" s="15"/>
      <c r="C5" s="15"/>
      <c r="D5" s="23"/>
      <c r="E5" s="23"/>
      <c r="F5" s="23"/>
    </row>
    <row r="6" spans="2:6">
      <c r="B6" s="33" t="s">
        <v>72</v>
      </c>
      <c r="C6" s="33"/>
      <c r="D6" s="34"/>
      <c r="E6" s="34" t="s">
        <v>73</v>
      </c>
      <c r="F6" s="34" t="s">
        <v>74</v>
      </c>
    </row>
    <row r="7" spans="2:6" ht="13.5" thickBot="1">
      <c r="B7" s="15"/>
      <c r="C7" s="15"/>
      <c r="D7" s="23"/>
      <c r="E7" s="23"/>
      <c r="F7" s="23"/>
    </row>
    <row r="8" spans="2:6" ht="25.5">
      <c r="B8" s="16" t="s">
        <v>75</v>
      </c>
      <c r="C8" s="17"/>
      <c r="D8" s="24"/>
      <c r="E8" s="24">
        <v>34</v>
      </c>
      <c r="F8" s="25"/>
    </row>
    <row r="9" spans="2:6" ht="13.5">
      <c r="B9" s="18"/>
      <c r="C9" s="15"/>
      <c r="D9" s="23"/>
      <c r="E9" s="26" t="s">
        <v>76</v>
      </c>
      <c r="F9" s="27" t="s">
        <v>78</v>
      </c>
    </row>
    <row r="10" spans="2:6" ht="13.5">
      <c r="B10" s="18"/>
      <c r="C10" s="15"/>
      <c r="D10" s="23"/>
      <c r="E10" s="26" t="s">
        <v>77</v>
      </c>
      <c r="F10" s="27"/>
    </row>
    <row r="11" spans="2:6" ht="13.5">
      <c r="B11" s="18"/>
      <c r="C11" s="15"/>
      <c r="D11" s="23"/>
      <c r="E11" s="26" t="s">
        <v>79</v>
      </c>
      <c r="F11" s="27" t="s">
        <v>78</v>
      </c>
    </row>
    <row r="12" spans="2:6" ht="13.5">
      <c r="B12" s="18"/>
      <c r="C12" s="15"/>
      <c r="D12" s="23"/>
      <c r="E12" s="26" t="s">
        <v>80</v>
      </c>
      <c r="F12" s="27"/>
    </row>
    <row r="13" spans="2:6" ht="13.5">
      <c r="B13" s="18"/>
      <c r="C13" s="15"/>
      <c r="D13" s="23"/>
      <c r="E13" s="26" t="s">
        <v>81</v>
      </c>
      <c r="F13" s="27"/>
    </row>
    <row r="14" spans="2:6" ht="27">
      <c r="B14" s="18"/>
      <c r="C14" s="15"/>
      <c r="D14" s="23"/>
      <c r="E14" s="26" t="s">
        <v>82</v>
      </c>
      <c r="F14" s="27" t="s">
        <v>78</v>
      </c>
    </row>
    <row r="15" spans="2:6" ht="13.5">
      <c r="B15" s="18"/>
      <c r="C15" s="15"/>
      <c r="D15" s="23"/>
      <c r="E15" s="26" t="s">
        <v>198</v>
      </c>
      <c r="F15" s="27" t="s">
        <v>78</v>
      </c>
    </row>
    <row r="16" spans="2:6" ht="13.5">
      <c r="B16" s="18"/>
      <c r="C16" s="15"/>
      <c r="D16" s="23"/>
      <c r="E16" s="26" t="s">
        <v>83</v>
      </c>
      <c r="F16" s="27" t="s">
        <v>78</v>
      </c>
    </row>
    <row r="17" spans="2:6" ht="13.5">
      <c r="B17" s="18"/>
      <c r="C17" s="15"/>
      <c r="D17" s="23"/>
      <c r="E17" s="26" t="s">
        <v>84</v>
      </c>
      <c r="F17" s="27" t="s">
        <v>78</v>
      </c>
    </row>
    <row r="18" spans="2:6" ht="13.5">
      <c r="B18" s="18"/>
      <c r="C18" s="15"/>
      <c r="D18" s="23"/>
      <c r="E18" s="26" t="s">
        <v>85</v>
      </c>
      <c r="F18" s="27" t="s">
        <v>78</v>
      </c>
    </row>
    <row r="19" spans="2:6" ht="13.5">
      <c r="B19" s="18"/>
      <c r="C19" s="15"/>
      <c r="D19" s="23"/>
      <c r="E19" s="26" t="s">
        <v>86</v>
      </c>
      <c r="F19" s="27" t="s">
        <v>78</v>
      </c>
    </row>
    <row r="20" spans="2:6" ht="13.5">
      <c r="B20" s="18"/>
      <c r="C20" s="15"/>
      <c r="D20" s="23"/>
      <c r="E20" s="26" t="s">
        <v>87</v>
      </c>
      <c r="F20" s="27" t="s">
        <v>78</v>
      </c>
    </row>
    <row r="21" spans="2:6" ht="13.5">
      <c r="B21" s="18"/>
      <c r="C21" s="15"/>
      <c r="D21" s="23"/>
      <c r="E21" s="26" t="s">
        <v>88</v>
      </c>
      <c r="F21" s="27" t="s">
        <v>78</v>
      </c>
    </row>
    <row r="22" spans="2:6" ht="13.5">
      <c r="B22" s="18"/>
      <c r="C22" s="15"/>
      <c r="D22" s="23"/>
      <c r="E22" s="26" t="s">
        <v>89</v>
      </c>
      <c r="F22" s="27" t="s">
        <v>78</v>
      </c>
    </row>
    <row r="23" spans="2:6" ht="13.5">
      <c r="B23" s="18"/>
      <c r="C23" s="15"/>
      <c r="D23" s="23"/>
      <c r="E23" s="26" t="s">
        <v>90</v>
      </c>
      <c r="F23" s="27" t="s">
        <v>78</v>
      </c>
    </row>
    <row r="24" spans="2:6" ht="13.5">
      <c r="B24" s="18"/>
      <c r="C24" s="15"/>
      <c r="D24" s="23"/>
      <c r="E24" s="26" t="s">
        <v>91</v>
      </c>
      <c r="F24" s="27" t="s">
        <v>78</v>
      </c>
    </row>
    <row r="25" spans="2:6" ht="13.5">
      <c r="B25" s="18"/>
      <c r="C25" s="15"/>
      <c r="D25" s="23"/>
      <c r="E25" s="26" t="s">
        <v>92</v>
      </c>
      <c r="F25" s="27" t="s">
        <v>78</v>
      </c>
    </row>
    <row r="26" spans="2:6" ht="13.5">
      <c r="B26" s="18"/>
      <c r="C26" s="15"/>
      <c r="D26" s="23"/>
      <c r="E26" s="26" t="s">
        <v>93</v>
      </c>
      <c r="F26" s="27" t="s">
        <v>78</v>
      </c>
    </row>
    <row r="27" spans="2:6" ht="13.5">
      <c r="B27" s="18"/>
      <c r="C27" s="15"/>
      <c r="D27" s="23"/>
      <c r="E27" s="26" t="s">
        <v>94</v>
      </c>
      <c r="F27" s="27" t="s">
        <v>78</v>
      </c>
    </row>
    <row r="28" spans="2:6" ht="13.5">
      <c r="B28" s="18"/>
      <c r="C28" s="15"/>
      <c r="D28" s="23"/>
      <c r="E28" s="26" t="s">
        <v>95</v>
      </c>
      <c r="F28" s="27" t="s">
        <v>78</v>
      </c>
    </row>
    <row r="29" spans="2:6" ht="13.5">
      <c r="B29" s="18"/>
      <c r="C29" s="15"/>
      <c r="D29" s="23"/>
      <c r="E29" s="26" t="s">
        <v>96</v>
      </c>
      <c r="F29" s="27" t="s">
        <v>78</v>
      </c>
    </row>
    <row r="30" spans="2:6" ht="13.5">
      <c r="B30" s="18"/>
      <c r="C30" s="15"/>
      <c r="D30" s="23"/>
      <c r="E30" s="26" t="s">
        <v>97</v>
      </c>
      <c r="F30" s="27" t="s">
        <v>78</v>
      </c>
    </row>
    <row r="31" spans="2:6" ht="13.5">
      <c r="B31" s="18"/>
      <c r="C31" s="15"/>
      <c r="D31" s="23"/>
      <c r="E31" s="26" t="s">
        <v>98</v>
      </c>
      <c r="F31" s="27" t="s">
        <v>78</v>
      </c>
    </row>
    <row r="32" spans="2:6" ht="13.5">
      <c r="B32" s="18"/>
      <c r="C32" s="15"/>
      <c r="D32" s="23"/>
      <c r="E32" s="26" t="s">
        <v>99</v>
      </c>
      <c r="F32" s="27" t="s">
        <v>78</v>
      </c>
    </row>
    <row r="33" spans="2:6" ht="13.5">
      <c r="B33" s="18"/>
      <c r="C33" s="15"/>
      <c r="D33" s="23"/>
      <c r="E33" s="26" t="s">
        <v>100</v>
      </c>
      <c r="F33" s="27" t="s">
        <v>78</v>
      </c>
    </row>
    <row r="34" spans="2:6" ht="14.25" thickBot="1">
      <c r="B34" s="19"/>
      <c r="C34" s="20"/>
      <c r="D34" s="28"/>
      <c r="E34" s="29" t="s">
        <v>199</v>
      </c>
      <c r="F34" s="30" t="s">
        <v>78</v>
      </c>
    </row>
    <row r="35" spans="2:6" ht="13.5" thickBot="1">
      <c r="B35" s="15"/>
      <c r="C35" s="15"/>
      <c r="D35" s="23"/>
      <c r="E35" s="23"/>
      <c r="F35" s="23"/>
    </row>
    <row r="36" spans="2:6" ht="38.25">
      <c r="B36" s="16" t="s">
        <v>101</v>
      </c>
      <c r="C36" s="17"/>
      <c r="D36" s="24"/>
      <c r="E36" s="24">
        <v>701</v>
      </c>
      <c r="F36" s="25"/>
    </row>
    <row r="37" spans="2:6" ht="27">
      <c r="B37" s="18"/>
      <c r="C37" s="15"/>
      <c r="D37" s="23"/>
      <c r="E37" s="26" t="s">
        <v>102</v>
      </c>
      <c r="F37" s="27" t="s">
        <v>78</v>
      </c>
    </row>
    <row r="38" spans="2:6" ht="13.5">
      <c r="B38" s="18"/>
      <c r="C38" s="15"/>
      <c r="D38" s="23"/>
      <c r="E38" s="26" t="s">
        <v>103</v>
      </c>
      <c r="F38" s="27"/>
    </row>
    <row r="39" spans="2:6" ht="13.5">
      <c r="B39" s="18"/>
      <c r="C39" s="15"/>
      <c r="D39" s="23"/>
      <c r="E39" s="26" t="s">
        <v>104</v>
      </c>
      <c r="F39" s="27" t="s">
        <v>78</v>
      </c>
    </row>
    <row r="40" spans="2:6" ht="13.5">
      <c r="B40" s="18"/>
      <c r="C40" s="15"/>
      <c r="D40" s="23"/>
      <c r="E40" s="26" t="s">
        <v>105</v>
      </c>
      <c r="F40" s="27"/>
    </row>
    <row r="41" spans="2:6" ht="13.5">
      <c r="B41" s="18"/>
      <c r="C41" s="15"/>
      <c r="D41" s="23"/>
      <c r="E41" s="26" t="s">
        <v>106</v>
      </c>
      <c r="F41" s="27"/>
    </row>
    <row r="42" spans="2:6" ht="13.5">
      <c r="B42" s="18"/>
      <c r="C42" s="15"/>
      <c r="D42" s="23"/>
      <c r="E42" s="26" t="s">
        <v>107</v>
      </c>
      <c r="F42" s="27"/>
    </row>
    <row r="43" spans="2:6" ht="13.5">
      <c r="B43" s="18"/>
      <c r="C43" s="15"/>
      <c r="D43" s="23"/>
      <c r="E43" s="26" t="s">
        <v>108</v>
      </c>
      <c r="F43" s="27"/>
    </row>
    <row r="44" spans="2:6" ht="13.5">
      <c r="B44" s="18"/>
      <c r="C44" s="15"/>
      <c r="D44" s="23"/>
      <c r="E44" s="26" t="s">
        <v>109</v>
      </c>
      <c r="F44" s="27"/>
    </row>
    <row r="45" spans="2:6" ht="13.5">
      <c r="B45" s="18"/>
      <c r="C45" s="15"/>
      <c r="D45" s="23"/>
      <c r="E45" s="26" t="s">
        <v>110</v>
      </c>
      <c r="F45" s="27"/>
    </row>
    <row r="46" spans="2:6" ht="27">
      <c r="B46" s="18"/>
      <c r="C46" s="15"/>
      <c r="D46" s="23"/>
      <c r="E46" s="26" t="s">
        <v>111</v>
      </c>
      <c r="F46" s="27" t="s">
        <v>78</v>
      </c>
    </row>
    <row r="47" spans="2:6" ht="27">
      <c r="B47" s="18"/>
      <c r="C47" s="15"/>
      <c r="D47" s="23"/>
      <c r="E47" s="26" t="s">
        <v>112</v>
      </c>
      <c r="F47" s="27"/>
    </row>
    <row r="48" spans="2:6" ht="13.5">
      <c r="B48" s="18"/>
      <c r="C48" s="15"/>
      <c r="D48" s="23"/>
      <c r="E48" s="26" t="s">
        <v>113</v>
      </c>
      <c r="F48" s="27" t="s">
        <v>78</v>
      </c>
    </row>
    <row r="49" spans="2:6" ht="13.5">
      <c r="B49" s="18"/>
      <c r="C49" s="15"/>
      <c r="D49" s="23"/>
      <c r="E49" s="26" t="s">
        <v>114</v>
      </c>
      <c r="F49" s="27"/>
    </row>
    <row r="50" spans="2:6" ht="13.5">
      <c r="B50" s="18"/>
      <c r="C50" s="15"/>
      <c r="D50" s="23"/>
      <c r="E50" s="26" t="s">
        <v>115</v>
      </c>
      <c r="F50" s="27"/>
    </row>
    <row r="51" spans="2:6" ht="13.5">
      <c r="B51" s="18"/>
      <c r="C51" s="15"/>
      <c r="D51" s="23"/>
      <c r="E51" s="26" t="s">
        <v>116</v>
      </c>
      <c r="F51" s="27"/>
    </row>
    <row r="52" spans="2:6" ht="13.5">
      <c r="B52" s="18"/>
      <c r="C52" s="15"/>
      <c r="D52" s="23"/>
      <c r="E52" s="26" t="s">
        <v>117</v>
      </c>
      <c r="F52" s="27"/>
    </row>
    <row r="53" spans="2:6" ht="13.5">
      <c r="B53" s="18"/>
      <c r="C53" s="15"/>
      <c r="D53" s="23"/>
      <c r="E53" s="26" t="s">
        <v>118</v>
      </c>
      <c r="F53" s="27"/>
    </row>
    <row r="54" spans="2:6" ht="27">
      <c r="B54" s="18"/>
      <c r="C54" s="15"/>
      <c r="D54" s="23"/>
      <c r="E54" s="26" t="s">
        <v>119</v>
      </c>
      <c r="F54" s="27" t="s">
        <v>78</v>
      </c>
    </row>
    <row r="55" spans="2:6" ht="27">
      <c r="B55" s="18"/>
      <c r="C55" s="15"/>
      <c r="D55" s="23"/>
      <c r="E55" s="26" t="s">
        <v>120</v>
      </c>
      <c r="F55" s="27"/>
    </row>
    <row r="56" spans="2:6" ht="27">
      <c r="B56" s="18"/>
      <c r="C56" s="15"/>
      <c r="D56" s="23"/>
      <c r="E56" s="26" t="s">
        <v>200</v>
      </c>
      <c r="F56" s="27" t="s">
        <v>78</v>
      </c>
    </row>
    <row r="57" spans="2:6" ht="27">
      <c r="B57" s="18"/>
      <c r="C57" s="15"/>
      <c r="D57" s="23"/>
      <c r="E57" s="26" t="s">
        <v>201</v>
      </c>
      <c r="F57" s="27" t="s">
        <v>78</v>
      </c>
    </row>
    <row r="58" spans="2:6" ht="13.5">
      <c r="B58" s="18"/>
      <c r="C58" s="15"/>
      <c r="D58" s="23"/>
      <c r="E58" s="26" t="s">
        <v>202</v>
      </c>
      <c r="F58" s="27" t="s">
        <v>78</v>
      </c>
    </row>
    <row r="59" spans="2:6" ht="13.5">
      <c r="B59" s="18"/>
      <c r="C59" s="15"/>
      <c r="D59" s="23"/>
      <c r="E59" s="26" t="s">
        <v>121</v>
      </c>
      <c r="F59" s="27"/>
    </row>
    <row r="60" spans="2:6" ht="27">
      <c r="B60" s="18"/>
      <c r="C60" s="15"/>
      <c r="D60" s="23"/>
      <c r="E60" s="26" t="s">
        <v>203</v>
      </c>
      <c r="F60" s="27"/>
    </row>
    <row r="61" spans="2:6" ht="13.5">
      <c r="B61" s="18"/>
      <c r="C61" s="15"/>
      <c r="D61" s="23"/>
      <c r="E61" s="26" t="s">
        <v>204</v>
      </c>
      <c r="F61" s="27"/>
    </row>
    <row r="62" spans="2:6" ht="13.5">
      <c r="B62" s="18"/>
      <c r="C62" s="15"/>
      <c r="D62" s="23"/>
      <c r="E62" s="26" t="s">
        <v>122</v>
      </c>
      <c r="F62" s="27" t="s">
        <v>78</v>
      </c>
    </row>
    <row r="63" spans="2:6" ht="13.5">
      <c r="B63" s="18"/>
      <c r="C63" s="15"/>
      <c r="D63" s="23"/>
      <c r="E63" s="26" t="s">
        <v>123</v>
      </c>
      <c r="F63" s="27"/>
    </row>
    <row r="64" spans="2:6" ht="27">
      <c r="B64" s="18"/>
      <c r="C64" s="15"/>
      <c r="D64" s="23"/>
      <c r="E64" s="26" t="s">
        <v>124</v>
      </c>
      <c r="F64" s="27"/>
    </row>
    <row r="65" spans="2:6" ht="27">
      <c r="B65" s="18"/>
      <c r="C65" s="15"/>
      <c r="D65" s="23"/>
      <c r="E65" s="26" t="s">
        <v>125</v>
      </c>
      <c r="F65" s="27"/>
    </row>
    <row r="66" spans="2:6" ht="13.5">
      <c r="B66" s="18"/>
      <c r="C66" s="15"/>
      <c r="D66" s="23"/>
      <c r="E66" s="26" t="s">
        <v>126</v>
      </c>
      <c r="F66" s="27" t="s">
        <v>78</v>
      </c>
    </row>
    <row r="67" spans="2:6" ht="13.5">
      <c r="B67" s="18"/>
      <c r="C67" s="15"/>
      <c r="D67" s="23"/>
      <c r="E67" s="26" t="s">
        <v>127</v>
      </c>
      <c r="F67" s="27"/>
    </row>
    <row r="68" spans="2:6" ht="27">
      <c r="B68" s="18"/>
      <c r="C68" s="15"/>
      <c r="D68" s="23"/>
      <c r="E68" s="26" t="s">
        <v>128</v>
      </c>
      <c r="F68" s="27"/>
    </row>
    <row r="69" spans="2:6" ht="27">
      <c r="B69" s="18"/>
      <c r="C69" s="15"/>
      <c r="D69" s="23"/>
      <c r="E69" s="26" t="s">
        <v>129</v>
      </c>
      <c r="F69" s="27"/>
    </row>
    <row r="70" spans="2:6" ht="13.5">
      <c r="B70" s="18"/>
      <c r="C70" s="15"/>
      <c r="D70" s="23"/>
      <c r="E70" s="26" t="s">
        <v>130</v>
      </c>
      <c r="F70" s="27" t="s">
        <v>78</v>
      </c>
    </row>
    <row r="71" spans="2:6" ht="13.5">
      <c r="B71" s="18"/>
      <c r="C71" s="15"/>
      <c r="D71" s="23"/>
      <c r="E71" s="26" t="s">
        <v>131</v>
      </c>
      <c r="F71" s="27"/>
    </row>
    <row r="72" spans="2:6" ht="27">
      <c r="B72" s="18"/>
      <c r="C72" s="15"/>
      <c r="D72" s="23"/>
      <c r="E72" s="26" t="s">
        <v>132</v>
      </c>
      <c r="F72" s="27"/>
    </row>
    <row r="73" spans="2:6" ht="27">
      <c r="B73" s="18"/>
      <c r="C73" s="15"/>
      <c r="D73" s="23"/>
      <c r="E73" s="26" t="s">
        <v>133</v>
      </c>
      <c r="F73" s="27"/>
    </row>
    <row r="74" spans="2:6" ht="13.5">
      <c r="B74" s="18"/>
      <c r="C74" s="15"/>
      <c r="D74" s="23"/>
      <c r="E74" s="26" t="s">
        <v>134</v>
      </c>
      <c r="F74" s="27" t="s">
        <v>78</v>
      </c>
    </row>
    <row r="75" spans="2:6" ht="13.5">
      <c r="B75" s="18"/>
      <c r="C75" s="15"/>
      <c r="D75" s="23"/>
      <c r="E75" s="26" t="s">
        <v>135</v>
      </c>
      <c r="F75" s="27"/>
    </row>
    <row r="76" spans="2:6" ht="27">
      <c r="B76" s="18"/>
      <c r="C76" s="15"/>
      <c r="D76" s="23"/>
      <c r="E76" s="26" t="s">
        <v>136</v>
      </c>
      <c r="F76" s="27"/>
    </row>
    <row r="77" spans="2:6" ht="27">
      <c r="B77" s="18"/>
      <c r="C77" s="15"/>
      <c r="D77" s="23"/>
      <c r="E77" s="26" t="s">
        <v>137</v>
      </c>
      <c r="F77" s="27"/>
    </row>
    <row r="78" spans="2:6" ht="13.5">
      <c r="B78" s="18"/>
      <c r="C78" s="15"/>
      <c r="D78" s="23"/>
      <c r="E78" s="26" t="s">
        <v>138</v>
      </c>
      <c r="F78" s="27" t="s">
        <v>78</v>
      </c>
    </row>
    <row r="79" spans="2:6" ht="13.5">
      <c r="B79" s="18"/>
      <c r="C79" s="15"/>
      <c r="D79" s="23"/>
      <c r="E79" s="26" t="s">
        <v>139</v>
      </c>
      <c r="F79" s="27"/>
    </row>
    <row r="80" spans="2:6" ht="27">
      <c r="B80" s="18"/>
      <c r="C80" s="15"/>
      <c r="D80" s="23"/>
      <c r="E80" s="26" t="s">
        <v>140</v>
      </c>
      <c r="F80" s="27"/>
    </row>
    <row r="81" spans="2:6" ht="27">
      <c r="B81" s="18"/>
      <c r="C81" s="15"/>
      <c r="D81" s="23"/>
      <c r="E81" s="26" t="s">
        <v>141</v>
      </c>
      <c r="F81" s="27"/>
    </row>
    <row r="82" spans="2:6" ht="13.5">
      <c r="B82" s="18"/>
      <c r="C82" s="15"/>
      <c r="D82" s="23"/>
      <c r="E82" s="26" t="s">
        <v>142</v>
      </c>
      <c r="F82" s="27" t="s">
        <v>78</v>
      </c>
    </row>
    <row r="83" spans="2:6" ht="13.5">
      <c r="B83" s="18"/>
      <c r="C83" s="15"/>
      <c r="D83" s="23"/>
      <c r="E83" s="26" t="s">
        <v>143</v>
      </c>
      <c r="F83" s="27"/>
    </row>
    <row r="84" spans="2:6" ht="27">
      <c r="B84" s="18"/>
      <c r="C84" s="15"/>
      <c r="D84" s="23"/>
      <c r="E84" s="26" t="s">
        <v>144</v>
      </c>
      <c r="F84" s="27"/>
    </row>
    <row r="85" spans="2:6" ht="27">
      <c r="B85" s="18"/>
      <c r="C85" s="15"/>
      <c r="D85" s="23"/>
      <c r="E85" s="26" t="s">
        <v>145</v>
      </c>
      <c r="F85" s="27"/>
    </row>
    <row r="86" spans="2:6" ht="13.5">
      <c r="B86" s="18"/>
      <c r="C86" s="15"/>
      <c r="D86" s="23"/>
      <c r="E86" s="26" t="s">
        <v>146</v>
      </c>
      <c r="F86" s="27" t="s">
        <v>78</v>
      </c>
    </row>
    <row r="87" spans="2:6" ht="13.5">
      <c r="B87" s="18"/>
      <c r="C87" s="15"/>
      <c r="D87" s="23"/>
      <c r="E87" s="26" t="s">
        <v>147</v>
      </c>
      <c r="F87" s="27"/>
    </row>
    <row r="88" spans="2:6" ht="27">
      <c r="B88" s="18"/>
      <c r="C88" s="15"/>
      <c r="D88" s="23"/>
      <c r="E88" s="26" t="s">
        <v>148</v>
      </c>
      <c r="F88" s="27"/>
    </row>
    <row r="89" spans="2:6" ht="27">
      <c r="B89" s="18"/>
      <c r="C89" s="15"/>
      <c r="D89" s="23"/>
      <c r="E89" s="26" t="s">
        <v>149</v>
      </c>
      <c r="F89" s="27"/>
    </row>
    <row r="90" spans="2:6" ht="13.5">
      <c r="B90" s="18"/>
      <c r="C90" s="15"/>
      <c r="D90" s="23"/>
      <c r="E90" s="26" t="s">
        <v>150</v>
      </c>
      <c r="F90" s="27" t="s">
        <v>78</v>
      </c>
    </row>
    <row r="91" spans="2:6" ht="13.5">
      <c r="B91" s="18"/>
      <c r="C91" s="15"/>
      <c r="D91" s="23"/>
      <c r="E91" s="26" t="s">
        <v>151</v>
      </c>
      <c r="F91" s="27"/>
    </row>
    <row r="92" spans="2:6" ht="27">
      <c r="B92" s="18"/>
      <c r="C92" s="15"/>
      <c r="D92" s="23"/>
      <c r="E92" s="26" t="s">
        <v>152</v>
      </c>
      <c r="F92" s="27"/>
    </row>
    <row r="93" spans="2:6" ht="27">
      <c r="B93" s="18"/>
      <c r="C93" s="15"/>
      <c r="D93" s="23"/>
      <c r="E93" s="26" t="s">
        <v>153</v>
      </c>
      <c r="F93" s="27"/>
    </row>
    <row r="94" spans="2:6" ht="13.5">
      <c r="B94" s="18"/>
      <c r="C94" s="15"/>
      <c r="D94" s="23"/>
      <c r="E94" s="26" t="s">
        <v>154</v>
      </c>
      <c r="F94" s="27" t="s">
        <v>78</v>
      </c>
    </row>
    <row r="95" spans="2:6" ht="13.5">
      <c r="B95" s="18"/>
      <c r="C95" s="15"/>
      <c r="D95" s="23"/>
      <c r="E95" s="26" t="s">
        <v>155</v>
      </c>
      <c r="F95" s="27"/>
    </row>
    <row r="96" spans="2:6" ht="27">
      <c r="B96" s="18"/>
      <c r="C96" s="15"/>
      <c r="D96" s="23"/>
      <c r="E96" s="26" t="s">
        <v>156</v>
      </c>
      <c r="F96" s="27"/>
    </row>
    <row r="97" spans="2:6" ht="27">
      <c r="B97" s="18"/>
      <c r="C97" s="15"/>
      <c r="D97" s="23"/>
      <c r="E97" s="26" t="s">
        <v>157</v>
      </c>
      <c r="F97" s="27"/>
    </row>
    <row r="98" spans="2:6" ht="13.5">
      <c r="B98" s="18"/>
      <c r="C98" s="15"/>
      <c r="D98" s="23"/>
      <c r="E98" s="26" t="s">
        <v>158</v>
      </c>
      <c r="F98" s="27" t="s">
        <v>78</v>
      </c>
    </row>
    <row r="99" spans="2:6" ht="13.5">
      <c r="B99" s="18"/>
      <c r="C99" s="15"/>
      <c r="D99" s="23"/>
      <c r="E99" s="26" t="s">
        <v>159</v>
      </c>
      <c r="F99" s="27"/>
    </row>
    <row r="100" spans="2:6" ht="27">
      <c r="B100" s="18"/>
      <c r="C100" s="15"/>
      <c r="D100" s="23"/>
      <c r="E100" s="26" t="s">
        <v>160</v>
      </c>
      <c r="F100" s="27"/>
    </row>
    <row r="101" spans="2:6" ht="27">
      <c r="B101" s="18"/>
      <c r="C101" s="15"/>
      <c r="D101" s="23"/>
      <c r="E101" s="26" t="s">
        <v>161</v>
      </c>
      <c r="F101" s="27"/>
    </row>
    <row r="102" spans="2:6" ht="13.5">
      <c r="B102" s="18"/>
      <c r="C102" s="15"/>
      <c r="D102" s="23"/>
      <c r="E102" s="26" t="s">
        <v>162</v>
      </c>
      <c r="F102" s="27" t="s">
        <v>78</v>
      </c>
    </row>
    <row r="103" spans="2:6" ht="13.5">
      <c r="B103" s="18"/>
      <c r="C103" s="15"/>
      <c r="D103" s="23"/>
      <c r="E103" s="26" t="s">
        <v>163</v>
      </c>
      <c r="F103" s="27"/>
    </row>
    <row r="104" spans="2:6" ht="27">
      <c r="B104" s="18"/>
      <c r="C104" s="15"/>
      <c r="D104" s="23"/>
      <c r="E104" s="26" t="s">
        <v>164</v>
      </c>
      <c r="F104" s="27"/>
    </row>
    <row r="105" spans="2:6" ht="27">
      <c r="B105" s="18"/>
      <c r="C105" s="15"/>
      <c r="D105" s="23"/>
      <c r="E105" s="26" t="s">
        <v>165</v>
      </c>
      <c r="F105" s="27"/>
    </row>
    <row r="106" spans="2:6" ht="13.5">
      <c r="B106" s="18"/>
      <c r="C106" s="15"/>
      <c r="D106" s="23"/>
      <c r="E106" s="26" t="s">
        <v>166</v>
      </c>
      <c r="F106" s="27" t="s">
        <v>78</v>
      </c>
    </row>
    <row r="107" spans="2:6" ht="13.5">
      <c r="B107" s="18"/>
      <c r="C107" s="15"/>
      <c r="D107" s="23"/>
      <c r="E107" s="26" t="s">
        <v>167</v>
      </c>
      <c r="F107" s="27"/>
    </row>
    <row r="108" spans="2:6" ht="27">
      <c r="B108" s="18"/>
      <c r="C108" s="15"/>
      <c r="D108" s="23"/>
      <c r="E108" s="26" t="s">
        <v>168</v>
      </c>
      <c r="F108" s="27"/>
    </row>
    <row r="109" spans="2:6" ht="27">
      <c r="B109" s="18"/>
      <c r="C109" s="15"/>
      <c r="D109" s="23"/>
      <c r="E109" s="26" t="s">
        <v>169</v>
      </c>
      <c r="F109" s="27"/>
    </row>
    <row r="110" spans="2:6" ht="13.5">
      <c r="B110" s="18"/>
      <c r="C110" s="15"/>
      <c r="D110" s="23"/>
      <c r="E110" s="26" t="s">
        <v>170</v>
      </c>
      <c r="F110" s="27" t="s">
        <v>78</v>
      </c>
    </row>
    <row r="111" spans="2:6" ht="13.5">
      <c r="B111" s="18"/>
      <c r="C111" s="15"/>
      <c r="D111" s="23"/>
      <c r="E111" s="26" t="s">
        <v>171</v>
      </c>
      <c r="F111" s="27"/>
    </row>
    <row r="112" spans="2:6" ht="27">
      <c r="B112" s="18"/>
      <c r="C112" s="15"/>
      <c r="D112" s="23"/>
      <c r="E112" s="26" t="s">
        <v>172</v>
      </c>
      <c r="F112" s="27"/>
    </row>
    <row r="113" spans="2:6" ht="27">
      <c r="B113" s="18"/>
      <c r="C113" s="15"/>
      <c r="D113" s="23"/>
      <c r="E113" s="26" t="s">
        <v>173</v>
      </c>
      <c r="F113" s="27"/>
    </row>
    <row r="114" spans="2:6" ht="13.5">
      <c r="B114" s="18"/>
      <c r="C114" s="15"/>
      <c r="D114" s="23"/>
      <c r="E114" s="26" t="s">
        <v>174</v>
      </c>
      <c r="F114" s="27" t="s">
        <v>78</v>
      </c>
    </row>
    <row r="115" spans="2:6" ht="13.5">
      <c r="B115" s="18"/>
      <c r="C115" s="15"/>
      <c r="D115" s="23"/>
      <c r="E115" s="26" t="s">
        <v>175</v>
      </c>
      <c r="F115" s="27"/>
    </row>
    <row r="116" spans="2:6" ht="27">
      <c r="B116" s="18"/>
      <c r="C116" s="15"/>
      <c r="D116" s="23"/>
      <c r="E116" s="26" t="s">
        <v>176</v>
      </c>
      <c r="F116" s="27"/>
    </row>
    <row r="117" spans="2:6" ht="27">
      <c r="B117" s="18"/>
      <c r="C117" s="15"/>
      <c r="D117" s="23"/>
      <c r="E117" s="26" t="s">
        <v>177</v>
      </c>
      <c r="F117" s="27"/>
    </row>
    <row r="118" spans="2:6" ht="13.5">
      <c r="B118" s="18"/>
      <c r="C118" s="15"/>
      <c r="D118" s="23"/>
      <c r="E118" s="26" t="s">
        <v>178</v>
      </c>
      <c r="F118" s="27" t="s">
        <v>78</v>
      </c>
    </row>
    <row r="119" spans="2:6" ht="13.5">
      <c r="B119" s="18"/>
      <c r="C119" s="15"/>
      <c r="D119" s="23"/>
      <c r="E119" s="26" t="s">
        <v>179</v>
      </c>
      <c r="F119" s="27"/>
    </row>
    <row r="120" spans="2:6" ht="27">
      <c r="B120" s="18"/>
      <c r="C120" s="15"/>
      <c r="D120" s="23"/>
      <c r="E120" s="26" t="s">
        <v>180</v>
      </c>
      <c r="F120" s="27"/>
    </row>
    <row r="121" spans="2:6" ht="27">
      <c r="B121" s="18"/>
      <c r="C121" s="15"/>
      <c r="D121" s="23"/>
      <c r="E121" s="26" t="s">
        <v>181</v>
      </c>
      <c r="F121" s="27"/>
    </row>
    <row r="122" spans="2:6" ht="13.5">
      <c r="B122" s="18"/>
      <c r="C122" s="15"/>
      <c r="D122" s="23"/>
      <c r="E122" s="26" t="s">
        <v>182</v>
      </c>
      <c r="F122" s="27" t="s">
        <v>78</v>
      </c>
    </row>
    <row r="123" spans="2:6" ht="13.5">
      <c r="B123" s="18"/>
      <c r="C123" s="15"/>
      <c r="D123" s="23"/>
      <c r="E123" s="26" t="s">
        <v>183</v>
      </c>
      <c r="F123" s="27"/>
    </row>
    <row r="124" spans="2:6" ht="27">
      <c r="B124" s="18"/>
      <c r="C124" s="15"/>
      <c r="D124" s="23"/>
      <c r="E124" s="26" t="s">
        <v>184</v>
      </c>
      <c r="F124" s="27"/>
    </row>
    <row r="125" spans="2:6" ht="27">
      <c r="B125" s="18"/>
      <c r="C125" s="15"/>
      <c r="D125" s="23"/>
      <c r="E125" s="26" t="s">
        <v>185</v>
      </c>
      <c r="F125" s="27"/>
    </row>
    <row r="126" spans="2:6" ht="13.5">
      <c r="B126" s="18"/>
      <c r="C126" s="15"/>
      <c r="D126" s="23"/>
      <c r="E126" s="26" t="s">
        <v>186</v>
      </c>
      <c r="F126" s="27" t="s">
        <v>78</v>
      </c>
    </row>
    <row r="127" spans="2:6" ht="13.5">
      <c r="B127" s="18"/>
      <c r="C127" s="15"/>
      <c r="D127" s="23"/>
      <c r="E127" s="26" t="s">
        <v>187</v>
      </c>
      <c r="F127" s="27"/>
    </row>
    <row r="128" spans="2:6" ht="27">
      <c r="B128" s="18"/>
      <c r="C128" s="15"/>
      <c r="D128" s="23"/>
      <c r="E128" s="26" t="s">
        <v>188</v>
      </c>
      <c r="F128" s="27"/>
    </row>
    <row r="129" spans="2:6" ht="27">
      <c r="B129" s="18"/>
      <c r="C129" s="15"/>
      <c r="D129" s="23"/>
      <c r="E129" s="26" t="s">
        <v>189</v>
      </c>
      <c r="F129" s="27"/>
    </row>
    <row r="130" spans="2:6" ht="13.5">
      <c r="B130" s="18"/>
      <c r="C130" s="15"/>
      <c r="D130" s="23"/>
      <c r="E130" s="26" t="s">
        <v>190</v>
      </c>
      <c r="F130" s="27" t="s">
        <v>78</v>
      </c>
    </row>
    <row r="131" spans="2:6" ht="13.5">
      <c r="B131" s="18"/>
      <c r="C131" s="15"/>
      <c r="D131" s="23"/>
      <c r="E131" s="26" t="s">
        <v>191</v>
      </c>
      <c r="F131" s="27"/>
    </row>
    <row r="132" spans="2:6" ht="27">
      <c r="B132" s="18"/>
      <c r="C132" s="15"/>
      <c r="D132" s="23"/>
      <c r="E132" s="26" t="s">
        <v>192</v>
      </c>
      <c r="F132" s="27"/>
    </row>
    <row r="133" spans="2:6" ht="27">
      <c r="B133" s="18"/>
      <c r="C133" s="15"/>
      <c r="D133" s="23"/>
      <c r="E133" s="26" t="s">
        <v>193</v>
      </c>
      <c r="F133" s="27"/>
    </row>
    <row r="134" spans="2:6" ht="13.5">
      <c r="B134" s="18"/>
      <c r="C134" s="15"/>
      <c r="D134" s="23"/>
      <c r="E134" s="26" t="s">
        <v>205</v>
      </c>
      <c r="F134" s="27" t="s">
        <v>78</v>
      </c>
    </row>
    <row r="135" spans="2:6" ht="13.5">
      <c r="B135" s="18"/>
      <c r="C135" s="15"/>
      <c r="D135" s="23"/>
      <c r="E135" s="26" t="s">
        <v>194</v>
      </c>
      <c r="F135" s="27"/>
    </row>
    <row r="136" spans="2:6" ht="27.75" thickBot="1">
      <c r="B136" s="19"/>
      <c r="C136" s="20"/>
      <c r="D136" s="28"/>
      <c r="E136" s="29" t="s">
        <v>206</v>
      </c>
      <c r="F136" s="30"/>
    </row>
    <row r="137" spans="2:6">
      <c r="B137" s="15"/>
      <c r="C137" s="15"/>
      <c r="D137" s="23"/>
      <c r="E137" s="23"/>
      <c r="F137" s="23"/>
    </row>
    <row r="138" spans="2:6">
      <c r="B138" s="15"/>
      <c r="C138" s="15"/>
      <c r="D138" s="23"/>
      <c r="E138" s="23"/>
      <c r="F138" s="23"/>
    </row>
    <row r="139" spans="2:6">
      <c r="B139" s="33" t="s">
        <v>195</v>
      </c>
      <c r="C139" s="33"/>
      <c r="D139" s="34"/>
      <c r="E139" s="34"/>
      <c r="F139" s="34"/>
    </row>
    <row r="140" spans="2:6" ht="13.5" thickBot="1">
      <c r="B140" s="15"/>
      <c r="C140" s="15"/>
      <c r="D140" s="23"/>
      <c r="E140" s="23"/>
      <c r="F140" s="23"/>
    </row>
    <row r="141" spans="2:6" ht="26.25" thickBot="1">
      <c r="B141" s="21" t="s">
        <v>196</v>
      </c>
      <c r="C141" s="22"/>
      <c r="D141" s="31"/>
      <c r="E141" s="31">
        <v>36</v>
      </c>
      <c r="F141" s="32" t="s">
        <v>78</v>
      </c>
    </row>
    <row r="142" spans="2:6">
      <c r="B142" s="15"/>
      <c r="C142" s="15"/>
      <c r="D142" s="23"/>
      <c r="E142" s="23"/>
      <c r="F142" s="23"/>
    </row>
  </sheetData>
  <hyperlinks>
    <hyperlink ref="E9" location="'W2-5'!C8:C14" display="'W2-5'!C8:C14" xr:uid="{00000000-0004-0000-0000-000000000000}"/>
    <hyperlink ref="E10" location="'W2-5'!C15:C16" display="'W2-5'!C15:C16" xr:uid="{00000000-0004-0000-0000-000001000000}"/>
    <hyperlink ref="E11" location="'W3-5'!C8:C9" display="'W3-5'!C8:C9" xr:uid="{00000000-0004-0000-0000-000002000000}"/>
    <hyperlink ref="E12" location="'W3-5'!C13" display="'W3-5'!C13" xr:uid="{00000000-0004-0000-0000-000003000000}"/>
    <hyperlink ref="E13" location="'W3-5'!C11" display="'W3-5'!C11" xr:uid="{00000000-0004-0000-0000-000004000000}"/>
    <hyperlink ref="E14" location="'W3-5แทรก'!C8:C10" display="'W3-5แทรก'!C8:C10" xr:uid="{00000000-0004-0000-0000-000005000000}"/>
    <hyperlink ref="E15" location="'W9-5'!C38" display="'W9-5'!C38" xr:uid="{00000000-0004-0000-0000-000006000000}"/>
    <hyperlink ref="E16" location="'W11-5'!C23" display="'W11-5'!C23" xr:uid="{00000000-0004-0000-0000-000007000000}"/>
    <hyperlink ref="E17" location="'W12-5'!C21" display="'W12-5'!C21" xr:uid="{00000000-0004-0000-0000-000008000000}"/>
    <hyperlink ref="E18" location="'W13-5'!C21" display="'W13-5'!C21" xr:uid="{00000000-0004-0000-0000-000009000000}"/>
    <hyperlink ref="E19" location="'W14-5'!C21" display="'W14-5'!C21" xr:uid="{00000000-0004-0000-0000-00000A000000}"/>
    <hyperlink ref="E20" location="'W16-5'!C21" display="'W16-5'!C21" xr:uid="{00000000-0004-0000-0000-00000B000000}"/>
    <hyperlink ref="E21" location="'W17-5'!C22" display="'W17-5'!C22" xr:uid="{00000000-0004-0000-0000-00000C000000}"/>
    <hyperlink ref="E22" location="'W18-5'!C23" display="'W18-5'!C23" xr:uid="{00000000-0004-0000-0000-00000D000000}"/>
    <hyperlink ref="E23" location="'W19-5'!C22" display="'W19-5'!C22" xr:uid="{00000000-0004-0000-0000-00000E000000}"/>
    <hyperlink ref="E24" location="'W20-5'!C21" display="'W20-5'!C21" xr:uid="{00000000-0004-0000-0000-00000F000000}"/>
    <hyperlink ref="E25" location="'W21-5'!C23" display="'W21-5'!C23" xr:uid="{00000000-0004-0000-0000-000010000000}"/>
    <hyperlink ref="E26" location="'W23-5'!C21" display="'W23-5'!C21" xr:uid="{00000000-0004-0000-0000-000011000000}"/>
    <hyperlink ref="E27" location="'W24-5'!C21" display="'W24-5'!C21" xr:uid="{00000000-0004-0000-0000-000012000000}"/>
    <hyperlink ref="E28" location="'W25-5'!C22" display="'W25-5'!C22" xr:uid="{00000000-0004-0000-0000-000013000000}"/>
    <hyperlink ref="E29" location="'W26-5'!C23" display="'W26-5'!C23" xr:uid="{00000000-0004-0000-0000-000014000000}"/>
    <hyperlink ref="E30" location="'W27-5'!C22" display="'W27-5'!C22" xr:uid="{00000000-0004-0000-0000-000015000000}"/>
    <hyperlink ref="E31" location="'W28-5'!C21" display="'W28-5'!C21" xr:uid="{00000000-0004-0000-0000-000016000000}"/>
    <hyperlink ref="E32" location="'W30-5'!C21" display="'W30-5'!C21" xr:uid="{00000000-0004-0000-0000-000017000000}"/>
    <hyperlink ref="E33" location="'W31-5'!C21" display="'W31-5'!C21" xr:uid="{00000000-0004-0000-0000-000018000000}"/>
    <hyperlink ref="E34" location="'รวม'!C85" display="'รวม'!C85" xr:uid="{00000000-0004-0000-0000-000019000000}"/>
    <hyperlink ref="E37" location="'W2-5'!C19:C65536" display="'W2-5'!C19:C65536" xr:uid="{00000000-0004-0000-0000-00001A000000}"/>
    <hyperlink ref="E38" location="'W2-5'!C1:C7" display="'W2-5'!C1:C7" xr:uid="{00000000-0004-0000-0000-00001B000000}"/>
    <hyperlink ref="E39" location="'W3-5'!C24:C25" display="'W3-5'!C24:C25" xr:uid="{00000000-0004-0000-0000-00001C000000}"/>
    <hyperlink ref="E40" location="'W3-5'!C45" display="'W3-5'!C45" xr:uid="{00000000-0004-0000-0000-00001D000000}"/>
    <hyperlink ref="E41" location="'W3-5'!C30:C32" display="'W3-5'!C30:C32" xr:uid="{00000000-0004-0000-0000-00001E000000}"/>
    <hyperlink ref="E42" location="'W3-5'!C42" display="'W3-5'!C42" xr:uid="{00000000-0004-0000-0000-00001F000000}"/>
    <hyperlink ref="E43" location="'W3-5'!C12" display="'W3-5'!C12" xr:uid="{00000000-0004-0000-0000-000020000000}"/>
    <hyperlink ref="E44" location="'W3-5'!C40" display="'W3-5'!C40" xr:uid="{00000000-0004-0000-0000-000021000000}"/>
    <hyperlink ref="E45" location="'W3-5'!C38" display="'W3-5'!C38" xr:uid="{00000000-0004-0000-0000-000022000000}"/>
    <hyperlink ref="E46" location="'W3-5แทรก'!C11:C65536" display="'W3-5แทรก'!C11:C65536" xr:uid="{00000000-0004-0000-0000-000023000000}"/>
    <hyperlink ref="E47" location="'W3-5แทรก'!C1:C7" display="'W3-5แทรก'!C1:C7" xr:uid="{00000000-0004-0000-0000-000024000000}"/>
    <hyperlink ref="E48" location="'W4-5'!C14" display="'W4-5'!C14" xr:uid="{00000000-0004-0000-0000-000025000000}"/>
    <hyperlink ref="E49" location="'W4-5'!C12" display="'W4-5'!C12" xr:uid="{00000000-0004-0000-0000-000026000000}"/>
    <hyperlink ref="E50" location="'W4-5'!C17" display="'W4-5'!C17" xr:uid="{00000000-0004-0000-0000-000027000000}"/>
    <hyperlink ref="E51" location="'W4-5'!C24:C25" display="'W4-5'!C24:C25" xr:uid="{00000000-0004-0000-0000-000028000000}"/>
    <hyperlink ref="E52" location="'W4-5'!C21:C22" display="'W4-5'!C21:C22" xr:uid="{00000000-0004-0000-0000-000029000000}"/>
    <hyperlink ref="E53" location="'W4-5'!C38" display="'W4-5'!C38" xr:uid="{00000000-0004-0000-0000-00002A000000}"/>
    <hyperlink ref="E54" location="'W4-5แทรก'!C11:C65536" display="'W4-5แทรก'!C11:C65536" xr:uid="{00000000-0004-0000-0000-00002B000000}"/>
    <hyperlink ref="E55" location="'W4-5แทรก'!C1:C7" display="'W4-5แทรก'!C1:C7" xr:uid="{00000000-0004-0000-0000-00002C000000}"/>
    <hyperlink ref="E56" location="'W6-5'!C43:C65536" display="'W6-5'!C43:C65536" xr:uid="{00000000-0004-0000-0000-00002D000000}"/>
    <hyperlink ref="E57" location="'W7-5'!C45:C65536" display="'W7-5'!C45:C65536" xr:uid="{00000000-0004-0000-0000-00002E000000}"/>
    <hyperlink ref="E58" location="'W9-5'!C32" display="'W9-5'!C32" xr:uid="{00000000-0004-0000-0000-00002F000000}"/>
    <hyperlink ref="E59" location="'W9-5'!C1:C7" display="'W9-5'!C1:C7" xr:uid="{00000000-0004-0000-0000-000030000000}"/>
    <hyperlink ref="E60" location="'W9-5'!C40:C65536" display="'W9-5'!C40:C65536" xr:uid="{00000000-0004-0000-0000-000031000000}"/>
    <hyperlink ref="E61" location="'W9-5'!C27:C30" display="'W9-5'!C27:C30" xr:uid="{00000000-0004-0000-0000-000032000000}"/>
    <hyperlink ref="E62" location="'W11-5'!C17" display="'W11-5'!C17" xr:uid="{00000000-0004-0000-0000-000033000000}"/>
    <hyperlink ref="E63" location="'W11-5'!C1:C7" display="'W11-5'!C1:C7" xr:uid="{00000000-0004-0000-0000-000034000000}"/>
    <hyperlink ref="E64" location="'W11-5'!C25:C65536" display="'W11-5'!C25:C65536" xr:uid="{00000000-0004-0000-0000-000035000000}"/>
    <hyperlink ref="E65" location="'W11-5'!C12:C15" display="'W11-5'!C12:C15" xr:uid="{00000000-0004-0000-0000-000036000000}"/>
    <hyperlink ref="E66" location="'W12-5'!C15" display="'W12-5'!C15" xr:uid="{00000000-0004-0000-0000-000037000000}"/>
    <hyperlink ref="E67" location="'W12-5'!C1:C7" display="'W12-5'!C1:C7" xr:uid="{00000000-0004-0000-0000-000038000000}"/>
    <hyperlink ref="E68" location="'W12-5'!C23:C65536" display="'W12-5'!C23:C65536" xr:uid="{00000000-0004-0000-0000-000039000000}"/>
    <hyperlink ref="E69" location="'W12-5'!C10:C13" display="'W12-5'!C10:C13" xr:uid="{00000000-0004-0000-0000-00003A000000}"/>
    <hyperlink ref="E70" location="'W13-5'!C15" display="'W13-5'!C15" xr:uid="{00000000-0004-0000-0000-00003B000000}"/>
    <hyperlink ref="E71" location="'W13-5'!C1:C7" display="'W13-5'!C1:C7" xr:uid="{00000000-0004-0000-0000-00003C000000}"/>
    <hyperlink ref="E72" location="'W13-5'!C23:C65536" display="'W13-5'!C23:C65536" xr:uid="{00000000-0004-0000-0000-00003D000000}"/>
    <hyperlink ref="E73" location="'W13-5'!C10:C13" display="'W13-5'!C10:C13" xr:uid="{00000000-0004-0000-0000-00003E000000}"/>
    <hyperlink ref="E74" location="'W14-5'!C15" display="'W14-5'!C15" xr:uid="{00000000-0004-0000-0000-00003F000000}"/>
    <hyperlink ref="E75" location="'W14-5'!C1:C7" display="'W14-5'!C1:C7" xr:uid="{00000000-0004-0000-0000-000040000000}"/>
    <hyperlink ref="E76" location="'W14-5'!C23:C65536" display="'W14-5'!C23:C65536" xr:uid="{00000000-0004-0000-0000-000041000000}"/>
    <hyperlink ref="E77" location="'W14-5'!C10:C13" display="'W14-5'!C10:C13" xr:uid="{00000000-0004-0000-0000-000042000000}"/>
    <hyperlink ref="E78" location="'W16-5'!C15" display="'W16-5'!C15" xr:uid="{00000000-0004-0000-0000-000043000000}"/>
    <hyperlink ref="E79" location="'W16-5'!C1:C7" display="'W16-5'!C1:C7" xr:uid="{00000000-0004-0000-0000-000044000000}"/>
    <hyperlink ref="E80" location="'W16-5'!C23:C65536" display="'W16-5'!C23:C65536" xr:uid="{00000000-0004-0000-0000-000045000000}"/>
    <hyperlink ref="E81" location="'W16-5'!C10:C13" display="'W16-5'!C10:C13" xr:uid="{00000000-0004-0000-0000-000046000000}"/>
    <hyperlink ref="E82" location="'W17-5'!C16" display="'W17-5'!C16" xr:uid="{00000000-0004-0000-0000-000047000000}"/>
    <hyperlink ref="E83" location="'W17-5'!C1:C7" display="'W17-5'!C1:C7" xr:uid="{00000000-0004-0000-0000-000048000000}"/>
    <hyperlink ref="E84" location="'W17-5'!C24:C65536" display="'W17-5'!C24:C65536" xr:uid="{00000000-0004-0000-0000-000049000000}"/>
    <hyperlink ref="E85" location="'W17-5'!C11:C14" display="'W17-5'!C11:C14" xr:uid="{00000000-0004-0000-0000-00004A000000}"/>
    <hyperlink ref="E86" location="'W18-5'!C17" display="'W18-5'!C17" xr:uid="{00000000-0004-0000-0000-00004B000000}"/>
    <hyperlink ref="E87" location="'W18-5'!C1:C7" display="'W18-5'!C1:C7" xr:uid="{00000000-0004-0000-0000-00004C000000}"/>
    <hyperlink ref="E88" location="'W18-5'!C25:C65536" display="'W18-5'!C25:C65536" xr:uid="{00000000-0004-0000-0000-00004D000000}"/>
    <hyperlink ref="E89" location="'W18-5'!C12:C15" display="'W18-5'!C12:C15" xr:uid="{00000000-0004-0000-0000-00004E000000}"/>
    <hyperlink ref="E90" location="'W19-5'!C16" display="'W19-5'!C16" xr:uid="{00000000-0004-0000-0000-00004F000000}"/>
    <hyperlink ref="E91" location="'W19-5'!C1:C7" display="'W19-5'!C1:C7" xr:uid="{00000000-0004-0000-0000-000050000000}"/>
    <hyperlink ref="E92" location="'W19-5'!C24:C65536" display="'W19-5'!C24:C65536" xr:uid="{00000000-0004-0000-0000-000051000000}"/>
    <hyperlink ref="E93" location="'W19-5'!C11:C14" display="'W19-5'!C11:C14" xr:uid="{00000000-0004-0000-0000-000052000000}"/>
    <hyperlink ref="E94" location="'W20-5'!C15" display="'W20-5'!C15" xr:uid="{00000000-0004-0000-0000-000053000000}"/>
    <hyperlink ref="E95" location="'W20-5'!C1:C7" display="'W20-5'!C1:C7" xr:uid="{00000000-0004-0000-0000-000054000000}"/>
    <hyperlink ref="E96" location="'W20-5'!C23:C65536" display="'W20-5'!C23:C65536" xr:uid="{00000000-0004-0000-0000-000055000000}"/>
    <hyperlink ref="E97" location="'W20-5'!C10:C13" display="'W20-5'!C10:C13" xr:uid="{00000000-0004-0000-0000-000056000000}"/>
    <hyperlink ref="E98" location="'W21-5'!C17" display="'W21-5'!C17" xr:uid="{00000000-0004-0000-0000-000057000000}"/>
    <hyperlink ref="E99" location="'W21-5'!C1:C7" display="'W21-5'!C1:C7" xr:uid="{00000000-0004-0000-0000-000058000000}"/>
    <hyperlink ref="E100" location="'W21-5'!C25:C65536" display="'W21-5'!C25:C65536" xr:uid="{00000000-0004-0000-0000-000059000000}"/>
    <hyperlink ref="E101" location="'W21-5'!C12:C15" display="'W21-5'!C12:C15" xr:uid="{00000000-0004-0000-0000-00005A000000}"/>
    <hyperlink ref="E102" location="'W23-5'!C15" display="'W23-5'!C15" xr:uid="{00000000-0004-0000-0000-00005B000000}"/>
    <hyperlink ref="E103" location="'W23-5'!C1:C7" display="'W23-5'!C1:C7" xr:uid="{00000000-0004-0000-0000-00005C000000}"/>
    <hyperlink ref="E104" location="'W23-5'!C23:C65536" display="'W23-5'!C23:C65536" xr:uid="{00000000-0004-0000-0000-00005D000000}"/>
    <hyperlink ref="E105" location="'W23-5'!C10:C13" display="'W23-5'!C10:C13" xr:uid="{00000000-0004-0000-0000-00005E000000}"/>
    <hyperlink ref="E106" location="'W24-5'!C15" display="'W24-5'!C15" xr:uid="{00000000-0004-0000-0000-00005F000000}"/>
    <hyperlink ref="E107" location="'W24-5'!C1:C7" display="'W24-5'!C1:C7" xr:uid="{00000000-0004-0000-0000-000060000000}"/>
    <hyperlink ref="E108" location="'W24-5'!C23:C65536" display="'W24-5'!C23:C65536" xr:uid="{00000000-0004-0000-0000-000061000000}"/>
    <hyperlink ref="E109" location="'W24-5'!C10:C13" display="'W24-5'!C10:C13" xr:uid="{00000000-0004-0000-0000-000062000000}"/>
    <hyperlink ref="E110" location="'W25-5'!C16" display="'W25-5'!C16" xr:uid="{00000000-0004-0000-0000-000063000000}"/>
    <hyperlink ref="E111" location="'W25-5'!C1:C7" display="'W25-5'!C1:C7" xr:uid="{00000000-0004-0000-0000-000064000000}"/>
    <hyperlink ref="E112" location="'W25-5'!C24:C65536" display="'W25-5'!C24:C65536" xr:uid="{00000000-0004-0000-0000-000065000000}"/>
    <hyperlink ref="E113" location="'W25-5'!C11:C14" display="'W25-5'!C11:C14" xr:uid="{00000000-0004-0000-0000-000066000000}"/>
    <hyperlink ref="E114" location="'W26-5'!C17" display="'W26-5'!C17" xr:uid="{00000000-0004-0000-0000-000067000000}"/>
    <hyperlink ref="E115" location="'W26-5'!C1:C7" display="'W26-5'!C1:C7" xr:uid="{00000000-0004-0000-0000-000068000000}"/>
    <hyperlink ref="E116" location="'W26-5'!C25:C65536" display="'W26-5'!C25:C65536" xr:uid="{00000000-0004-0000-0000-000069000000}"/>
    <hyperlink ref="E117" location="'W26-5'!C12:C15" display="'W26-5'!C12:C15" xr:uid="{00000000-0004-0000-0000-00006A000000}"/>
    <hyperlink ref="E118" location="'W27-5'!C16" display="'W27-5'!C16" xr:uid="{00000000-0004-0000-0000-00006B000000}"/>
    <hyperlink ref="E119" location="'W27-5'!C1:C7" display="'W27-5'!C1:C7" xr:uid="{00000000-0004-0000-0000-00006C000000}"/>
    <hyperlink ref="E120" location="'W27-5'!C24:C65536" display="'W27-5'!C24:C65536" xr:uid="{00000000-0004-0000-0000-00006D000000}"/>
    <hyperlink ref="E121" location="'W27-5'!C11:C14" display="'W27-5'!C11:C14" xr:uid="{00000000-0004-0000-0000-00006E000000}"/>
    <hyperlink ref="E122" location="'W28-5'!C15" display="'W28-5'!C15" xr:uid="{00000000-0004-0000-0000-00006F000000}"/>
    <hyperlink ref="E123" location="'W28-5'!C1:C7" display="'W28-5'!C1:C7" xr:uid="{00000000-0004-0000-0000-000070000000}"/>
    <hyperlink ref="E124" location="'W28-5'!C23:C65536" display="'W28-5'!C23:C65536" xr:uid="{00000000-0004-0000-0000-000071000000}"/>
    <hyperlink ref="E125" location="'W28-5'!C10:C13" display="'W28-5'!C10:C13" xr:uid="{00000000-0004-0000-0000-000072000000}"/>
    <hyperlink ref="E126" location="'W30-5'!C15" display="'W30-5'!C15" xr:uid="{00000000-0004-0000-0000-000073000000}"/>
    <hyperlink ref="E127" location="'W30-5'!C1:C7" display="'W30-5'!C1:C7" xr:uid="{00000000-0004-0000-0000-000074000000}"/>
    <hyperlink ref="E128" location="'W30-5'!C23:C65536" display="'W30-5'!C23:C65536" xr:uid="{00000000-0004-0000-0000-000075000000}"/>
    <hyperlink ref="E129" location="'W30-5'!C10:C13" display="'W30-5'!C10:C13" xr:uid="{00000000-0004-0000-0000-000076000000}"/>
    <hyperlink ref="E130" location="'W31-5'!C15" display="'W31-5'!C15" xr:uid="{00000000-0004-0000-0000-000077000000}"/>
    <hyperlink ref="E131" location="'W31-5'!C1:C7" display="'W31-5'!C1:C7" xr:uid="{00000000-0004-0000-0000-000078000000}"/>
    <hyperlink ref="E132" location="'W31-5'!C23:C65536" display="'W31-5'!C23:C65536" xr:uid="{00000000-0004-0000-0000-000079000000}"/>
    <hyperlink ref="E133" location="'W31-5'!C10:C13" display="'W31-5'!C10:C13" xr:uid="{00000000-0004-0000-0000-00007A000000}"/>
    <hyperlink ref="E134" location="'รวม'!C79" display="'รวม'!C79" xr:uid="{00000000-0004-0000-0000-00007B000000}"/>
    <hyperlink ref="E135" location="'รวม'!C1:C7" display="'รวม'!C1:C7" xr:uid="{00000000-0004-0000-0000-00007C000000}"/>
    <hyperlink ref="E136" location="'รวม'!C87:C65536" display="'รวม'!C87:C65536" xr:uid="{00000000-0004-0000-0000-00007D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GD43"/>
  <sheetViews>
    <sheetView topLeftCell="A10" zoomScale="120" zoomScaleNormal="120" workbookViewId="0">
      <selection activeCell="C27" sqref="C27"/>
    </sheetView>
  </sheetViews>
  <sheetFormatPr defaultRowHeight="12.75"/>
  <cols>
    <col min="1" max="1" width="4.5703125" style="35" customWidth="1"/>
    <col min="2" max="2" width="6" style="35" customWidth="1"/>
    <col min="3" max="3" width="7" style="35" customWidth="1"/>
    <col min="4" max="4" width="3.42578125" style="35" hidden="1" customWidth="1"/>
    <col min="5" max="5" width="11.85546875" style="35" hidden="1" customWidth="1"/>
    <col min="6" max="6" width="6.7109375" style="35" hidden="1" customWidth="1"/>
    <col min="7" max="7" width="10.7109375" style="35" customWidth="1"/>
    <col min="8" max="8" width="20" style="35" customWidth="1"/>
    <col min="9" max="10" width="5.85546875" style="35" customWidth="1"/>
    <col min="11" max="11" width="12.140625" style="35" customWidth="1"/>
    <col min="12" max="12" width="11.28515625" style="35" customWidth="1"/>
    <col min="13" max="13" width="6.5703125" style="35" customWidth="1"/>
    <col min="14" max="14" width="6.140625" style="35" customWidth="1"/>
    <col min="15" max="15" width="3.5703125" style="35" customWidth="1"/>
    <col min="16" max="16" width="3" style="35" customWidth="1"/>
    <col min="17" max="17" width="3.140625" style="35" customWidth="1"/>
    <col min="18" max="18" width="2.7109375" style="35" customWidth="1"/>
    <col min="19" max="19" width="6.5703125" style="35" customWidth="1"/>
    <col min="20" max="20" width="5.28515625" style="35" customWidth="1"/>
    <col min="21" max="21" width="6.28515625" style="35" customWidth="1"/>
    <col min="22" max="22" width="6" style="35" customWidth="1"/>
    <col min="23" max="23" width="5.140625" style="35" customWidth="1"/>
    <col min="24" max="24" width="5.140625" style="35" hidden="1" customWidth="1"/>
    <col min="25" max="25" width="5.140625" style="63" hidden="1" customWidth="1"/>
    <col min="26" max="26" width="4.85546875" style="35" customWidth="1"/>
    <col min="27" max="27" width="12.5703125" style="35" customWidth="1"/>
    <col min="28" max="28" width="4.5703125" style="35" customWidth="1"/>
    <col min="29" max="29" width="4.28515625" style="35" customWidth="1"/>
    <col min="30" max="30" width="4.5703125" style="35" customWidth="1"/>
    <col min="31" max="31" width="4.7109375" style="35" hidden="1" customWidth="1"/>
    <col min="32" max="32" width="6.7109375" style="35" hidden="1" customWidth="1"/>
    <col min="33" max="33" width="3.7109375" style="35" hidden="1" customWidth="1"/>
    <col min="34" max="34" width="4.5703125" style="35" customWidth="1"/>
    <col min="35" max="35" width="3.5703125" style="35" customWidth="1"/>
    <col min="36" max="36" width="5.85546875" style="35" customWidth="1"/>
    <col min="37" max="37" width="3.42578125" style="35" customWidth="1"/>
    <col min="38" max="38" width="4.140625" style="35" customWidth="1"/>
    <col min="39" max="16384" width="9.140625" style="35"/>
  </cols>
  <sheetData>
    <row r="1" spans="1:40" ht="6" customHeight="1" thickBot="1"/>
    <row r="2" spans="1:40" ht="12" customHeight="1" thickTop="1" thickBot="1">
      <c r="A2" s="1519" t="s">
        <v>9</v>
      </c>
      <c r="B2" s="1520"/>
      <c r="C2" s="1520"/>
      <c r="D2" s="1520"/>
      <c r="E2" s="1520"/>
      <c r="F2" s="1520"/>
      <c r="G2" s="1520"/>
      <c r="H2" s="1520"/>
      <c r="I2" s="1520"/>
      <c r="J2" s="1520"/>
      <c r="K2" s="1520"/>
      <c r="L2" s="1520"/>
      <c r="M2" s="1520"/>
      <c r="N2" s="1520"/>
      <c r="O2" s="1520"/>
      <c r="P2" s="1520"/>
      <c r="Q2" s="1520"/>
      <c r="R2" s="1520"/>
      <c r="S2" s="1520"/>
      <c r="T2" s="1520"/>
      <c r="U2" s="1520"/>
      <c r="V2" s="1520"/>
      <c r="W2" s="1520"/>
      <c r="X2" s="1520"/>
      <c r="Y2" s="1520"/>
      <c r="Z2" s="1520"/>
      <c r="AA2" s="1520"/>
      <c r="AB2" s="1520"/>
      <c r="AC2" s="1520"/>
      <c r="AD2" s="64"/>
      <c r="AE2" s="64"/>
      <c r="AF2" s="64"/>
      <c r="AG2" s="64"/>
      <c r="AH2" s="65"/>
      <c r="AI2" s="66" t="s">
        <v>51</v>
      </c>
      <c r="AJ2" s="67" t="s">
        <v>52</v>
      </c>
    </row>
    <row r="3" spans="1:40" s="78" customFormat="1" ht="16.5" customHeight="1" thickTop="1" thickBot="1">
      <c r="A3" s="68" t="s">
        <v>62</v>
      </c>
      <c r="B3" s="69"/>
      <c r="C3" s="69"/>
      <c r="D3" s="70"/>
      <c r="E3" s="70"/>
      <c r="F3" s="70"/>
      <c r="G3" s="70"/>
      <c r="H3" s="71"/>
      <c r="I3" s="72" t="s">
        <v>36</v>
      </c>
      <c r="J3" s="73"/>
      <c r="K3" s="74" t="s">
        <v>59</v>
      </c>
      <c r="L3" s="74"/>
      <c r="M3" s="75"/>
      <c r="N3" s="76"/>
      <c r="O3" s="77"/>
      <c r="P3" s="77"/>
      <c r="Q3" s="77"/>
      <c r="S3" s="79"/>
      <c r="T3" s="36"/>
      <c r="U3" s="36"/>
      <c r="V3" s="36"/>
      <c r="W3" s="36"/>
      <c r="X3" s="36"/>
      <c r="Y3" s="80"/>
      <c r="Z3" s="81"/>
      <c r="AA3" s="75"/>
      <c r="AB3" s="54" t="s">
        <v>396</v>
      </c>
      <c r="AC3" s="82"/>
      <c r="AD3" s="83"/>
      <c r="AE3" s="84"/>
      <c r="AF3" s="84"/>
      <c r="AG3" s="84"/>
      <c r="AH3" s="84"/>
      <c r="AI3" s="85"/>
      <c r="AJ3" s="86"/>
    </row>
    <row r="4" spans="1:40" ht="12" customHeight="1" thickTop="1">
      <c r="A4" s="87" t="s">
        <v>37</v>
      </c>
      <c r="B4" s="88" t="s">
        <v>13</v>
      </c>
      <c r="C4" s="89" t="s">
        <v>14</v>
      </c>
      <c r="D4" s="1521" t="s">
        <v>56</v>
      </c>
      <c r="E4" s="1522"/>
      <c r="F4" s="90"/>
      <c r="G4" s="1525" t="s">
        <v>15</v>
      </c>
      <c r="H4" s="1526" t="s">
        <v>16</v>
      </c>
      <c r="I4" s="92" t="s">
        <v>17</v>
      </c>
      <c r="J4" s="89" t="s">
        <v>18</v>
      </c>
      <c r="K4" s="1528" t="s">
        <v>19</v>
      </c>
      <c r="L4" s="1528"/>
      <c r="M4" s="1528"/>
      <c r="N4" s="88" t="s">
        <v>39</v>
      </c>
      <c r="O4" s="93" t="s">
        <v>20</v>
      </c>
      <c r="P4" s="1529" t="s">
        <v>21</v>
      </c>
      <c r="Q4" s="1529"/>
      <c r="R4" s="1529"/>
      <c r="S4" s="94" t="s">
        <v>22</v>
      </c>
      <c r="T4" s="37" t="s">
        <v>38</v>
      </c>
      <c r="U4" s="37"/>
      <c r="V4" s="37" t="s">
        <v>57</v>
      </c>
      <c r="W4" s="37" t="s">
        <v>53</v>
      </c>
      <c r="X4" s="37" t="s">
        <v>7</v>
      </c>
      <c r="Y4" s="95" t="s">
        <v>8</v>
      </c>
      <c r="Z4" s="88" t="s">
        <v>40</v>
      </c>
      <c r="AA4" s="96" t="s">
        <v>41</v>
      </c>
      <c r="AB4" s="1530" t="s">
        <v>23</v>
      </c>
      <c r="AC4" s="1531"/>
      <c r="AD4" s="97" t="s">
        <v>44</v>
      </c>
      <c r="AE4" s="98" t="s">
        <v>45</v>
      </c>
      <c r="AF4" s="98" t="s">
        <v>46</v>
      </c>
      <c r="AG4" s="98"/>
      <c r="AH4" s="99" t="s">
        <v>44</v>
      </c>
      <c r="AI4" s="100" t="s">
        <v>51</v>
      </c>
      <c r="AJ4" s="101" t="s">
        <v>52</v>
      </c>
    </row>
    <row r="5" spans="1:40" ht="12" customHeight="1" thickBot="1">
      <c r="A5" s="102" t="s">
        <v>47</v>
      </c>
      <c r="B5" s="103" t="s">
        <v>24</v>
      </c>
      <c r="C5" s="89" t="s">
        <v>25</v>
      </c>
      <c r="D5" s="1523"/>
      <c r="E5" s="1524"/>
      <c r="F5" s="104" t="s">
        <v>56</v>
      </c>
      <c r="G5" s="1525"/>
      <c r="H5" s="1527"/>
      <c r="I5" s="92" t="s">
        <v>26</v>
      </c>
      <c r="J5" s="105" t="s">
        <v>26</v>
      </c>
      <c r="K5" s="106" t="s">
        <v>27</v>
      </c>
      <c r="L5" s="106" t="s">
        <v>28</v>
      </c>
      <c r="M5" s="107" t="s">
        <v>29</v>
      </c>
      <c r="N5" s="108"/>
      <c r="O5" s="109"/>
      <c r="P5" s="110" t="s">
        <v>30</v>
      </c>
      <c r="Q5" s="110" t="s">
        <v>31</v>
      </c>
      <c r="R5" s="110" t="s">
        <v>32</v>
      </c>
      <c r="S5" s="111" t="s">
        <v>33</v>
      </c>
      <c r="T5" s="38" t="s">
        <v>48</v>
      </c>
      <c r="U5" s="38" t="s">
        <v>217</v>
      </c>
      <c r="V5" s="38" t="s">
        <v>58</v>
      </c>
      <c r="W5" s="38" t="s">
        <v>54</v>
      </c>
      <c r="X5" s="38"/>
      <c r="Y5" s="112"/>
      <c r="Z5" s="113"/>
      <c r="AA5" s="107" t="s">
        <v>34</v>
      </c>
      <c r="AB5" s="107" t="s">
        <v>42</v>
      </c>
      <c r="AC5" s="107" t="s">
        <v>43</v>
      </c>
      <c r="AD5" s="114" t="s">
        <v>49</v>
      </c>
      <c r="AE5" s="115"/>
      <c r="AF5" s="115"/>
      <c r="AG5" s="116"/>
      <c r="AH5" s="117"/>
      <c r="AI5" s="118"/>
      <c r="AJ5" s="119"/>
      <c r="AK5" s="120" t="s">
        <v>50</v>
      </c>
      <c r="AL5" s="120" t="s">
        <v>0</v>
      </c>
    </row>
    <row r="6" spans="1:40" ht="21.75" hidden="1" thickTop="1">
      <c r="A6" s="121"/>
      <c r="B6" s="122"/>
      <c r="C6" s="122"/>
      <c r="D6" s="122"/>
      <c r="E6" s="122"/>
      <c r="F6" s="122"/>
      <c r="G6" s="122"/>
      <c r="H6" s="122"/>
      <c r="I6" s="122"/>
      <c r="J6" s="122"/>
      <c r="K6" s="123"/>
      <c r="L6" s="124"/>
      <c r="M6" s="122"/>
      <c r="N6" s="122"/>
      <c r="O6" s="122"/>
      <c r="P6" s="122"/>
      <c r="Q6" s="122"/>
      <c r="R6" s="122"/>
      <c r="S6" s="125"/>
      <c r="T6" s="39"/>
      <c r="U6" s="39"/>
      <c r="V6" s="39"/>
      <c r="W6" s="39"/>
      <c r="X6" s="39"/>
      <c r="Y6" s="126"/>
      <c r="Z6" s="122"/>
      <c r="AA6" s="122"/>
      <c r="AB6" s="122"/>
      <c r="AC6" s="122"/>
      <c r="AD6" s="127">
        <f>T6/80</f>
        <v>0</v>
      </c>
      <c r="AE6" s="128">
        <f>AD6+AE5</f>
        <v>0</v>
      </c>
      <c r="AF6" s="129">
        <f>(7+(AE6/60))</f>
        <v>7</v>
      </c>
      <c r="AG6" s="130">
        <f>FLOOR(AF6,1)</f>
        <v>7</v>
      </c>
      <c r="AH6" s="131">
        <f>(AG6+((AF6-AG6)*60*0.01))</f>
        <v>7</v>
      </c>
      <c r="AI6" s="132"/>
      <c r="AJ6" s="133"/>
    </row>
    <row r="7" spans="1:40" s="145" customFormat="1" ht="12" customHeight="1" thickTop="1">
      <c r="A7" s="134"/>
      <c r="B7" s="135"/>
      <c r="C7" s="91"/>
      <c r="D7" s="136"/>
      <c r="E7" s="46"/>
      <c r="F7" s="46"/>
      <c r="G7" s="137"/>
      <c r="H7" s="137"/>
      <c r="I7" s="46"/>
      <c r="J7" s="135"/>
      <c r="K7" s="137" t="s">
        <v>1</v>
      </c>
      <c r="L7" s="137"/>
      <c r="M7" s="137"/>
      <c r="N7" s="91"/>
      <c r="O7" s="137"/>
      <c r="P7" s="137"/>
      <c r="Q7" s="137"/>
      <c r="R7" s="137"/>
      <c r="S7" s="135"/>
      <c r="T7" s="46"/>
      <c r="U7" s="46"/>
      <c r="V7" s="46"/>
      <c r="W7" s="46"/>
      <c r="X7" s="46"/>
      <c r="Y7" s="138"/>
      <c r="Z7" s="46"/>
      <c r="AA7" s="139"/>
      <c r="AB7" s="91"/>
      <c r="AC7" s="140"/>
      <c r="AD7" s="127">
        <f>T7/AK7+AL7</f>
        <v>30</v>
      </c>
      <c r="AE7" s="127">
        <f>AD7+AE6</f>
        <v>30</v>
      </c>
      <c r="AF7" s="141">
        <f>(8+(AE7/60))</f>
        <v>8.5</v>
      </c>
      <c r="AG7" s="142">
        <f>FLOOR(AF7,1)</f>
        <v>8</v>
      </c>
      <c r="AH7" s="141">
        <f>(AG7+((AF7-AG7)*60*0.01))</f>
        <v>8.3000000000000007</v>
      </c>
      <c r="AI7" s="141"/>
      <c r="AJ7" s="143"/>
      <c r="AK7" s="144">
        <v>50</v>
      </c>
      <c r="AL7" s="144">
        <v>30</v>
      </c>
    </row>
    <row r="8" spans="1:40" s="44" customFormat="1" ht="18">
      <c r="A8" s="216" t="s">
        <v>69</v>
      </c>
      <c r="B8" s="210">
        <v>42814</v>
      </c>
      <c r="C8" s="211" t="s">
        <v>941</v>
      </c>
      <c r="D8" s="211"/>
      <c r="E8" s="211"/>
      <c r="F8" s="211"/>
      <c r="G8" s="212" t="s">
        <v>320</v>
      </c>
      <c r="H8" s="212" t="s">
        <v>942</v>
      </c>
      <c r="I8" s="213">
        <v>2500</v>
      </c>
      <c r="J8" s="210">
        <v>42823</v>
      </c>
      <c r="K8" s="212" t="s">
        <v>380</v>
      </c>
      <c r="L8" s="212" t="s">
        <v>1178</v>
      </c>
      <c r="M8" s="212" t="s">
        <v>64</v>
      </c>
      <c r="N8" s="212" t="s">
        <v>945</v>
      </c>
      <c r="O8" s="212"/>
      <c r="P8" s="45"/>
      <c r="Q8" s="214"/>
      <c r="R8" s="214"/>
      <c r="S8" s="210">
        <v>42815</v>
      </c>
      <c r="T8" s="213">
        <v>2505</v>
      </c>
      <c r="U8" s="213"/>
      <c r="V8" s="213"/>
      <c r="W8" s="213"/>
      <c r="X8" s="213"/>
      <c r="Y8" s="213"/>
      <c r="Z8" s="211" t="s">
        <v>35</v>
      </c>
      <c r="AA8" s="212" t="s">
        <v>946</v>
      </c>
      <c r="AB8" s="215">
        <v>570</v>
      </c>
      <c r="AC8" s="215">
        <v>1391</v>
      </c>
      <c r="AD8" s="127">
        <f t="shared" ref="AD8:AD34" si="0">T8/AK8+AL8</f>
        <v>65.099999999999994</v>
      </c>
      <c r="AE8" s="127">
        <f t="shared" ref="AE8:AE34" si="1">AD8+AE7</f>
        <v>95.1</v>
      </c>
      <c r="AF8" s="141">
        <f t="shared" ref="AF8:AF34" si="2">(8+(AE8/60))</f>
        <v>9.5850000000000009</v>
      </c>
      <c r="AG8" s="142">
        <f t="shared" ref="AG8:AG34" si="3">FLOOR(AF8,1)</f>
        <v>9</v>
      </c>
      <c r="AH8" s="141">
        <f t="shared" ref="AH8:AH34" si="4">(AG8+((AF8-AG8)*60*0.01))</f>
        <v>9.3510000000000009</v>
      </c>
      <c r="AI8" s="45"/>
      <c r="AJ8" s="45" t="s">
        <v>2</v>
      </c>
      <c r="AK8" s="45">
        <v>50</v>
      </c>
      <c r="AL8" s="45">
        <v>15</v>
      </c>
      <c r="AN8" s="44" t="s">
        <v>644</v>
      </c>
    </row>
    <row r="9" spans="1:40" s="44" customFormat="1" ht="18">
      <c r="A9" s="216" t="s">
        <v>69</v>
      </c>
      <c r="B9" s="210">
        <v>42814</v>
      </c>
      <c r="C9" s="211" t="s">
        <v>947</v>
      </c>
      <c r="D9" s="211"/>
      <c r="E9" s="211"/>
      <c r="F9" s="211"/>
      <c r="G9" s="212" t="s">
        <v>320</v>
      </c>
      <c r="H9" s="212" t="s">
        <v>948</v>
      </c>
      <c r="I9" s="213">
        <v>2200</v>
      </c>
      <c r="J9" s="210">
        <v>42823</v>
      </c>
      <c r="K9" s="212" t="s">
        <v>380</v>
      </c>
      <c r="L9" s="212" t="s">
        <v>1178</v>
      </c>
      <c r="M9" s="212" t="s">
        <v>64</v>
      </c>
      <c r="N9" s="212" t="s">
        <v>949</v>
      </c>
      <c r="O9" s="212"/>
      <c r="P9" s="45"/>
      <c r="Q9" s="214"/>
      <c r="R9" s="214"/>
      <c r="S9" s="210">
        <v>42815</v>
      </c>
      <c r="T9" s="213">
        <v>2205</v>
      </c>
      <c r="U9" s="213"/>
      <c r="V9" s="213"/>
      <c r="W9" s="213"/>
      <c r="X9" s="213"/>
      <c r="Y9" s="213"/>
      <c r="Z9" s="211" t="s">
        <v>35</v>
      </c>
      <c r="AA9" s="212" t="s">
        <v>946</v>
      </c>
      <c r="AB9" s="215">
        <v>570</v>
      </c>
      <c r="AC9" s="215">
        <v>1391</v>
      </c>
      <c r="AD9" s="127">
        <f t="shared" si="0"/>
        <v>59.1</v>
      </c>
      <c r="AE9" s="127">
        <f t="shared" si="1"/>
        <v>154.19999999999999</v>
      </c>
      <c r="AF9" s="141">
        <f t="shared" si="2"/>
        <v>10.57</v>
      </c>
      <c r="AG9" s="142">
        <f t="shared" si="3"/>
        <v>10</v>
      </c>
      <c r="AH9" s="141">
        <f t="shared" si="4"/>
        <v>10.342000000000001</v>
      </c>
      <c r="AI9" s="45"/>
      <c r="AJ9" s="45" t="s">
        <v>2</v>
      </c>
      <c r="AK9" s="45">
        <v>50</v>
      </c>
      <c r="AL9" s="45">
        <v>15</v>
      </c>
      <c r="AN9" s="44" t="s">
        <v>644</v>
      </c>
    </row>
    <row r="10" spans="1:40" s="44" customFormat="1" ht="18" customHeight="1">
      <c r="A10" s="216" t="s">
        <v>69</v>
      </c>
      <c r="B10" s="210">
        <v>42811</v>
      </c>
      <c r="C10" s="211" t="s">
        <v>865</v>
      </c>
      <c r="D10" s="211"/>
      <c r="E10" s="211"/>
      <c r="F10" s="211"/>
      <c r="G10" s="212" t="s">
        <v>63</v>
      </c>
      <c r="H10" s="212" t="s">
        <v>866</v>
      </c>
      <c r="I10" s="213">
        <v>200</v>
      </c>
      <c r="J10" s="210">
        <v>42823</v>
      </c>
      <c r="K10" s="212" t="s">
        <v>867</v>
      </c>
      <c r="L10" s="212" t="s">
        <v>868</v>
      </c>
      <c r="M10" s="212" t="s">
        <v>64</v>
      </c>
      <c r="N10" s="212" t="s">
        <v>869</v>
      </c>
      <c r="O10" s="212"/>
      <c r="P10" s="45"/>
      <c r="Q10" s="214"/>
      <c r="R10" s="214"/>
      <c r="S10" s="210">
        <v>42818</v>
      </c>
      <c r="T10" s="213">
        <v>210</v>
      </c>
      <c r="U10" s="213"/>
      <c r="V10" s="213"/>
      <c r="W10" s="213"/>
      <c r="X10" s="213"/>
      <c r="Y10" s="213"/>
      <c r="Z10" s="211" t="s">
        <v>11</v>
      </c>
      <c r="AA10" s="212" t="s">
        <v>422</v>
      </c>
      <c r="AB10" s="215">
        <v>933</v>
      </c>
      <c r="AC10" s="215">
        <v>1507</v>
      </c>
      <c r="AD10" s="127">
        <f t="shared" si="0"/>
        <v>19.2</v>
      </c>
      <c r="AE10" s="127">
        <f t="shared" si="1"/>
        <v>173.39999999999998</v>
      </c>
      <c r="AF10" s="141">
        <f t="shared" si="2"/>
        <v>10.89</v>
      </c>
      <c r="AG10" s="142">
        <f t="shared" si="3"/>
        <v>10</v>
      </c>
      <c r="AH10" s="141">
        <f t="shared" si="4"/>
        <v>10.534000000000001</v>
      </c>
      <c r="AI10" s="45"/>
      <c r="AJ10" s="45" t="s">
        <v>2</v>
      </c>
      <c r="AK10" s="45">
        <v>50</v>
      </c>
      <c r="AL10" s="45">
        <v>15</v>
      </c>
    </row>
    <row r="11" spans="1:40" s="44" customFormat="1" ht="18" customHeight="1">
      <c r="A11" s="188"/>
      <c r="B11" s="189"/>
      <c r="C11" s="190"/>
      <c r="D11" s="191"/>
      <c r="E11" s="192"/>
      <c r="F11" s="192"/>
      <c r="G11" s="193"/>
      <c r="H11" s="193"/>
      <c r="I11" s="194"/>
      <c r="J11" s="189"/>
      <c r="K11" s="193" t="s">
        <v>347</v>
      </c>
      <c r="L11" s="193"/>
      <c r="M11" s="193"/>
      <c r="N11" s="190"/>
      <c r="O11" s="193"/>
      <c r="P11" s="179"/>
      <c r="Q11" s="195"/>
      <c r="R11" s="195"/>
      <c r="S11" s="189"/>
      <c r="T11" s="194"/>
      <c r="U11" s="194"/>
      <c r="V11" s="188"/>
      <c r="W11" s="196"/>
      <c r="X11" s="196"/>
      <c r="Y11" s="196"/>
      <c r="Z11" s="190"/>
      <c r="AA11" s="193"/>
      <c r="AB11" s="197"/>
      <c r="AC11" s="197"/>
      <c r="AD11" s="127">
        <f t="shared" si="0"/>
        <v>120</v>
      </c>
      <c r="AE11" s="127">
        <f t="shared" si="1"/>
        <v>293.39999999999998</v>
      </c>
      <c r="AF11" s="141">
        <f t="shared" si="2"/>
        <v>12.89</v>
      </c>
      <c r="AG11" s="142">
        <f t="shared" si="3"/>
        <v>12</v>
      </c>
      <c r="AH11" s="141">
        <f t="shared" si="4"/>
        <v>12.534000000000001</v>
      </c>
      <c r="AI11" s="179"/>
      <c r="AJ11" s="179"/>
      <c r="AK11" s="144">
        <v>50</v>
      </c>
      <c r="AL11" s="144">
        <v>120</v>
      </c>
    </row>
    <row r="12" spans="1:40" s="44" customFormat="1" ht="18" customHeight="1">
      <c r="A12" s="216" t="s">
        <v>69</v>
      </c>
      <c r="B12" s="210">
        <v>42811</v>
      </c>
      <c r="C12" s="211" t="s">
        <v>870</v>
      </c>
      <c r="D12" s="211"/>
      <c r="E12" s="211"/>
      <c r="F12" s="211"/>
      <c r="G12" s="212" t="s">
        <v>63</v>
      </c>
      <c r="H12" s="212" t="s">
        <v>871</v>
      </c>
      <c r="I12" s="213">
        <v>200</v>
      </c>
      <c r="J12" s="210">
        <v>42823</v>
      </c>
      <c r="K12" s="212" t="s">
        <v>867</v>
      </c>
      <c r="L12" s="212" t="s">
        <v>868</v>
      </c>
      <c r="M12" s="212" t="s">
        <v>64</v>
      </c>
      <c r="N12" s="212" t="s">
        <v>872</v>
      </c>
      <c r="O12" s="212"/>
      <c r="P12" s="45"/>
      <c r="Q12" s="214"/>
      <c r="R12" s="214"/>
      <c r="S12" s="210">
        <v>42818</v>
      </c>
      <c r="T12" s="213">
        <v>210</v>
      </c>
      <c r="U12" s="213"/>
      <c r="V12" s="213"/>
      <c r="W12" s="213"/>
      <c r="X12" s="213"/>
      <c r="Y12" s="213"/>
      <c r="Z12" s="211" t="s">
        <v>11</v>
      </c>
      <c r="AA12" s="212" t="s">
        <v>422</v>
      </c>
      <c r="AB12" s="215">
        <v>739</v>
      </c>
      <c r="AC12" s="215">
        <v>2115</v>
      </c>
      <c r="AD12" s="127">
        <f t="shared" si="0"/>
        <v>19.2</v>
      </c>
      <c r="AE12" s="127">
        <f t="shared" si="1"/>
        <v>312.59999999999997</v>
      </c>
      <c r="AF12" s="141">
        <f t="shared" si="2"/>
        <v>13.209999999999999</v>
      </c>
      <c r="AG12" s="142">
        <f t="shared" si="3"/>
        <v>13</v>
      </c>
      <c r="AH12" s="141">
        <f t="shared" si="4"/>
        <v>13.125999999999999</v>
      </c>
      <c r="AI12" s="45"/>
      <c r="AJ12" s="45" t="s">
        <v>2</v>
      </c>
      <c r="AK12" s="45">
        <v>50</v>
      </c>
      <c r="AL12" s="45">
        <v>15</v>
      </c>
    </row>
    <row r="13" spans="1:40" s="44" customFormat="1" ht="18" customHeight="1">
      <c r="A13" s="216" t="s">
        <v>69</v>
      </c>
      <c r="B13" s="47">
        <v>42809</v>
      </c>
      <c r="C13" s="48" t="s">
        <v>720</v>
      </c>
      <c r="D13" s="48"/>
      <c r="E13" s="48"/>
      <c r="F13" s="48"/>
      <c r="G13" s="49" t="s">
        <v>67</v>
      </c>
      <c r="H13" s="49" t="s">
        <v>721</v>
      </c>
      <c r="I13" s="52">
        <v>2000</v>
      </c>
      <c r="J13" s="47">
        <v>42824</v>
      </c>
      <c r="K13" s="49" t="s">
        <v>483</v>
      </c>
      <c r="L13" s="49" t="s">
        <v>64</v>
      </c>
      <c r="M13" s="49" t="s">
        <v>64</v>
      </c>
      <c r="N13" s="49" t="s">
        <v>722</v>
      </c>
      <c r="O13" s="49"/>
      <c r="P13" s="45"/>
      <c r="Q13" s="50"/>
      <c r="R13" s="50"/>
      <c r="S13" s="47">
        <v>42821</v>
      </c>
      <c r="T13" s="52">
        <v>1110</v>
      </c>
      <c r="U13" s="52"/>
      <c r="V13" s="52"/>
      <c r="W13" s="52"/>
      <c r="X13" s="52"/>
      <c r="Y13" s="52"/>
      <c r="Z13" s="48" t="s">
        <v>11</v>
      </c>
      <c r="AA13" s="49" t="s">
        <v>224</v>
      </c>
      <c r="AB13" s="53">
        <v>460</v>
      </c>
      <c r="AC13" s="53">
        <v>1068</v>
      </c>
      <c r="AD13" s="127">
        <f t="shared" si="0"/>
        <v>37.200000000000003</v>
      </c>
      <c r="AE13" s="127">
        <f t="shared" si="1"/>
        <v>349.79999999999995</v>
      </c>
      <c r="AF13" s="141">
        <f t="shared" si="2"/>
        <v>13.829999999999998</v>
      </c>
      <c r="AG13" s="142">
        <f t="shared" si="3"/>
        <v>13</v>
      </c>
      <c r="AH13" s="141">
        <f t="shared" si="4"/>
        <v>13.497999999999999</v>
      </c>
      <c r="AI13" s="45"/>
      <c r="AJ13" s="13" t="s">
        <v>299</v>
      </c>
      <c r="AK13" s="45">
        <v>50</v>
      </c>
      <c r="AL13" s="45">
        <v>15</v>
      </c>
    </row>
    <row r="14" spans="1:40" s="44" customFormat="1" ht="18" customHeight="1">
      <c r="A14" s="216" t="s">
        <v>69</v>
      </c>
      <c r="B14" s="47">
        <v>42809</v>
      </c>
      <c r="C14" s="48" t="s">
        <v>723</v>
      </c>
      <c r="D14" s="48"/>
      <c r="E14" s="48"/>
      <c r="F14" s="48"/>
      <c r="G14" s="49" t="s">
        <v>67</v>
      </c>
      <c r="H14" s="49" t="s">
        <v>484</v>
      </c>
      <c r="I14" s="52">
        <v>10000</v>
      </c>
      <c r="J14" s="47">
        <v>42824</v>
      </c>
      <c r="K14" s="49" t="s">
        <v>483</v>
      </c>
      <c r="L14" s="49" t="s">
        <v>64</v>
      </c>
      <c r="M14" s="49" t="s">
        <v>64</v>
      </c>
      <c r="N14" s="49" t="s">
        <v>482</v>
      </c>
      <c r="O14" s="49"/>
      <c r="P14" s="45"/>
      <c r="Q14" s="50"/>
      <c r="R14" s="50"/>
      <c r="S14" s="47">
        <v>42821</v>
      </c>
      <c r="T14" s="52">
        <v>5510</v>
      </c>
      <c r="U14" s="52"/>
      <c r="V14" s="52"/>
      <c r="W14" s="52"/>
      <c r="X14" s="52"/>
      <c r="Y14" s="52"/>
      <c r="Z14" s="48" t="s">
        <v>11</v>
      </c>
      <c r="AA14" s="49" t="s">
        <v>224</v>
      </c>
      <c r="AB14" s="53">
        <v>570</v>
      </c>
      <c r="AC14" s="53">
        <v>1332</v>
      </c>
      <c r="AD14" s="127">
        <f t="shared" si="0"/>
        <v>125.2</v>
      </c>
      <c r="AE14" s="127">
        <f t="shared" si="1"/>
        <v>474.99999999999994</v>
      </c>
      <c r="AF14" s="141">
        <f t="shared" si="2"/>
        <v>15.916666666666666</v>
      </c>
      <c r="AG14" s="142">
        <f t="shared" si="3"/>
        <v>15</v>
      </c>
      <c r="AH14" s="141">
        <f t="shared" si="4"/>
        <v>15.549999999999999</v>
      </c>
      <c r="AI14" s="45"/>
      <c r="AJ14" s="13" t="s">
        <v>299</v>
      </c>
      <c r="AK14" s="45">
        <v>50</v>
      </c>
      <c r="AL14" s="45">
        <v>15</v>
      </c>
    </row>
    <row r="15" spans="1:40" s="44" customFormat="1" ht="18" customHeight="1">
      <c r="A15" s="216" t="s">
        <v>69</v>
      </c>
      <c r="B15" s="47">
        <v>42809</v>
      </c>
      <c r="C15" s="48" t="s">
        <v>790</v>
      </c>
      <c r="D15" s="48"/>
      <c r="E15" s="48"/>
      <c r="F15" s="48"/>
      <c r="G15" s="49" t="s">
        <v>67</v>
      </c>
      <c r="H15" s="49" t="s">
        <v>791</v>
      </c>
      <c r="I15" s="52">
        <v>200</v>
      </c>
      <c r="J15" s="47">
        <v>42824</v>
      </c>
      <c r="K15" s="49" t="s">
        <v>10</v>
      </c>
      <c r="L15" s="49" t="s">
        <v>64</v>
      </c>
      <c r="M15" s="49" t="s">
        <v>64</v>
      </c>
      <c r="N15" s="49" t="s">
        <v>792</v>
      </c>
      <c r="O15" s="49"/>
      <c r="P15" s="45"/>
      <c r="Q15" s="50"/>
      <c r="R15" s="50"/>
      <c r="S15" s="47">
        <v>42821</v>
      </c>
      <c r="T15" s="52">
        <v>230</v>
      </c>
      <c r="U15" s="52"/>
      <c r="V15" s="52"/>
      <c r="W15" s="52"/>
      <c r="X15" s="52"/>
      <c r="Y15" s="52"/>
      <c r="Z15" s="48" t="s">
        <v>12</v>
      </c>
      <c r="AA15" s="49" t="s">
        <v>346</v>
      </c>
      <c r="AB15" s="53">
        <v>811</v>
      </c>
      <c r="AC15" s="53">
        <v>1665</v>
      </c>
      <c r="AD15" s="127">
        <f t="shared" si="0"/>
        <v>19.600000000000001</v>
      </c>
      <c r="AE15" s="127">
        <f t="shared" si="1"/>
        <v>494.59999999999997</v>
      </c>
      <c r="AF15" s="141">
        <f t="shared" si="2"/>
        <v>16.243333333333332</v>
      </c>
      <c r="AG15" s="142">
        <f t="shared" si="3"/>
        <v>16</v>
      </c>
      <c r="AH15" s="141">
        <f t="shared" si="4"/>
        <v>16.146000000000001</v>
      </c>
      <c r="AI15" s="45"/>
      <c r="AJ15" s="13" t="s">
        <v>531</v>
      </c>
      <c r="AK15" s="45">
        <v>50</v>
      </c>
      <c r="AL15" s="45">
        <v>15</v>
      </c>
      <c r="AN15" s="202" t="s">
        <v>712</v>
      </c>
    </row>
    <row r="16" spans="1:40" s="44" customFormat="1" ht="18" customHeight="1">
      <c r="A16" s="216">
        <v>80</v>
      </c>
      <c r="B16" s="210">
        <v>42811</v>
      </c>
      <c r="C16" s="211" t="s">
        <v>846</v>
      </c>
      <c r="D16" s="211"/>
      <c r="E16" s="211"/>
      <c r="F16" s="211"/>
      <c r="G16" s="212" t="s">
        <v>847</v>
      </c>
      <c r="H16" s="212" t="s">
        <v>848</v>
      </c>
      <c r="I16" s="213">
        <v>500</v>
      </c>
      <c r="J16" s="210">
        <v>42824</v>
      </c>
      <c r="K16" s="212" t="s">
        <v>849</v>
      </c>
      <c r="L16" s="212" t="s">
        <v>850</v>
      </c>
      <c r="M16" s="212" t="s">
        <v>64</v>
      </c>
      <c r="N16" s="212" t="s">
        <v>851</v>
      </c>
      <c r="O16" s="212"/>
      <c r="P16" s="45"/>
      <c r="Q16" s="214"/>
      <c r="R16" s="214"/>
      <c r="S16" s="210">
        <v>42821</v>
      </c>
      <c r="T16" s="213">
        <v>510</v>
      </c>
      <c r="U16" s="213"/>
      <c r="V16" s="213"/>
      <c r="W16" s="213"/>
      <c r="X16" s="213"/>
      <c r="Y16" s="213"/>
      <c r="Z16" s="211" t="s">
        <v>12</v>
      </c>
      <c r="AA16" s="212" t="s">
        <v>852</v>
      </c>
      <c r="AB16" s="215">
        <v>594</v>
      </c>
      <c r="AC16" s="215">
        <v>1535</v>
      </c>
      <c r="AD16" s="127">
        <f t="shared" si="0"/>
        <v>25.2</v>
      </c>
      <c r="AE16" s="127">
        <f t="shared" si="1"/>
        <v>519.79999999999995</v>
      </c>
      <c r="AF16" s="141">
        <f t="shared" si="2"/>
        <v>16.663333333333334</v>
      </c>
      <c r="AG16" s="142">
        <f t="shared" si="3"/>
        <v>16</v>
      </c>
      <c r="AH16" s="141">
        <f t="shared" si="4"/>
        <v>16.398</v>
      </c>
      <c r="AI16" s="45"/>
      <c r="AJ16" s="45" t="s">
        <v>2</v>
      </c>
      <c r="AK16" s="45">
        <v>50</v>
      </c>
      <c r="AL16" s="45">
        <v>15</v>
      </c>
      <c r="AN16" s="44" t="s">
        <v>853</v>
      </c>
    </row>
    <row r="17" spans="1:40" s="44" customFormat="1" ht="18" customHeight="1">
      <c r="A17" s="216">
        <v>90</v>
      </c>
      <c r="B17" s="210">
        <v>42816</v>
      </c>
      <c r="C17" s="211" t="s">
        <v>1132</v>
      </c>
      <c r="D17" s="211"/>
      <c r="E17" s="211"/>
      <c r="F17" s="211"/>
      <c r="G17" s="212" t="s">
        <v>283</v>
      </c>
      <c r="H17" s="212" t="s">
        <v>1133</v>
      </c>
      <c r="I17" s="213">
        <v>600</v>
      </c>
      <c r="J17" s="210">
        <v>42825</v>
      </c>
      <c r="K17" s="212" t="s">
        <v>284</v>
      </c>
      <c r="L17" s="212" t="s">
        <v>64</v>
      </c>
      <c r="M17" s="212" t="s">
        <v>64</v>
      </c>
      <c r="N17" s="212" t="s">
        <v>1134</v>
      </c>
      <c r="O17" s="212"/>
      <c r="P17" s="45"/>
      <c r="Q17" s="214"/>
      <c r="R17" s="214"/>
      <c r="S17" s="210">
        <v>42821</v>
      </c>
      <c r="T17" s="213">
        <v>615</v>
      </c>
      <c r="U17" s="213"/>
      <c r="V17" s="213"/>
      <c r="W17" s="213"/>
      <c r="X17" s="213"/>
      <c r="Y17" s="213"/>
      <c r="Z17" s="211" t="s">
        <v>12</v>
      </c>
      <c r="AA17" s="212" t="s">
        <v>473</v>
      </c>
      <c r="AB17" s="215">
        <v>735</v>
      </c>
      <c r="AC17" s="215">
        <v>1915</v>
      </c>
      <c r="AD17" s="127">
        <f t="shared" si="0"/>
        <v>27.3</v>
      </c>
      <c r="AE17" s="127">
        <f t="shared" si="1"/>
        <v>547.09999999999991</v>
      </c>
      <c r="AF17" s="141">
        <f t="shared" si="2"/>
        <v>17.118333333333332</v>
      </c>
      <c r="AG17" s="142">
        <f t="shared" si="3"/>
        <v>17</v>
      </c>
      <c r="AH17" s="141">
        <f t="shared" si="4"/>
        <v>17.070999999999998</v>
      </c>
      <c r="AI17" s="45"/>
      <c r="AJ17" s="45" t="s">
        <v>65</v>
      </c>
      <c r="AK17" s="45">
        <v>50</v>
      </c>
      <c r="AL17" s="45">
        <v>15</v>
      </c>
      <c r="AN17" s="44" t="s">
        <v>645</v>
      </c>
    </row>
    <row r="18" spans="1:40" s="44" customFormat="1" ht="18" customHeight="1">
      <c r="A18" s="216">
        <v>100</v>
      </c>
      <c r="B18" s="210">
        <v>42810</v>
      </c>
      <c r="C18" s="211" t="s">
        <v>814</v>
      </c>
      <c r="D18" s="211"/>
      <c r="E18" s="211"/>
      <c r="F18" s="211"/>
      <c r="G18" s="212" t="s">
        <v>342</v>
      </c>
      <c r="H18" s="212" t="s">
        <v>474</v>
      </c>
      <c r="I18" s="213">
        <v>3000</v>
      </c>
      <c r="J18" s="210">
        <v>42825</v>
      </c>
      <c r="K18" s="212" t="s">
        <v>60</v>
      </c>
      <c r="L18" s="212" t="s">
        <v>341</v>
      </c>
      <c r="M18" s="212" t="s">
        <v>64</v>
      </c>
      <c r="N18" s="212" t="s">
        <v>475</v>
      </c>
      <c r="O18" s="212"/>
      <c r="P18" s="45"/>
      <c r="Q18" s="214"/>
      <c r="R18" s="214"/>
      <c r="S18" s="210">
        <v>42821</v>
      </c>
      <c r="T18" s="213">
        <v>6020</v>
      </c>
      <c r="U18" s="213"/>
      <c r="V18" s="213"/>
      <c r="W18" s="213"/>
      <c r="X18" s="213"/>
      <c r="Y18" s="213"/>
      <c r="Z18" s="211" t="s">
        <v>12</v>
      </c>
      <c r="AA18" s="212" t="s">
        <v>246</v>
      </c>
      <c r="AB18" s="215">
        <v>557</v>
      </c>
      <c r="AC18" s="215">
        <v>1877</v>
      </c>
      <c r="AD18" s="127">
        <f t="shared" si="0"/>
        <v>135.4</v>
      </c>
      <c r="AE18" s="127">
        <f t="shared" si="1"/>
        <v>682.49999999999989</v>
      </c>
      <c r="AF18" s="141">
        <f t="shared" si="2"/>
        <v>19.375</v>
      </c>
      <c r="AG18" s="142">
        <f t="shared" si="3"/>
        <v>19</v>
      </c>
      <c r="AH18" s="141">
        <f t="shared" si="4"/>
        <v>19.225000000000001</v>
      </c>
      <c r="AI18" s="45"/>
      <c r="AJ18" s="45" t="s">
        <v>65</v>
      </c>
      <c r="AK18" s="45">
        <v>50</v>
      </c>
      <c r="AL18" s="45">
        <v>15</v>
      </c>
      <c r="AN18" s="44" t="s">
        <v>680</v>
      </c>
    </row>
    <row r="19" spans="1:40" s="44" customFormat="1" ht="18" customHeight="1">
      <c r="A19" s="216">
        <v>110</v>
      </c>
      <c r="B19" s="210">
        <v>42797</v>
      </c>
      <c r="C19" s="211" t="s">
        <v>530</v>
      </c>
      <c r="D19" s="211"/>
      <c r="E19" s="211"/>
      <c r="F19" s="211"/>
      <c r="G19" s="212" t="s">
        <v>241</v>
      </c>
      <c r="H19" s="212" t="s">
        <v>527</v>
      </c>
      <c r="I19" s="213">
        <v>400</v>
      </c>
      <c r="J19" s="210">
        <v>42824</v>
      </c>
      <c r="K19" s="212" t="s">
        <v>10</v>
      </c>
      <c r="L19" s="212" t="s">
        <v>60</v>
      </c>
      <c r="M19" s="212" t="s">
        <v>64</v>
      </c>
      <c r="N19" s="212" t="s">
        <v>528</v>
      </c>
      <c r="O19" s="212"/>
      <c r="P19" s="45"/>
      <c r="Q19" s="214"/>
      <c r="R19" s="214"/>
      <c r="S19" s="210">
        <v>42821</v>
      </c>
      <c r="T19" s="213">
        <v>405</v>
      </c>
      <c r="U19" s="213"/>
      <c r="V19" s="213"/>
      <c r="W19" s="213"/>
      <c r="X19" s="213"/>
      <c r="Y19" s="213"/>
      <c r="Z19" s="211" t="s">
        <v>12</v>
      </c>
      <c r="AA19" s="212" t="s">
        <v>242</v>
      </c>
      <c r="AB19" s="215">
        <v>438</v>
      </c>
      <c r="AC19" s="215">
        <v>1207</v>
      </c>
      <c r="AD19" s="127">
        <f t="shared" si="0"/>
        <v>23.1</v>
      </c>
      <c r="AE19" s="127">
        <f t="shared" si="1"/>
        <v>705.59999999999991</v>
      </c>
      <c r="AF19" s="141">
        <f t="shared" si="2"/>
        <v>19.759999999999998</v>
      </c>
      <c r="AG19" s="142">
        <f t="shared" si="3"/>
        <v>19</v>
      </c>
      <c r="AH19" s="141">
        <f t="shared" si="4"/>
        <v>19.456</v>
      </c>
      <c r="AI19" s="45"/>
      <c r="AJ19" s="45" t="s">
        <v>2</v>
      </c>
      <c r="AK19" s="45">
        <v>50</v>
      </c>
      <c r="AL19" s="45">
        <v>15</v>
      </c>
    </row>
    <row r="20" spans="1:40" s="44" customFormat="1" ht="18" customHeight="1">
      <c r="A20" s="216">
        <v>120</v>
      </c>
      <c r="B20" s="210">
        <v>42811</v>
      </c>
      <c r="C20" s="211" t="s">
        <v>911</v>
      </c>
      <c r="D20" s="211"/>
      <c r="E20" s="211"/>
      <c r="F20" s="211"/>
      <c r="G20" s="212" t="s">
        <v>241</v>
      </c>
      <c r="H20" s="212" t="s">
        <v>912</v>
      </c>
      <c r="I20" s="213">
        <v>300</v>
      </c>
      <c r="J20" s="210">
        <v>42826</v>
      </c>
      <c r="K20" s="212" t="s">
        <v>60</v>
      </c>
      <c r="L20" s="212" t="s">
        <v>10</v>
      </c>
      <c r="M20" s="212" t="s">
        <v>64</v>
      </c>
      <c r="N20" s="212" t="s">
        <v>913</v>
      </c>
      <c r="O20" s="212"/>
      <c r="P20" s="45"/>
      <c r="Q20" s="214"/>
      <c r="R20" s="214"/>
      <c r="S20" s="210">
        <v>42818</v>
      </c>
      <c r="T20" s="213">
        <v>310</v>
      </c>
      <c r="U20" s="213"/>
      <c r="V20" s="213"/>
      <c r="W20" s="213"/>
      <c r="X20" s="213"/>
      <c r="Y20" s="213"/>
      <c r="Z20" s="211" t="s">
        <v>12</v>
      </c>
      <c r="AA20" s="212" t="s">
        <v>526</v>
      </c>
      <c r="AB20" s="215">
        <v>378</v>
      </c>
      <c r="AC20" s="215">
        <v>1217</v>
      </c>
      <c r="AD20" s="127">
        <f t="shared" si="0"/>
        <v>21.2</v>
      </c>
      <c r="AE20" s="127">
        <f t="shared" si="1"/>
        <v>726.8</v>
      </c>
      <c r="AF20" s="141">
        <f t="shared" si="2"/>
        <v>20.113333333333333</v>
      </c>
      <c r="AG20" s="142">
        <f t="shared" si="3"/>
        <v>20</v>
      </c>
      <c r="AH20" s="141">
        <f t="shared" si="4"/>
        <v>20.068000000000001</v>
      </c>
      <c r="AI20" s="45"/>
      <c r="AJ20" s="45" t="s">
        <v>2</v>
      </c>
      <c r="AK20" s="45">
        <v>50</v>
      </c>
      <c r="AL20" s="45">
        <v>15</v>
      </c>
      <c r="AN20" s="44" t="s">
        <v>658</v>
      </c>
    </row>
    <row r="21" spans="1:40" s="44" customFormat="1" ht="18" customHeight="1">
      <c r="A21" s="216">
        <v>130</v>
      </c>
      <c r="B21" s="47">
        <v>42777</v>
      </c>
      <c r="C21" s="48" t="s">
        <v>327</v>
      </c>
      <c r="D21" s="48"/>
      <c r="E21" s="48"/>
      <c r="F21" s="48"/>
      <c r="G21" s="49" t="s">
        <v>55</v>
      </c>
      <c r="H21" s="49" t="s">
        <v>295</v>
      </c>
      <c r="I21" s="52">
        <v>300</v>
      </c>
      <c r="J21" s="47">
        <v>42825</v>
      </c>
      <c r="K21" s="49" t="s">
        <v>10</v>
      </c>
      <c r="L21" s="49" t="s">
        <v>64</v>
      </c>
      <c r="M21" s="49" t="s">
        <v>64</v>
      </c>
      <c r="N21" s="49" t="s">
        <v>296</v>
      </c>
      <c r="O21" s="49"/>
      <c r="P21" s="45"/>
      <c r="Q21" s="50"/>
      <c r="R21" s="50"/>
      <c r="S21" s="47">
        <v>42821</v>
      </c>
      <c r="T21" s="52">
        <v>305</v>
      </c>
      <c r="U21" s="52"/>
      <c r="V21" s="52"/>
      <c r="W21" s="52"/>
      <c r="X21" s="52"/>
      <c r="Y21" s="52"/>
      <c r="Z21" s="48" t="s">
        <v>12</v>
      </c>
      <c r="AA21" s="49" t="s">
        <v>273</v>
      </c>
      <c r="AB21" s="53">
        <v>689</v>
      </c>
      <c r="AC21" s="53">
        <v>1925</v>
      </c>
      <c r="AD21" s="127">
        <f t="shared" si="0"/>
        <v>21.1</v>
      </c>
      <c r="AE21" s="127">
        <f t="shared" si="1"/>
        <v>747.9</v>
      </c>
      <c r="AF21" s="141">
        <f t="shared" si="2"/>
        <v>20.465</v>
      </c>
      <c r="AG21" s="142">
        <f t="shared" si="3"/>
        <v>20</v>
      </c>
      <c r="AH21" s="141">
        <f t="shared" si="4"/>
        <v>20.279</v>
      </c>
      <c r="AI21" s="45"/>
      <c r="AJ21" s="13" t="s">
        <v>216</v>
      </c>
      <c r="AK21" s="45">
        <v>50</v>
      </c>
      <c r="AL21" s="45">
        <v>15</v>
      </c>
    </row>
    <row r="22" spans="1:40" s="44" customFormat="1" ht="18" customHeight="1">
      <c r="A22" s="216">
        <v>140</v>
      </c>
      <c r="B22" s="210">
        <v>42817</v>
      </c>
      <c r="C22" s="211" t="s">
        <v>1147</v>
      </c>
      <c r="D22" s="211"/>
      <c r="E22" s="211"/>
      <c r="F22" s="211"/>
      <c r="G22" s="212" t="s">
        <v>496</v>
      </c>
      <c r="H22" s="212" t="s">
        <v>1148</v>
      </c>
      <c r="I22" s="213">
        <v>1000</v>
      </c>
      <c r="J22" s="210">
        <v>42825</v>
      </c>
      <c r="K22" s="212" t="s">
        <v>10</v>
      </c>
      <c r="L22" s="212" t="s">
        <v>64</v>
      </c>
      <c r="M22" s="212" t="s">
        <v>64</v>
      </c>
      <c r="N22" s="212" t="s">
        <v>1149</v>
      </c>
      <c r="O22" s="212"/>
      <c r="P22" s="45"/>
      <c r="Q22" s="214"/>
      <c r="R22" s="214"/>
      <c r="S22" s="210">
        <v>42822</v>
      </c>
      <c r="T22" s="213">
        <v>1010</v>
      </c>
      <c r="U22" s="213"/>
      <c r="V22" s="213"/>
      <c r="W22" s="213"/>
      <c r="X22" s="213"/>
      <c r="Y22" s="213"/>
      <c r="Z22" s="211" t="s">
        <v>12</v>
      </c>
      <c r="AA22" s="212" t="s">
        <v>502</v>
      </c>
      <c r="AB22" s="215">
        <v>417</v>
      </c>
      <c r="AC22" s="215">
        <v>1027</v>
      </c>
      <c r="AD22" s="127">
        <f t="shared" si="0"/>
        <v>35.200000000000003</v>
      </c>
      <c r="AE22" s="127">
        <f t="shared" si="1"/>
        <v>783.1</v>
      </c>
      <c r="AF22" s="141">
        <f t="shared" si="2"/>
        <v>21.051666666666669</v>
      </c>
      <c r="AG22" s="142">
        <f t="shared" si="3"/>
        <v>21</v>
      </c>
      <c r="AH22" s="141">
        <f t="shared" si="4"/>
        <v>21.031000000000002</v>
      </c>
      <c r="AI22" s="45"/>
      <c r="AJ22" s="45" t="s">
        <v>2</v>
      </c>
      <c r="AK22" s="45">
        <v>50</v>
      </c>
      <c r="AL22" s="45">
        <v>15</v>
      </c>
      <c r="AN22" s="44" t="s">
        <v>648</v>
      </c>
    </row>
    <row r="23" spans="1:40" s="44" customFormat="1" ht="18" customHeight="1">
      <c r="A23" s="216">
        <v>150</v>
      </c>
      <c r="B23" s="204">
        <v>42819</v>
      </c>
      <c r="C23" s="205" t="s">
        <v>1179</v>
      </c>
      <c r="D23" s="205"/>
      <c r="E23" s="205"/>
      <c r="F23" s="205"/>
      <c r="G23" s="206" t="s">
        <v>63</v>
      </c>
      <c r="H23" s="206" t="s">
        <v>277</v>
      </c>
      <c r="I23" s="207">
        <v>500</v>
      </c>
      <c r="J23" s="204">
        <v>42824</v>
      </c>
      <c r="K23" s="206" t="s">
        <v>10</v>
      </c>
      <c r="L23" s="206" t="s">
        <v>64</v>
      </c>
      <c r="M23" s="206" t="s">
        <v>64</v>
      </c>
      <c r="N23" s="206" t="s">
        <v>278</v>
      </c>
      <c r="O23" s="206"/>
      <c r="P23" s="45"/>
      <c r="Q23" s="208"/>
      <c r="R23" s="208"/>
      <c r="S23" s="204">
        <v>42822</v>
      </c>
      <c r="T23" s="207">
        <v>510</v>
      </c>
      <c r="U23" s="207"/>
      <c r="V23" s="207"/>
      <c r="W23" s="207"/>
      <c r="X23" s="207"/>
      <c r="Y23" s="207"/>
      <c r="Z23" s="205" t="s">
        <v>11</v>
      </c>
      <c r="AA23" s="206" t="s">
        <v>246</v>
      </c>
      <c r="AB23" s="209">
        <v>531</v>
      </c>
      <c r="AC23" s="209">
        <v>1845</v>
      </c>
      <c r="AD23" s="127">
        <f t="shared" si="0"/>
        <v>25.2</v>
      </c>
      <c r="AE23" s="127">
        <f t="shared" si="1"/>
        <v>808.30000000000007</v>
      </c>
      <c r="AF23" s="141">
        <f t="shared" si="2"/>
        <v>21.471666666666668</v>
      </c>
      <c r="AG23" s="142">
        <f t="shared" si="3"/>
        <v>21</v>
      </c>
      <c r="AH23" s="141">
        <f t="shared" si="4"/>
        <v>21.283000000000001</v>
      </c>
      <c r="AI23" s="45"/>
      <c r="AJ23" s="45" t="s">
        <v>2</v>
      </c>
      <c r="AK23" s="45">
        <v>50</v>
      </c>
      <c r="AL23" s="45">
        <v>15</v>
      </c>
    </row>
    <row r="24" spans="1:40" s="44" customFormat="1" ht="18" customHeight="1">
      <c r="A24" s="216">
        <v>160</v>
      </c>
      <c r="B24" s="204">
        <v>42819</v>
      </c>
      <c r="C24" s="205" t="s">
        <v>1180</v>
      </c>
      <c r="D24" s="205"/>
      <c r="E24" s="205"/>
      <c r="F24" s="205"/>
      <c r="G24" s="206" t="s">
        <v>63</v>
      </c>
      <c r="H24" s="206" t="s">
        <v>360</v>
      </c>
      <c r="I24" s="207">
        <v>800</v>
      </c>
      <c r="J24" s="204">
        <v>42824</v>
      </c>
      <c r="K24" s="206" t="s">
        <v>361</v>
      </c>
      <c r="L24" s="206" t="s">
        <v>60</v>
      </c>
      <c r="M24" s="206" t="s">
        <v>64</v>
      </c>
      <c r="N24" s="206" t="s">
        <v>362</v>
      </c>
      <c r="O24" s="206"/>
      <c r="P24" s="45"/>
      <c r="Q24" s="208"/>
      <c r="R24" s="208"/>
      <c r="S24" s="204">
        <v>42822</v>
      </c>
      <c r="T24" s="207">
        <v>810</v>
      </c>
      <c r="U24" s="207"/>
      <c r="V24" s="207"/>
      <c r="W24" s="207"/>
      <c r="X24" s="207"/>
      <c r="Y24" s="207"/>
      <c r="Z24" s="205" t="s">
        <v>11</v>
      </c>
      <c r="AA24" s="206" t="s">
        <v>218</v>
      </c>
      <c r="AB24" s="209">
        <v>297</v>
      </c>
      <c r="AC24" s="209">
        <v>1583</v>
      </c>
      <c r="AD24" s="127">
        <f t="shared" si="0"/>
        <v>31.2</v>
      </c>
      <c r="AE24" s="127">
        <f t="shared" si="1"/>
        <v>839.50000000000011</v>
      </c>
      <c r="AF24" s="141">
        <f t="shared" si="2"/>
        <v>21.991666666666667</v>
      </c>
      <c r="AG24" s="142">
        <f t="shared" si="3"/>
        <v>21</v>
      </c>
      <c r="AH24" s="141">
        <f t="shared" si="4"/>
        <v>21.594999999999999</v>
      </c>
      <c r="AI24" s="45"/>
      <c r="AJ24" s="45" t="s">
        <v>2</v>
      </c>
      <c r="AK24" s="45">
        <v>50</v>
      </c>
      <c r="AL24" s="45">
        <v>15</v>
      </c>
    </row>
    <row r="25" spans="1:40" s="44" customFormat="1" ht="18" customHeight="1">
      <c r="A25" s="216" t="s">
        <v>69</v>
      </c>
      <c r="B25" s="210">
        <v>42803</v>
      </c>
      <c r="C25" s="211" t="s">
        <v>1025</v>
      </c>
      <c r="D25" s="211"/>
      <c r="E25" s="211"/>
      <c r="F25" s="211"/>
      <c r="G25" s="212" t="s">
        <v>518</v>
      </c>
      <c r="H25" s="212" t="s">
        <v>1023</v>
      </c>
      <c r="I25" s="213">
        <v>1500</v>
      </c>
      <c r="J25" s="210">
        <v>42822</v>
      </c>
      <c r="K25" s="212" t="s">
        <v>60</v>
      </c>
      <c r="L25" s="212"/>
      <c r="M25" s="212" t="s">
        <v>240</v>
      </c>
      <c r="N25" s="212" t="s">
        <v>1024</v>
      </c>
      <c r="O25" s="212"/>
      <c r="P25" s="45"/>
      <c r="Q25" s="214"/>
      <c r="R25" s="214"/>
      <c r="S25" s="210">
        <v>42819</v>
      </c>
      <c r="T25" s="213">
        <v>1670</v>
      </c>
      <c r="U25" s="213"/>
      <c r="V25" s="213"/>
      <c r="W25" s="213"/>
      <c r="X25" s="213"/>
      <c r="Y25" s="213"/>
      <c r="Z25" s="211" t="s">
        <v>12</v>
      </c>
      <c r="AA25" s="212" t="s">
        <v>519</v>
      </c>
      <c r="AB25" s="215">
        <v>754</v>
      </c>
      <c r="AC25" s="215">
        <v>2271</v>
      </c>
      <c r="AD25" s="127">
        <f t="shared" si="0"/>
        <v>48.4</v>
      </c>
      <c r="AE25" s="127">
        <f t="shared" si="1"/>
        <v>887.90000000000009</v>
      </c>
      <c r="AF25" s="141">
        <f t="shared" si="2"/>
        <v>22.798333333333336</v>
      </c>
      <c r="AG25" s="142">
        <f t="shared" si="3"/>
        <v>22</v>
      </c>
      <c r="AH25" s="141">
        <f t="shared" si="4"/>
        <v>22.479000000000003</v>
      </c>
      <c r="AI25" s="45"/>
      <c r="AJ25" s="45" t="s">
        <v>65</v>
      </c>
      <c r="AK25" s="45">
        <v>50</v>
      </c>
      <c r="AL25" s="45">
        <v>15</v>
      </c>
      <c r="AN25" s="44" t="s">
        <v>647</v>
      </c>
    </row>
    <row r="26" spans="1:40" s="44" customFormat="1" ht="18" customHeight="1">
      <c r="A26" s="216" t="s">
        <v>69</v>
      </c>
      <c r="B26" s="210">
        <v>42803</v>
      </c>
      <c r="C26" s="211" t="s">
        <v>1026</v>
      </c>
      <c r="D26" s="211"/>
      <c r="E26" s="211"/>
      <c r="F26" s="211"/>
      <c r="G26" s="212" t="s">
        <v>518</v>
      </c>
      <c r="H26" s="212" t="s">
        <v>1023</v>
      </c>
      <c r="I26" s="213">
        <v>2500</v>
      </c>
      <c r="J26" s="210">
        <v>42822</v>
      </c>
      <c r="K26" s="212" t="s">
        <v>60</v>
      </c>
      <c r="L26" s="212"/>
      <c r="M26" s="212" t="s">
        <v>240</v>
      </c>
      <c r="N26" s="212" t="s">
        <v>1024</v>
      </c>
      <c r="O26" s="212"/>
      <c r="P26" s="45"/>
      <c r="Q26" s="214"/>
      <c r="R26" s="214"/>
      <c r="S26" s="210">
        <v>42819</v>
      </c>
      <c r="T26" s="213">
        <v>2770</v>
      </c>
      <c r="U26" s="213"/>
      <c r="V26" s="213"/>
      <c r="W26" s="213"/>
      <c r="X26" s="213"/>
      <c r="Y26" s="213"/>
      <c r="Z26" s="211" t="s">
        <v>12</v>
      </c>
      <c r="AA26" s="212" t="s">
        <v>519</v>
      </c>
      <c r="AB26" s="215">
        <v>754</v>
      </c>
      <c r="AC26" s="215">
        <v>2271</v>
      </c>
      <c r="AD26" s="127">
        <f t="shared" si="0"/>
        <v>70.400000000000006</v>
      </c>
      <c r="AE26" s="127">
        <f t="shared" si="1"/>
        <v>958.30000000000007</v>
      </c>
      <c r="AF26" s="141">
        <f t="shared" si="2"/>
        <v>23.971666666666668</v>
      </c>
      <c r="AG26" s="142">
        <f t="shared" si="3"/>
        <v>23</v>
      </c>
      <c r="AH26" s="141">
        <f t="shared" si="4"/>
        <v>23.583000000000002</v>
      </c>
      <c r="AI26" s="45"/>
      <c r="AJ26" s="45" t="s">
        <v>65</v>
      </c>
      <c r="AK26" s="45">
        <v>50</v>
      </c>
      <c r="AL26" s="45">
        <v>15</v>
      </c>
      <c r="AN26" s="44" t="s">
        <v>647</v>
      </c>
    </row>
    <row r="27" spans="1:40" s="44" customFormat="1" ht="18" customHeight="1">
      <c r="A27" s="216" t="s">
        <v>69</v>
      </c>
      <c r="B27" s="210">
        <v>42803</v>
      </c>
      <c r="C27" s="211" t="s">
        <v>1027</v>
      </c>
      <c r="D27" s="211"/>
      <c r="E27" s="211"/>
      <c r="F27" s="211"/>
      <c r="G27" s="212" t="s">
        <v>518</v>
      </c>
      <c r="H27" s="212" t="s">
        <v>1023</v>
      </c>
      <c r="I27" s="213">
        <v>2500</v>
      </c>
      <c r="J27" s="210">
        <v>42822</v>
      </c>
      <c r="K27" s="212" t="s">
        <v>60</v>
      </c>
      <c r="L27" s="212"/>
      <c r="M27" s="212" t="s">
        <v>240</v>
      </c>
      <c r="N27" s="212" t="s">
        <v>1024</v>
      </c>
      <c r="O27" s="212"/>
      <c r="P27" s="45"/>
      <c r="Q27" s="214"/>
      <c r="R27" s="214"/>
      <c r="S27" s="210">
        <v>42819</v>
      </c>
      <c r="T27" s="213">
        <v>2770</v>
      </c>
      <c r="U27" s="213"/>
      <c r="V27" s="213"/>
      <c r="W27" s="213"/>
      <c r="X27" s="213"/>
      <c r="Y27" s="213"/>
      <c r="Z27" s="211" t="s">
        <v>12</v>
      </c>
      <c r="AA27" s="212" t="s">
        <v>519</v>
      </c>
      <c r="AB27" s="215">
        <v>754</v>
      </c>
      <c r="AC27" s="215">
        <v>2271</v>
      </c>
      <c r="AD27" s="127">
        <f t="shared" si="0"/>
        <v>70.400000000000006</v>
      </c>
      <c r="AE27" s="127">
        <f t="shared" si="1"/>
        <v>1028.7</v>
      </c>
      <c r="AF27" s="141">
        <f t="shared" si="2"/>
        <v>25.145</v>
      </c>
      <c r="AG27" s="142">
        <f t="shared" si="3"/>
        <v>25</v>
      </c>
      <c r="AH27" s="141">
        <f t="shared" si="4"/>
        <v>25.087</v>
      </c>
      <c r="AI27" s="45"/>
      <c r="AJ27" s="45" t="s">
        <v>65</v>
      </c>
      <c r="AK27" s="45">
        <v>50</v>
      </c>
      <c r="AL27" s="45">
        <v>15</v>
      </c>
      <c r="AN27" s="44" t="s">
        <v>647</v>
      </c>
    </row>
    <row r="28" spans="1:40" s="44" customFormat="1" ht="18" customHeight="1">
      <c r="A28" s="216" t="s">
        <v>69</v>
      </c>
      <c r="B28" s="210">
        <v>42803</v>
      </c>
      <c r="C28" s="211" t="s">
        <v>1028</v>
      </c>
      <c r="D28" s="211"/>
      <c r="E28" s="211"/>
      <c r="F28" s="211"/>
      <c r="G28" s="212" t="s">
        <v>518</v>
      </c>
      <c r="H28" s="212" t="s">
        <v>1023</v>
      </c>
      <c r="I28" s="213">
        <v>2500</v>
      </c>
      <c r="J28" s="210">
        <v>42822</v>
      </c>
      <c r="K28" s="212" t="s">
        <v>60</v>
      </c>
      <c r="L28" s="212"/>
      <c r="M28" s="212" t="s">
        <v>240</v>
      </c>
      <c r="N28" s="212" t="s">
        <v>1024</v>
      </c>
      <c r="O28" s="212"/>
      <c r="P28" s="45"/>
      <c r="Q28" s="214"/>
      <c r="R28" s="214"/>
      <c r="S28" s="210">
        <v>42819</v>
      </c>
      <c r="T28" s="213">
        <v>2765</v>
      </c>
      <c r="U28" s="213"/>
      <c r="V28" s="213"/>
      <c r="W28" s="213"/>
      <c r="X28" s="213"/>
      <c r="Y28" s="213"/>
      <c r="Z28" s="211" t="s">
        <v>12</v>
      </c>
      <c r="AA28" s="212" t="s">
        <v>519</v>
      </c>
      <c r="AB28" s="215">
        <v>754</v>
      </c>
      <c r="AC28" s="215">
        <v>2271</v>
      </c>
      <c r="AD28" s="127">
        <f t="shared" si="0"/>
        <v>70.3</v>
      </c>
      <c r="AE28" s="127">
        <f t="shared" si="1"/>
        <v>1099</v>
      </c>
      <c r="AF28" s="141">
        <f t="shared" si="2"/>
        <v>26.316666666666666</v>
      </c>
      <c r="AG28" s="142">
        <f t="shared" si="3"/>
        <v>26</v>
      </c>
      <c r="AH28" s="141">
        <f t="shared" si="4"/>
        <v>26.19</v>
      </c>
      <c r="AI28" s="45"/>
      <c r="AJ28" s="45" t="s">
        <v>65</v>
      </c>
      <c r="AK28" s="45">
        <v>50</v>
      </c>
      <c r="AL28" s="45">
        <v>15</v>
      </c>
      <c r="AN28" s="44" t="s">
        <v>647</v>
      </c>
    </row>
    <row r="29" spans="1:40" s="44" customFormat="1" ht="18" customHeight="1">
      <c r="A29" s="216" t="s">
        <v>69</v>
      </c>
      <c r="B29" s="210">
        <v>42803</v>
      </c>
      <c r="C29" s="211" t="s">
        <v>1022</v>
      </c>
      <c r="D29" s="211"/>
      <c r="E29" s="211"/>
      <c r="F29" s="211"/>
      <c r="G29" s="212" t="s">
        <v>518</v>
      </c>
      <c r="H29" s="212" t="s">
        <v>1023</v>
      </c>
      <c r="I29" s="213">
        <v>1500</v>
      </c>
      <c r="J29" s="210">
        <v>42822</v>
      </c>
      <c r="K29" s="212" t="s">
        <v>60</v>
      </c>
      <c r="L29" s="212"/>
      <c r="M29" s="212" t="s">
        <v>240</v>
      </c>
      <c r="N29" s="212" t="s">
        <v>1024</v>
      </c>
      <c r="O29" s="212"/>
      <c r="P29" s="45"/>
      <c r="Q29" s="214"/>
      <c r="R29" s="214"/>
      <c r="S29" s="210">
        <v>42819</v>
      </c>
      <c r="T29" s="213">
        <v>1670</v>
      </c>
      <c r="U29" s="213"/>
      <c r="V29" s="213"/>
      <c r="W29" s="213"/>
      <c r="X29" s="213"/>
      <c r="Y29" s="213"/>
      <c r="Z29" s="211" t="s">
        <v>12</v>
      </c>
      <c r="AA29" s="212" t="s">
        <v>519</v>
      </c>
      <c r="AB29" s="215">
        <v>754</v>
      </c>
      <c r="AC29" s="215">
        <v>2271</v>
      </c>
      <c r="AD29" s="127">
        <f t="shared" si="0"/>
        <v>48.4</v>
      </c>
      <c r="AE29" s="127">
        <f t="shared" si="1"/>
        <v>1147.4000000000001</v>
      </c>
      <c r="AF29" s="141">
        <f t="shared" si="2"/>
        <v>27.123333333333335</v>
      </c>
      <c r="AG29" s="142">
        <f t="shared" si="3"/>
        <v>27</v>
      </c>
      <c r="AH29" s="141">
        <f t="shared" si="4"/>
        <v>27.074000000000002</v>
      </c>
      <c r="AI29" s="45"/>
      <c r="AJ29" s="45" t="s">
        <v>65</v>
      </c>
      <c r="AK29" s="45">
        <v>50</v>
      </c>
      <c r="AL29" s="45">
        <v>15</v>
      </c>
      <c r="AN29" s="44" t="s">
        <v>647</v>
      </c>
    </row>
    <row r="30" spans="1:40" s="44" customFormat="1" ht="18" customHeight="1">
      <c r="A30" s="203" t="s">
        <v>207</v>
      </c>
      <c r="B30" s="204">
        <v>42821</v>
      </c>
      <c r="C30" s="205" t="s">
        <v>1197</v>
      </c>
      <c r="D30" s="205"/>
      <c r="E30" s="205"/>
      <c r="F30" s="205"/>
      <c r="G30" s="206" t="s">
        <v>214</v>
      </c>
      <c r="H30" s="206" t="s">
        <v>1198</v>
      </c>
      <c r="I30" s="207">
        <v>1800</v>
      </c>
      <c r="J30" s="204">
        <v>42826</v>
      </c>
      <c r="K30" s="206" t="s">
        <v>849</v>
      </c>
      <c r="L30" s="206" t="s">
        <v>1199</v>
      </c>
      <c r="M30" s="206" t="s">
        <v>225</v>
      </c>
      <c r="N30" s="206" t="s">
        <v>1201</v>
      </c>
      <c r="O30" s="206"/>
      <c r="P30" s="45"/>
      <c r="Q30" s="208"/>
      <c r="R30" s="208"/>
      <c r="S30" s="204">
        <v>42822</v>
      </c>
      <c r="T30" s="207">
        <v>1830</v>
      </c>
      <c r="U30" s="207"/>
      <c r="V30" s="207"/>
      <c r="W30" s="207"/>
      <c r="X30" s="207"/>
      <c r="Y30" s="207"/>
      <c r="Z30" s="205" t="s">
        <v>11</v>
      </c>
      <c r="AA30" s="206" t="s">
        <v>1202</v>
      </c>
      <c r="AB30" s="209">
        <v>459</v>
      </c>
      <c r="AC30" s="209">
        <v>1097</v>
      </c>
      <c r="AD30" s="127">
        <f t="shared" si="0"/>
        <v>51.6</v>
      </c>
      <c r="AE30" s="127">
        <f t="shared" si="1"/>
        <v>1199</v>
      </c>
      <c r="AF30" s="141">
        <f t="shared" si="2"/>
        <v>27.983333333333334</v>
      </c>
      <c r="AG30" s="142">
        <f t="shared" si="3"/>
        <v>27</v>
      </c>
      <c r="AH30" s="141">
        <f t="shared" si="4"/>
        <v>27.59</v>
      </c>
      <c r="AI30" s="45"/>
      <c r="AJ30" s="45" t="s">
        <v>2</v>
      </c>
      <c r="AK30" s="45">
        <v>50</v>
      </c>
      <c r="AL30" s="45">
        <v>15</v>
      </c>
    </row>
    <row r="31" spans="1:40" s="44" customFormat="1" ht="18" customHeight="1">
      <c r="A31" s="203" t="s">
        <v>207</v>
      </c>
      <c r="B31" s="204">
        <v>42821</v>
      </c>
      <c r="C31" s="205" t="s">
        <v>1197</v>
      </c>
      <c r="D31" s="205"/>
      <c r="E31" s="205"/>
      <c r="F31" s="205"/>
      <c r="G31" s="206" t="s">
        <v>214</v>
      </c>
      <c r="H31" s="206" t="s">
        <v>1198</v>
      </c>
      <c r="I31" s="207">
        <v>1800</v>
      </c>
      <c r="J31" s="204">
        <v>42826</v>
      </c>
      <c r="K31" s="206" t="s">
        <v>1200</v>
      </c>
      <c r="L31" s="206"/>
      <c r="M31" s="206" t="s">
        <v>240</v>
      </c>
      <c r="N31" s="206" t="s">
        <v>1201</v>
      </c>
      <c r="O31" s="206"/>
      <c r="P31" s="45"/>
      <c r="Q31" s="208"/>
      <c r="R31" s="208"/>
      <c r="S31" s="204">
        <v>42822</v>
      </c>
      <c r="T31" s="207">
        <v>1830</v>
      </c>
      <c r="U31" s="207"/>
      <c r="V31" s="207"/>
      <c r="W31" s="207"/>
      <c r="X31" s="207"/>
      <c r="Y31" s="207"/>
      <c r="Z31" s="205" t="s">
        <v>11</v>
      </c>
      <c r="AA31" s="206" t="s">
        <v>1202</v>
      </c>
      <c r="AB31" s="209">
        <v>459</v>
      </c>
      <c r="AC31" s="209">
        <v>1097</v>
      </c>
      <c r="AD31" s="127">
        <f t="shared" si="0"/>
        <v>51.6</v>
      </c>
      <c r="AE31" s="127">
        <f t="shared" si="1"/>
        <v>1250.5999999999999</v>
      </c>
      <c r="AF31" s="141">
        <f t="shared" si="2"/>
        <v>28.84333333333333</v>
      </c>
      <c r="AG31" s="142">
        <f t="shared" si="3"/>
        <v>28</v>
      </c>
      <c r="AH31" s="141">
        <f t="shared" si="4"/>
        <v>28.505999999999997</v>
      </c>
      <c r="AI31" s="45"/>
      <c r="AJ31" s="45" t="s">
        <v>2</v>
      </c>
      <c r="AK31" s="45">
        <v>50</v>
      </c>
      <c r="AL31" s="45">
        <v>15</v>
      </c>
    </row>
    <row r="32" spans="1:40" s="44" customFormat="1" ht="18" customHeight="1">
      <c r="A32" s="203" t="s">
        <v>207</v>
      </c>
      <c r="B32" s="204">
        <v>42821</v>
      </c>
      <c r="C32" s="205" t="s">
        <v>1203</v>
      </c>
      <c r="D32" s="205"/>
      <c r="E32" s="205"/>
      <c r="F32" s="205"/>
      <c r="G32" s="206" t="s">
        <v>214</v>
      </c>
      <c r="H32" s="206" t="s">
        <v>1204</v>
      </c>
      <c r="I32" s="207">
        <v>1785</v>
      </c>
      <c r="J32" s="204">
        <v>42826</v>
      </c>
      <c r="K32" s="206" t="s">
        <v>1205</v>
      </c>
      <c r="L32" s="206" t="s">
        <v>1199</v>
      </c>
      <c r="M32" s="206" t="s">
        <v>225</v>
      </c>
      <c r="N32" s="206" t="s">
        <v>1207</v>
      </c>
      <c r="O32" s="206"/>
      <c r="P32" s="45"/>
      <c r="Q32" s="208"/>
      <c r="R32" s="208"/>
      <c r="S32" s="204">
        <v>42822</v>
      </c>
      <c r="T32" s="207">
        <v>1815</v>
      </c>
      <c r="U32" s="207"/>
      <c r="V32" s="207"/>
      <c r="W32" s="207"/>
      <c r="X32" s="207"/>
      <c r="Y32" s="207"/>
      <c r="Z32" s="205" t="s">
        <v>11</v>
      </c>
      <c r="AA32" s="206" t="s">
        <v>1202</v>
      </c>
      <c r="AB32" s="209">
        <v>459</v>
      </c>
      <c r="AC32" s="209">
        <v>1097</v>
      </c>
      <c r="AD32" s="127">
        <f t="shared" si="0"/>
        <v>51.3</v>
      </c>
      <c r="AE32" s="127">
        <f t="shared" si="1"/>
        <v>1301.8999999999999</v>
      </c>
      <c r="AF32" s="141">
        <f t="shared" si="2"/>
        <v>29.698333333333331</v>
      </c>
      <c r="AG32" s="142">
        <f t="shared" si="3"/>
        <v>29</v>
      </c>
      <c r="AH32" s="141">
        <f t="shared" si="4"/>
        <v>29.418999999999997</v>
      </c>
      <c r="AI32" s="45"/>
      <c r="AJ32" s="45" t="s">
        <v>2</v>
      </c>
      <c r="AK32" s="45">
        <v>50</v>
      </c>
      <c r="AL32" s="45">
        <v>15</v>
      </c>
    </row>
    <row r="33" spans="1:186" s="44" customFormat="1" ht="18" customHeight="1">
      <c r="A33" s="203" t="s">
        <v>207</v>
      </c>
      <c r="B33" s="204">
        <v>42821</v>
      </c>
      <c r="C33" s="205" t="s">
        <v>1203</v>
      </c>
      <c r="D33" s="205"/>
      <c r="E33" s="205"/>
      <c r="F33" s="205"/>
      <c r="G33" s="206" t="s">
        <v>214</v>
      </c>
      <c r="H33" s="206" t="s">
        <v>1204</v>
      </c>
      <c r="I33" s="207">
        <v>1785</v>
      </c>
      <c r="J33" s="204">
        <v>42826</v>
      </c>
      <c r="K33" s="206" t="s">
        <v>1206</v>
      </c>
      <c r="L33" s="206"/>
      <c r="M33" s="206" t="s">
        <v>240</v>
      </c>
      <c r="N33" s="206" t="s">
        <v>1207</v>
      </c>
      <c r="O33" s="206"/>
      <c r="P33" s="45"/>
      <c r="Q33" s="208"/>
      <c r="R33" s="208"/>
      <c r="S33" s="204">
        <v>42822</v>
      </c>
      <c r="T33" s="207">
        <v>1815</v>
      </c>
      <c r="U33" s="207"/>
      <c r="V33" s="207"/>
      <c r="W33" s="207"/>
      <c r="X33" s="207"/>
      <c r="Y33" s="207"/>
      <c r="Z33" s="205" t="s">
        <v>11</v>
      </c>
      <c r="AA33" s="206" t="s">
        <v>1202</v>
      </c>
      <c r="AB33" s="209">
        <v>459</v>
      </c>
      <c r="AC33" s="209">
        <v>1097</v>
      </c>
      <c r="AD33" s="127">
        <f t="shared" si="0"/>
        <v>51.3</v>
      </c>
      <c r="AE33" s="127">
        <f t="shared" si="1"/>
        <v>1353.1999999999998</v>
      </c>
      <c r="AF33" s="141">
        <f t="shared" si="2"/>
        <v>30.553333333333331</v>
      </c>
      <c r="AG33" s="142">
        <f t="shared" si="3"/>
        <v>30</v>
      </c>
      <c r="AH33" s="141">
        <f t="shared" si="4"/>
        <v>30.331999999999997</v>
      </c>
      <c r="AI33" s="45"/>
      <c r="AJ33" s="45" t="s">
        <v>2</v>
      </c>
      <c r="AK33" s="45">
        <v>50</v>
      </c>
      <c r="AL33" s="45">
        <v>15</v>
      </c>
    </row>
    <row r="34" spans="1:186" s="44" customFormat="1" ht="18" customHeight="1">
      <c r="A34" s="216">
        <v>260</v>
      </c>
      <c r="B34" s="210">
        <v>42805</v>
      </c>
      <c r="C34" s="211" t="s">
        <v>652</v>
      </c>
      <c r="D34" s="211"/>
      <c r="E34" s="211"/>
      <c r="F34" s="211"/>
      <c r="G34" s="212" t="s">
        <v>214</v>
      </c>
      <c r="H34" s="212" t="s">
        <v>232</v>
      </c>
      <c r="I34" s="213">
        <v>500</v>
      </c>
      <c r="J34" s="210">
        <v>42826</v>
      </c>
      <c r="K34" s="212" t="s">
        <v>223</v>
      </c>
      <c r="L34" s="212" t="s">
        <v>233</v>
      </c>
      <c r="M34" s="212" t="s">
        <v>64</v>
      </c>
      <c r="N34" s="212" t="s">
        <v>234</v>
      </c>
      <c r="O34" s="212"/>
      <c r="P34" s="45"/>
      <c r="Q34" s="214"/>
      <c r="R34" s="214"/>
      <c r="S34" s="210">
        <v>42823</v>
      </c>
      <c r="T34" s="213">
        <v>510</v>
      </c>
      <c r="U34" s="213"/>
      <c r="V34" s="213"/>
      <c r="W34" s="213"/>
      <c r="X34" s="213"/>
      <c r="Y34" s="213"/>
      <c r="Z34" s="211" t="s">
        <v>12</v>
      </c>
      <c r="AA34" s="212" t="s">
        <v>235</v>
      </c>
      <c r="AB34" s="215">
        <v>595</v>
      </c>
      <c r="AC34" s="215">
        <v>1363</v>
      </c>
      <c r="AD34" s="127">
        <f t="shared" si="0"/>
        <v>25.2</v>
      </c>
      <c r="AE34" s="127">
        <f t="shared" si="1"/>
        <v>1378.3999999999999</v>
      </c>
      <c r="AF34" s="141">
        <f t="shared" si="2"/>
        <v>30.973333333333333</v>
      </c>
      <c r="AG34" s="142">
        <f t="shared" si="3"/>
        <v>30</v>
      </c>
      <c r="AH34" s="141">
        <f t="shared" si="4"/>
        <v>30.584</v>
      </c>
      <c r="AI34" s="45"/>
      <c r="AJ34" s="179" t="s">
        <v>2</v>
      </c>
      <c r="AK34" s="179">
        <v>50</v>
      </c>
      <c r="AL34" s="179">
        <v>15</v>
      </c>
    </row>
    <row r="35" spans="1:186" s="44" customFormat="1" ht="18" customHeight="1">
      <c r="A35" s="180"/>
      <c r="B35" s="47"/>
      <c r="C35" s="48"/>
      <c r="D35" s="48"/>
      <c r="E35" s="48"/>
      <c r="F35" s="48"/>
      <c r="G35" s="49"/>
      <c r="H35" s="49"/>
      <c r="I35" s="52"/>
      <c r="J35" s="47"/>
      <c r="K35" s="49"/>
      <c r="L35" s="49"/>
      <c r="M35" s="49"/>
      <c r="N35" s="49"/>
      <c r="O35" s="49"/>
      <c r="P35" s="45"/>
      <c r="Q35" s="50"/>
      <c r="R35" s="50"/>
      <c r="S35" s="47"/>
      <c r="T35" s="52"/>
      <c r="U35" s="52"/>
      <c r="V35" s="52"/>
      <c r="W35" s="52"/>
      <c r="X35" s="52"/>
      <c r="Y35" s="52"/>
      <c r="Z35" s="48"/>
      <c r="AA35" s="49"/>
      <c r="AB35" s="53"/>
      <c r="AC35" s="53"/>
      <c r="AD35" s="127"/>
      <c r="AE35" s="127"/>
      <c r="AF35" s="141"/>
      <c r="AG35" s="142"/>
      <c r="AH35" s="141"/>
      <c r="AI35" s="45"/>
      <c r="AJ35" s="13"/>
      <c r="AK35" s="45"/>
      <c r="AL35" s="45"/>
    </row>
    <row r="36" spans="1:186" s="9" customFormat="1" ht="12.75" customHeight="1">
      <c r="A36" s="3"/>
      <c r="B36" s="4"/>
      <c r="C36" s="14"/>
      <c r="D36" s="5"/>
      <c r="E36" s="3"/>
      <c r="F36" s="3"/>
      <c r="G36" s="1"/>
      <c r="H36" s="1"/>
      <c r="I36" s="3">
        <f>SUM(I8:I35)</f>
        <v>42870</v>
      </c>
      <c r="J36" s="4"/>
      <c r="K36" s="1"/>
      <c r="L36" s="1"/>
      <c r="M36" s="1"/>
      <c r="N36" s="14"/>
      <c r="O36" s="1"/>
      <c r="P36" s="1"/>
      <c r="Q36" s="1"/>
      <c r="R36" s="1"/>
      <c r="S36" s="4"/>
      <c r="T36" s="3">
        <f>SUM(T8:T35)</f>
        <v>41920</v>
      </c>
      <c r="U36" s="3"/>
      <c r="V36" s="3"/>
      <c r="W36" s="3"/>
      <c r="X36" s="3"/>
      <c r="Y36" s="12"/>
      <c r="Z36" s="3"/>
      <c r="AA36" s="6"/>
      <c r="AB36" s="14"/>
      <c r="AC36" s="7"/>
      <c r="AD36" s="11">
        <f>SUM(AD7:AD35)</f>
        <v>1378.3999999999999</v>
      </c>
      <c r="AE36" s="11"/>
      <c r="AF36" s="146"/>
      <c r="AG36" s="147"/>
      <c r="AH36" s="11">
        <f>AD36/60</f>
        <v>22.973333333333333</v>
      </c>
      <c r="AI36" s="8"/>
      <c r="AJ36" s="43"/>
      <c r="AK36" s="2"/>
      <c r="AL36" s="2"/>
      <c r="GD36" s="10"/>
    </row>
    <row r="37" spans="1:186" ht="12.75" customHeight="1" thickBot="1">
      <c r="A37" s="148" t="s">
        <v>3</v>
      </c>
      <c r="B37" s="149"/>
      <c r="C37" s="149"/>
      <c r="D37" s="150"/>
      <c r="E37" s="150"/>
      <c r="F37" s="151"/>
      <c r="G37" s="149"/>
      <c r="H37" s="152"/>
      <c r="I37" s="152"/>
      <c r="J37" s="153"/>
      <c r="K37" s="153" t="s">
        <v>4</v>
      </c>
      <c r="L37" s="154"/>
      <c r="M37" s="155"/>
      <c r="N37" s="155"/>
      <c r="O37" s="155"/>
      <c r="P37" s="155"/>
      <c r="Q37" s="155"/>
      <c r="R37" s="155"/>
      <c r="S37" s="156"/>
      <c r="T37" s="157"/>
      <c r="U37" s="40"/>
      <c r="V37" s="40"/>
      <c r="W37" s="158"/>
      <c r="X37" s="159"/>
      <c r="Y37" s="160"/>
      <c r="Z37" s="161"/>
      <c r="AA37" s="155"/>
      <c r="AB37" s="155"/>
      <c r="AC37" s="155"/>
      <c r="AD37" s="162"/>
      <c r="AE37" s="163"/>
      <c r="AF37" s="163"/>
      <c r="AG37" s="164"/>
      <c r="AH37" s="165"/>
      <c r="AI37" s="166"/>
      <c r="AJ37" s="167"/>
      <c r="AK37" s="168"/>
      <c r="AL37" s="55"/>
      <c r="AM37" s="42"/>
      <c r="AN37" s="42"/>
      <c r="AO37" s="42"/>
      <c r="AP37" s="42"/>
      <c r="AQ37" s="42"/>
      <c r="AR37" s="42"/>
      <c r="AS37" s="42"/>
      <c r="AT37" s="42"/>
      <c r="AU37" s="42"/>
    </row>
    <row r="38" spans="1:186" s="169" customFormat="1" ht="18" customHeight="1" thickBot="1">
      <c r="A38" s="1516" t="s">
        <v>5</v>
      </c>
      <c r="B38" s="1517"/>
      <c r="C38" s="1517"/>
      <c r="D38" s="1517"/>
      <c r="E38" s="1517"/>
      <c r="F38" s="1517"/>
      <c r="G38" s="1517"/>
      <c r="H38" s="1517"/>
      <c r="I38" s="1517"/>
      <c r="J38" s="1517"/>
      <c r="K38" s="1517"/>
      <c r="L38" s="1517"/>
      <c r="M38" s="1517"/>
      <c r="N38" s="1517"/>
      <c r="O38" s="1517"/>
      <c r="P38" s="1517"/>
      <c r="Q38" s="1517"/>
      <c r="R38" s="1517"/>
      <c r="S38" s="1517"/>
      <c r="T38" s="1517"/>
      <c r="U38" s="1517"/>
      <c r="V38" s="1517"/>
      <c r="W38" s="1517"/>
      <c r="X38" s="1517"/>
      <c r="Y38" s="1517"/>
      <c r="Z38" s="1517"/>
      <c r="AA38" s="1517"/>
      <c r="AB38" s="1517"/>
      <c r="AC38" s="1517"/>
      <c r="AD38" s="1517"/>
      <c r="AE38" s="1517"/>
      <c r="AF38" s="1517"/>
      <c r="AG38" s="1517"/>
      <c r="AH38" s="1517"/>
      <c r="AI38" s="1517"/>
      <c r="AJ38" s="1517"/>
      <c r="AK38" s="1517"/>
      <c r="AL38" s="1518"/>
    </row>
    <row r="39" spans="1:186" ht="14.25" customHeight="1">
      <c r="A39" s="230"/>
      <c r="H39" s="171"/>
      <c r="I39" s="171"/>
      <c r="J39" s="171"/>
      <c r="K39" s="172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173"/>
      <c r="Z39" s="171"/>
      <c r="AA39" s="174"/>
      <c r="AB39" s="174"/>
      <c r="AC39" s="174"/>
      <c r="AD39" s="175"/>
      <c r="AE39" s="171"/>
      <c r="AF39" s="171"/>
      <c r="AG39" s="171"/>
      <c r="AH39" s="171"/>
      <c r="AI39" s="171"/>
      <c r="AJ39" s="171"/>
    </row>
    <row r="40" spans="1:186" ht="14.25" customHeight="1">
      <c r="T40" s="42"/>
      <c r="U40" s="42"/>
      <c r="V40" s="42"/>
      <c r="W40" s="176"/>
      <c r="X40" s="176"/>
      <c r="Y40" s="177"/>
      <c r="AB40" s="178" t="s">
        <v>297</v>
      </c>
    </row>
    <row r="41" spans="1:186" ht="19.5" customHeight="1">
      <c r="H41" s="78" t="s">
        <v>592</v>
      </c>
      <c r="S41" s="78" t="s">
        <v>594</v>
      </c>
      <c r="Y41" s="35"/>
      <c r="AO41" s="42"/>
      <c r="AP41" s="42"/>
    </row>
    <row r="42" spans="1:186" s="199" customFormat="1" ht="16.5" customHeight="1">
      <c r="H42" s="1515"/>
      <c r="I42" s="1515"/>
      <c r="S42" s="1515" t="s">
        <v>61</v>
      </c>
      <c r="T42" s="1515"/>
      <c r="U42" s="1515"/>
      <c r="V42" s="1515"/>
      <c r="W42" s="1515"/>
      <c r="X42" s="1515"/>
      <c r="Y42" s="1515"/>
      <c r="Z42" s="1515"/>
      <c r="AA42" s="200"/>
      <c r="AB42" s="200"/>
      <c r="AC42" s="200"/>
      <c r="AN42" s="201"/>
      <c r="AO42" s="201"/>
    </row>
    <row r="43" spans="1:186" ht="19.5" customHeight="1">
      <c r="A43" s="78"/>
      <c r="B43" s="78"/>
      <c r="H43" s="78" t="s">
        <v>593</v>
      </c>
      <c r="N43" s="78"/>
      <c r="S43" s="230" t="s">
        <v>1282</v>
      </c>
      <c r="T43" s="78"/>
      <c r="U43" s="78"/>
      <c r="Y43" s="35"/>
      <c r="AO43" s="42"/>
      <c r="AP43" s="42"/>
    </row>
  </sheetData>
  <mergeCells count="10">
    <mergeCell ref="A38:AL38"/>
    <mergeCell ref="H42:I42"/>
    <mergeCell ref="S42:Z42"/>
    <mergeCell ref="A2:AC2"/>
    <mergeCell ref="D4:E5"/>
    <mergeCell ref="G4:G5"/>
    <mergeCell ref="H4:H5"/>
    <mergeCell ref="K4:M4"/>
    <mergeCell ref="P4:R4"/>
    <mergeCell ref="AB4:AC4"/>
  </mergeCells>
  <conditionalFormatting sqref="C36:C40 C44:C65536">
    <cfRule type="duplicateValues" dxfId="3186" priority="373" stopIfTrue="1"/>
  </conditionalFormatting>
  <conditionalFormatting sqref="C36:C40 C1:C7 C44:C65536">
    <cfRule type="duplicateValues" dxfId="3185" priority="374" stopIfTrue="1"/>
  </conditionalFormatting>
  <conditionalFormatting sqref="C36:C40 C1:C7 C44:C65536">
    <cfRule type="duplicateValues" dxfId="3184" priority="375" stopIfTrue="1"/>
    <cfRule type="duplicateValues" dxfId="3183" priority="376" stopIfTrue="1"/>
  </conditionalFormatting>
  <conditionalFormatting sqref="AT35:AU35">
    <cfRule type="duplicateValues" dxfId="3182" priority="352" stopIfTrue="1"/>
  </conditionalFormatting>
  <conditionalFormatting sqref="AT35:AU35">
    <cfRule type="duplicateValues" dxfId="3181" priority="353" stopIfTrue="1"/>
    <cfRule type="duplicateValues" dxfId="3180" priority="354" stopIfTrue="1"/>
  </conditionalFormatting>
  <conditionalFormatting sqref="BA35:BB35 C35:AC35 BJ35 AR35:AS35 AI35:AL35">
    <cfRule type="duplicateValues" dxfId="3179" priority="346" stopIfTrue="1"/>
  </conditionalFormatting>
  <conditionalFormatting sqref="BA35:BB35 C35:AC35 BJ35 AR35:AS35 AI35:AL35">
    <cfRule type="duplicateValues" dxfId="3178" priority="347" stopIfTrue="1"/>
    <cfRule type="duplicateValues" dxfId="3177" priority="348" stopIfTrue="1"/>
  </conditionalFormatting>
  <conditionalFormatting sqref="BK35">
    <cfRule type="duplicateValues" dxfId="3176" priority="349" stopIfTrue="1"/>
  </conditionalFormatting>
  <conditionalFormatting sqref="BK35">
    <cfRule type="duplicateValues" dxfId="3175" priority="350" stopIfTrue="1"/>
    <cfRule type="duplicateValues" dxfId="3174" priority="351" stopIfTrue="1"/>
  </conditionalFormatting>
  <conditionalFormatting sqref="C41:C43">
    <cfRule type="duplicateValues" dxfId="3173" priority="295" stopIfTrue="1"/>
    <cfRule type="duplicateValues" dxfId="3172" priority="296" stopIfTrue="1"/>
  </conditionalFormatting>
  <conditionalFormatting sqref="C41:C43">
    <cfRule type="duplicateValues" dxfId="3171" priority="297" stopIfTrue="1"/>
  </conditionalFormatting>
  <conditionalFormatting sqref="C41:C43">
    <cfRule type="duplicateValues" dxfId="3170" priority="298" stopIfTrue="1"/>
  </conditionalFormatting>
  <conditionalFormatting sqref="C41:C43">
    <cfRule type="duplicateValues" dxfId="3169" priority="299" stopIfTrue="1"/>
    <cfRule type="duplicateValues" dxfId="3168" priority="300" stopIfTrue="1"/>
  </conditionalFormatting>
  <conditionalFormatting sqref="C11">
    <cfRule type="duplicateValues" dxfId="3167" priority="280" stopIfTrue="1"/>
  </conditionalFormatting>
  <conditionalFormatting sqref="C11">
    <cfRule type="duplicateValues" dxfId="3166" priority="281" stopIfTrue="1"/>
    <cfRule type="duplicateValues" dxfId="3165" priority="282" stopIfTrue="1"/>
  </conditionalFormatting>
  <conditionalFormatting sqref="AJ11">
    <cfRule type="duplicateValues" dxfId="3164" priority="277" stopIfTrue="1"/>
  </conditionalFormatting>
  <conditionalFormatting sqref="AJ11">
    <cfRule type="duplicateValues" dxfId="3163" priority="278" stopIfTrue="1"/>
    <cfRule type="duplicateValues" dxfId="3162" priority="279" stopIfTrue="1"/>
  </conditionalFormatting>
  <conditionalFormatting sqref="BJ22:BK22 BS22 AR22:AU22 BA22:BD22 C22:AC22 AI22:AL22">
    <cfRule type="duplicateValues" dxfId="3161" priority="271" stopIfTrue="1"/>
  </conditionalFormatting>
  <conditionalFormatting sqref="BJ22:BK22 BS22 AR22:AU22 BA22:BD22 C22:AC22 AI22:AL22">
    <cfRule type="duplicateValues" dxfId="3160" priority="272" stopIfTrue="1"/>
    <cfRule type="duplicateValues" dxfId="3159" priority="273" stopIfTrue="1"/>
  </conditionalFormatting>
  <conditionalFormatting sqref="BT22">
    <cfRule type="duplicateValues" dxfId="3158" priority="274" stopIfTrue="1"/>
  </conditionalFormatting>
  <conditionalFormatting sqref="BT22">
    <cfRule type="duplicateValues" dxfId="3157" priority="275" stopIfTrue="1"/>
    <cfRule type="duplicateValues" dxfId="3156" priority="276" stopIfTrue="1"/>
  </conditionalFormatting>
  <conditionalFormatting sqref="C21:AC21 AR21:AU21 BJ21 BA21:BB21 AI21:AL21">
    <cfRule type="duplicateValues" dxfId="3155" priority="259" stopIfTrue="1"/>
  </conditionalFormatting>
  <conditionalFormatting sqref="C21:AC21 AR21:AU21 BJ21 BA21:BB21 AI21:AL21">
    <cfRule type="duplicateValues" dxfId="3154" priority="260" stopIfTrue="1"/>
    <cfRule type="duplicateValues" dxfId="3153" priority="261" stopIfTrue="1"/>
  </conditionalFormatting>
  <conditionalFormatting sqref="BK21">
    <cfRule type="duplicateValues" dxfId="3152" priority="262" stopIfTrue="1"/>
  </conditionalFormatting>
  <conditionalFormatting sqref="BK21">
    <cfRule type="duplicateValues" dxfId="3151" priority="263" stopIfTrue="1"/>
    <cfRule type="duplicateValues" dxfId="3150" priority="264" stopIfTrue="1"/>
  </conditionalFormatting>
  <conditionalFormatting sqref="BJ17:BK17 BS17 AR17:AU17 BA17:BD17 C17:AC17 AI17:AL17">
    <cfRule type="duplicateValues" dxfId="3149" priority="253" stopIfTrue="1"/>
  </conditionalFormatting>
  <conditionalFormatting sqref="BJ17:BK17 BS17 AR17:AU17 BA17:BD17 C17:AC17 AI17:AL17">
    <cfRule type="duplicateValues" dxfId="3148" priority="254" stopIfTrue="1"/>
    <cfRule type="duplicateValues" dxfId="3147" priority="255" stopIfTrue="1"/>
  </conditionalFormatting>
  <conditionalFormatting sqref="BT17">
    <cfRule type="duplicateValues" dxfId="3146" priority="256" stopIfTrue="1"/>
  </conditionalFormatting>
  <conditionalFormatting sqref="BT17">
    <cfRule type="duplicateValues" dxfId="3145" priority="257" stopIfTrue="1"/>
    <cfRule type="duplicateValues" dxfId="3144" priority="258" stopIfTrue="1"/>
  </conditionalFormatting>
  <conditionalFormatting sqref="C19:L19">
    <cfRule type="duplicateValues" dxfId="3143" priority="244" stopIfTrue="1"/>
  </conditionalFormatting>
  <conditionalFormatting sqref="C19:L19">
    <cfRule type="duplicateValues" dxfId="3142" priority="245" stopIfTrue="1"/>
    <cfRule type="duplicateValues" dxfId="3141" priority="246" stopIfTrue="1"/>
  </conditionalFormatting>
  <conditionalFormatting sqref="AJ19:AL19">
    <cfRule type="duplicateValues" dxfId="3140" priority="241" stopIfTrue="1"/>
  </conditionalFormatting>
  <conditionalFormatting sqref="AJ19:AL19">
    <cfRule type="duplicateValues" dxfId="3139" priority="242" stopIfTrue="1"/>
    <cfRule type="duplicateValues" dxfId="3138" priority="243" stopIfTrue="1"/>
  </conditionalFormatting>
  <conditionalFormatting sqref="C16:AC16 BA16:BD16 AR16:AU16 BS16 BJ16:BK16 AI16:AL16">
    <cfRule type="duplicateValues" dxfId="3137" priority="235" stopIfTrue="1"/>
  </conditionalFormatting>
  <conditionalFormatting sqref="C16:AC16 BA16:BD16 AR16:AU16 BS16 BJ16:BK16 AI16:AL16">
    <cfRule type="duplicateValues" dxfId="3136" priority="236" stopIfTrue="1"/>
    <cfRule type="duplicateValues" dxfId="3135" priority="237" stopIfTrue="1"/>
  </conditionalFormatting>
  <conditionalFormatting sqref="BT16">
    <cfRule type="duplicateValues" dxfId="3134" priority="238" stopIfTrue="1"/>
  </conditionalFormatting>
  <conditionalFormatting sqref="BT16">
    <cfRule type="duplicateValues" dxfId="3133" priority="239" stopIfTrue="1"/>
    <cfRule type="duplicateValues" dxfId="3132" priority="240" stopIfTrue="1"/>
  </conditionalFormatting>
  <conditionalFormatting sqref="C25:I25 BA25:BD25 AR25:AU25 BS25 BJ25:BK25 N25:R25 L25 T25:AC25 AI25:AL25">
    <cfRule type="duplicateValues" dxfId="3131" priority="223" stopIfTrue="1"/>
  </conditionalFormatting>
  <conditionalFormatting sqref="C25:I25 BA25:BD25 AR25:AU25 BS25 BJ25:BK25 N25:R25 L25 T25:AC25 AI25:AL25">
    <cfRule type="duplicateValues" dxfId="3130" priority="224" stopIfTrue="1"/>
    <cfRule type="duplicateValues" dxfId="3129" priority="225" stopIfTrue="1"/>
  </conditionalFormatting>
  <conditionalFormatting sqref="BT25">
    <cfRule type="duplicateValues" dxfId="3128" priority="226" stopIfTrue="1"/>
  </conditionalFormatting>
  <conditionalFormatting sqref="BT25">
    <cfRule type="duplicateValues" dxfId="3127" priority="227" stopIfTrue="1"/>
    <cfRule type="duplicateValues" dxfId="3126" priority="228" stopIfTrue="1"/>
  </conditionalFormatting>
  <conditionalFormatting sqref="M25">
    <cfRule type="duplicateValues" dxfId="3125" priority="220" stopIfTrue="1"/>
  </conditionalFormatting>
  <conditionalFormatting sqref="M25">
    <cfRule type="duplicateValues" dxfId="3124" priority="221" stopIfTrue="1"/>
    <cfRule type="duplicateValues" dxfId="3123" priority="222" stopIfTrue="1"/>
  </conditionalFormatting>
  <conditionalFormatting sqref="K25">
    <cfRule type="duplicateValues" dxfId="3122" priority="217" stopIfTrue="1"/>
  </conditionalFormatting>
  <conditionalFormatting sqref="K25">
    <cfRule type="duplicateValues" dxfId="3121" priority="218" stopIfTrue="1"/>
    <cfRule type="duplicateValues" dxfId="3120" priority="219" stopIfTrue="1"/>
  </conditionalFormatting>
  <conditionalFormatting sqref="S25">
    <cfRule type="duplicateValues" dxfId="3119" priority="214" stopIfTrue="1"/>
  </conditionalFormatting>
  <conditionalFormatting sqref="S25">
    <cfRule type="duplicateValues" dxfId="3118" priority="215" stopIfTrue="1"/>
    <cfRule type="duplicateValues" dxfId="3117" priority="216" stopIfTrue="1"/>
  </conditionalFormatting>
  <conditionalFormatting sqref="J25">
    <cfRule type="duplicateValues" dxfId="3116" priority="211" stopIfTrue="1"/>
  </conditionalFormatting>
  <conditionalFormatting sqref="J25">
    <cfRule type="duplicateValues" dxfId="3115" priority="212" stopIfTrue="1"/>
    <cfRule type="duplicateValues" dxfId="3114" priority="213" stopIfTrue="1"/>
  </conditionalFormatting>
  <conditionalFormatting sqref="BJ26:BK26 BS26 AR26:AU26 BA26:BD26 C26:I26 N26:R26 L26 T26:AC26 AI26:AL26">
    <cfRule type="duplicateValues" dxfId="3113" priority="205" stopIfTrue="1"/>
  </conditionalFormatting>
  <conditionalFormatting sqref="BJ26:BK26 BS26 AR26:AU26 BA26:BD26 C26:I26 N26:R26 L26 T26:AC26 AI26:AL26">
    <cfRule type="duplicateValues" dxfId="3112" priority="206" stopIfTrue="1"/>
    <cfRule type="duplicateValues" dxfId="3111" priority="207" stopIfTrue="1"/>
  </conditionalFormatting>
  <conditionalFormatting sqref="BT26">
    <cfRule type="duplicateValues" dxfId="3110" priority="208" stopIfTrue="1"/>
  </conditionalFormatting>
  <conditionalFormatting sqref="BT26">
    <cfRule type="duplicateValues" dxfId="3109" priority="209" stopIfTrue="1"/>
    <cfRule type="duplicateValues" dxfId="3108" priority="210" stopIfTrue="1"/>
  </conditionalFormatting>
  <conditionalFormatting sqref="M26">
    <cfRule type="duplicateValues" dxfId="3107" priority="202" stopIfTrue="1"/>
  </conditionalFormatting>
  <conditionalFormatting sqref="M26">
    <cfRule type="duplicateValues" dxfId="3106" priority="203" stopIfTrue="1"/>
    <cfRule type="duplicateValues" dxfId="3105" priority="204" stopIfTrue="1"/>
  </conditionalFormatting>
  <conditionalFormatting sqref="K26">
    <cfRule type="duplicateValues" dxfId="3104" priority="199" stopIfTrue="1"/>
  </conditionalFormatting>
  <conditionalFormatting sqref="K26">
    <cfRule type="duplicateValues" dxfId="3103" priority="200" stopIfTrue="1"/>
    <cfRule type="duplicateValues" dxfId="3102" priority="201" stopIfTrue="1"/>
  </conditionalFormatting>
  <conditionalFormatting sqref="S26">
    <cfRule type="duplicateValues" dxfId="3101" priority="196" stopIfTrue="1"/>
  </conditionalFormatting>
  <conditionalFormatting sqref="S26">
    <cfRule type="duplicateValues" dxfId="3100" priority="197" stopIfTrue="1"/>
    <cfRule type="duplicateValues" dxfId="3099" priority="198" stopIfTrue="1"/>
  </conditionalFormatting>
  <conditionalFormatting sqref="J26">
    <cfRule type="duplicateValues" dxfId="3098" priority="193" stopIfTrue="1"/>
  </conditionalFormatting>
  <conditionalFormatting sqref="J26">
    <cfRule type="duplicateValues" dxfId="3097" priority="194" stopIfTrue="1"/>
    <cfRule type="duplicateValues" dxfId="3096" priority="195" stopIfTrue="1"/>
  </conditionalFormatting>
  <conditionalFormatting sqref="C27:I27 BA27:BD27 AR27:AU27 BS27 BJ27:BK27 N27:R27 L27 T27:AC27 AI27:AL27">
    <cfRule type="duplicateValues" dxfId="3095" priority="187" stopIfTrue="1"/>
  </conditionalFormatting>
  <conditionalFormatting sqref="C27:I27 BA27:BD27 AR27:AU27 BS27 BJ27:BK27 N27:R27 L27 T27:AC27 AI27:AL27">
    <cfRule type="duplicateValues" dxfId="3094" priority="188" stopIfTrue="1"/>
    <cfRule type="duplicateValues" dxfId="3093" priority="189" stopIfTrue="1"/>
  </conditionalFormatting>
  <conditionalFormatting sqref="BT27">
    <cfRule type="duplicateValues" dxfId="3092" priority="190" stopIfTrue="1"/>
  </conditionalFormatting>
  <conditionalFormatting sqref="BT27">
    <cfRule type="duplicateValues" dxfId="3091" priority="191" stopIfTrue="1"/>
    <cfRule type="duplicateValues" dxfId="3090" priority="192" stopIfTrue="1"/>
  </conditionalFormatting>
  <conditionalFormatting sqref="M27">
    <cfRule type="duplicateValues" dxfId="3089" priority="184" stopIfTrue="1"/>
  </conditionalFormatting>
  <conditionalFormatting sqref="M27">
    <cfRule type="duplicateValues" dxfId="3088" priority="185" stopIfTrue="1"/>
    <cfRule type="duplicateValues" dxfId="3087" priority="186" stopIfTrue="1"/>
  </conditionalFormatting>
  <conditionalFormatting sqref="K27">
    <cfRule type="duplicateValues" dxfId="3086" priority="181" stopIfTrue="1"/>
  </conditionalFormatting>
  <conditionalFormatting sqref="K27">
    <cfRule type="duplicateValues" dxfId="3085" priority="182" stopIfTrue="1"/>
    <cfRule type="duplicateValues" dxfId="3084" priority="183" stopIfTrue="1"/>
  </conditionalFormatting>
  <conditionalFormatting sqref="S27">
    <cfRule type="duplicateValues" dxfId="3083" priority="178" stopIfTrue="1"/>
  </conditionalFormatting>
  <conditionalFormatting sqref="S27">
    <cfRule type="duplicateValues" dxfId="3082" priority="179" stopIfTrue="1"/>
    <cfRule type="duplicateValues" dxfId="3081" priority="180" stopIfTrue="1"/>
  </conditionalFormatting>
  <conditionalFormatting sqref="J27">
    <cfRule type="duplicateValues" dxfId="3080" priority="175" stopIfTrue="1"/>
  </conditionalFormatting>
  <conditionalFormatting sqref="J27">
    <cfRule type="duplicateValues" dxfId="3079" priority="176" stopIfTrue="1"/>
    <cfRule type="duplicateValues" dxfId="3078" priority="177" stopIfTrue="1"/>
  </conditionalFormatting>
  <conditionalFormatting sqref="BJ28:BK28 BS28 AR28:AU28 BA28:BD28 C28:I28 N28:R28 L28 T28:AC28 AI28:AL28">
    <cfRule type="duplicateValues" dxfId="3077" priority="169" stopIfTrue="1"/>
  </conditionalFormatting>
  <conditionalFormatting sqref="BJ28:BK28 BS28 AR28:AU28 BA28:BD28 C28:I28 N28:R28 L28 T28:AC28 AI28:AL28">
    <cfRule type="duplicateValues" dxfId="3076" priority="170" stopIfTrue="1"/>
    <cfRule type="duplicateValues" dxfId="3075" priority="171" stopIfTrue="1"/>
  </conditionalFormatting>
  <conditionalFormatting sqref="BT28">
    <cfRule type="duplicateValues" dxfId="3074" priority="172" stopIfTrue="1"/>
  </conditionalFormatting>
  <conditionalFormatting sqref="BT28">
    <cfRule type="duplicateValues" dxfId="3073" priority="173" stopIfTrue="1"/>
    <cfRule type="duplicateValues" dxfId="3072" priority="174" stopIfTrue="1"/>
  </conditionalFormatting>
  <conditionalFormatting sqref="M28">
    <cfRule type="duplicateValues" dxfId="3071" priority="166" stopIfTrue="1"/>
  </conditionalFormatting>
  <conditionalFormatting sqref="M28">
    <cfRule type="duplicateValues" dxfId="3070" priority="167" stopIfTrue="1"/>
    <cfRule type="duplicateValues" dxfId="3069" priority="168" stopIfTrue="1"/>
  </conditionalFormatting>
  <conditionalFormatting sqref="K28">
    <cfRule type="duplicateValues" dxfId="3068" priority="163" stopIfTrue="1"/>
  </conditionalFormatting>
  <conditionalFormatting sqref="K28">
    <cfRule type="duplicateValues" dxfId="3067" priority="164" stopIfTrue="1"/>
    <cfRule type="duplicateValues" dxfId="3066" priority="165" stopIfTrue="1"/>
  </conditionalFormatting>
  <conditionalFormatting sqref="S28">
    <cfRule type="duplicateValues" dxfId="3065" priority="160" stopIfTrue="1"/>
  </conditionalFormatting>
  <conditionalFormatting sqref="S28">
    <cfRule type="duplicateValues" dxfId="3064" priority="161" stopIfTrue="1"/>
    <cfRule type="duplicateValues" dxfId="3063" priority="162" stopIfTrue="1"/>
  </conditionalFormatting>
  <conditionalFormatting sqref="J28">
    <cfRule type="duplicateValues" dxfId="3062" priority="157" stopIfTrue="1"/>
  </conditionalFormatting>
  <conditionalFormatting sqref="J28">
    <cfRule type="duplicateValues" dxfId="3061" priority="158" stopIfTrue="1"/>
    <cfRule type="duplicateValues" dxfId="3060" priority="159" stopIfTrue="1"/>
  </conditionalFormatting>
  <conditionalFormatting sqref="BJ29:BK29 BS29 AR29:AU29 BA29:BD29 C29:I29 L29:R29 T29:AC29 AI29:AL29">
    <cfRule type="duplicateValues" dxfId="3059" priority="151" stopIfTrue="1"/>
  </conditionalFormatting>
  <conditionalFormatting sqref="BJ29:BK29 BS29 AR29:AU29 BA29:BD29 C29:I29 L29:R29 T29:AC29 AI29:AL29">
    <cfRule type="duplicateValues" dxfId="3058" priority="152" stopIfTrue="1"/>
    <cfRule type="duplicateValues" dxfId="3057" priority="153" stopIfTrue="1"/>
  </conditionalFormatting>
  <conditionalFormatting sqref="BT29">
    <cfRule type="duplicateValues" dxfId="3056" priority="154" stopIfTrue="1"/>
  </conditionalFormatting>
  <conditionalFormatting sqref="BT29">
    <cfRule type="duplicateValues" dxfId="3055" priority="155" stopIfTrue="1"/>
    <cfRule type="duplicateValues" dxfId="3054" priority="156" stopIfTrue="1"/>
  </conditionalFormatting>
  <conditionalFormatting sqref="K29">
    <cfRule type="duplicateValues" dxfId="3053" priority="148" stopIfTrue="1"/>
  </conditionalFormatting>
  <conditionalFormatting sqref="K29">
    <cfRule type="duplicateValues" dxfId="3052" priority="149" stopIfTrue="1"/>
    <cfRule type="duplicateValues" dxfId="3051" priority="150" stopIfTrue="1"/>
  </conditionalFormatting>
  <conditionalFormatting sqref="S29">
    <cfRule type="duplicateValues" dxfId="3050" priority="145" stopIfTrue="1"/>
  </conditionalFormatting>
  <conditionalFormatting sqref="S29">
    <cfRule type="duplicateValues" dxfId="3049" priority="146" stopIfTrue="1"/>
    <cfRule type="duplicateValues" dxfId="3048" priority="147" stopIfTrue="1"/>
  </conditionalFormatting>
  <conditionalFormatting sqref="J29">
    <cfRule type="duplicateValues" dxfId="3047" priority="142" stopIfTrue="1"/>
  </conditionalFormatting>
  <conditionalFormatting sqref="J29">
    <cfRule type="duplicateValues" dxfId="3046" priority="143" stopIfTrue="1"/>
    <cfRule type="duplicateValues" dxfId="3045" priority="144" stopIfTrue="1"/>
  </conditionalFormatting>
  <conditionalFormatting sqref="BI23:BL24 AZ23:BC24 CA23:CA24 BR23:BS24 C23:AC24 AI23:AT24">
    <cfRule type="duplicateValues" dxfId="3044" priority="136" stopIfTrue="1"/>
  </conditionalFormatting>
  <conditionalFormatting sqref="BI23:BL24 AZ23:BC24 CA23:CA24 BR23:BS24 C23:AC24 AI23:AT24">
    <cfRule type="duplicateValues" dxfId="3043" priority="137" stopIfTrue="1"/>
    <cfRule type="duplicateValues" dxfId="3042" priority="138" stopIfTrue="1"/>
  </conditionalFormatting>
  <conditionalFormatting sqref="CB23:CB24">
    <cfRule type="duplicateValues" dxfId="3041" priority="139" stopIfTrue="1"/>
  </conditionalFormatting>
  <conditionalFormatting sqref="CB23:CB24">
    <cfRule type="duplicateValues" dxfId="3040" priority="140" stopIfTrue="1"/>
    <cfRule type="duplicateValues" dxfId="3039" priority="141" stopIfTrue="1"/>
  </conditionalFormatting>
  <conditionalFormatting sqref="CA30 BR30:BS30 AZ30:BC30 BI30:BL30 C30:AC30 BI32:BL32 AZ32:BC32 BR32:BS32 CA32 C32:I32 AI32:AT32 AI30:AT30 K32:AC32">
    <cfRule type="duplicateValues" dxfId="3038" priority="124" stopIfTrue="1"/>
  </conditionalFormatting>
  <conditionalFormatting sqref="CA30 BR30:BS30 AZ30:BC30 BI30:BL30 C30:AC30 BI32:BL32 AZ32:BC32 BR32:BS32 CA32 C32:I32 AI32:AT32 AI30:AT30 K32:AC32">
    <cfRule type="duplicateValues" dxfId="3037" priority="125" stopIfTrue="1"/>
    <cfRule type="duplicateValues" dxfId="3036" priority="126" stopIfTrue="1"/>
  </conditionalFormatting>
  <conditionalFormatting sqref="CB30 CB32">
    <cfRule type="duplicateValues" dxfId="3035" priority="127" stopIfTrue="1"/>
  </conditionalFormatting>
  <conditionalFormatting sqref="CB30 CB32">
    <cfRule type="duplicateValues" dxfId="3034" priority="128" stopIfTrue="1"/>
    <cfRule type="duplicateValues" dxfId="3033" priority="129" stopIfTrue="1"/>
  </conditionalFormatting>
  <conditionalFormatting sqref="CA31 BR31:BS31 AZ31:BC31 BI31:BL31 C31:I31 L31:AC31 M33 AI31:AT31">
    <cfRule type="duplicateValues" dxfId="3032" priority="118" stopIfTrue="1"/>
  </conditionalFormatting>
  <conditionalFormatting sqref="CA31 BR31:BS31 AZ31:BC31 BI31:BL31 C31:I31 L31:AC31 M33 AI31:AT31">
    <cfRule type="duplicateValues" dxfId="3031" priority="119" stopIfTrue="1"/>
    <cfRule type="duplicateValues" dxfId="3030" priority="120" stopIfTrue="1"/>
  </conditionalFormatting>
  <conditionalFormatting sqref="CB31">
    <cfRule type="duplicateValues" dxfId="3029" priority="121" stopIfTrue="1"/>
  </conditionalFormatting>
  <conditionalFormatting sqref="CB31">
    <cfRule type="duplicateValues" dxfId="3028" priority="122" stopIfTrue="1"/>
    <cfRule type="duplicateValues" dxfId="3027" priority="123" stopIfTrue="1"/>
  </conditionalFormatting>
  <conditionalFormatting sqref="BI33:BL33 AZ33:BC33 BR33:BS33 CA33 C33:I33 N33:AC33 AI33:AT33 K33:L33">
    <cfRule type="duplicateValues" dxfId="3026" priority="112" stopIfTrue="1"/>
  </conditionalFormatting>
  <conditionalFormatting sqref="BI33:BL33 AZ33:BC33 BR33:BS33 CA33 C33:I33 N33:AC33 AI33:AT33 K33:L33">
    <cfRule type="duplicateValues" dxfId="3025" priority="113" stopIfTrue="1"/>
    <cfRule type="duplicateValues" dxfId="3024" priority="114" stopIfTrue="1"/>
  </conditionalFormatting>
  <conditionalFormatting sqref="CB33">
    <cfRule type="duplicateValues" dxfId="3023" priority="115" stopIfTrue="1"/>
  </conditionalFormatting>
  <conditionalFormatting sqref="CB33">
    <cfRule type="duplicateValues" dxfId="3022" priority="116" stopIfTrue="1"/>
    <cfRule type="duplicateValues" dxfId="3021" priority="117" stopIfTrue="1"/>
  </conditionalFormatting>
  <conditionalFormatting sqref="K31">
    <cfRule type="duplicateValues" dxfId="3020" priority="109" stopIfTrue="1"/>
  </conditionalFormatting>
  <conditionalFormatting sqref="K31">
    <cfRule type="duplicateValues" dxfId="3019" priority="110" stopIfTrue="1"/>
    <cfRule type="duplicateValues" dxfId="3018" priority="111" stopIfTrue="1"/>
  </conditionalFormatting>
  <conditionalFormatting sqref="AK13:AL13">
    <cfRule type="duplicateValues" dxfId="3017" priority="100" stopIfTrue="1"/>
  </conditionalFormatting>
  <conditionalFormatting sqref="AK13:AL13">
    <cfRule type="duplicateValues" dxfId="3016" priority="101" stopIfTrue="1"/>
    <cfRule type="duplicateValues" dxfId="3015" priority="102" stopIfTrue="1"/>
  </conditionalFormatting>
  <conditionalFormatting sqref="C13:F13">
    <cfRule type="duplicateValues" dxfId="3014" priority="97" stopIfTrue="1"/>
  </conditionalFormatting>
  <conditionalFormatting sqref="C13:F13">
    <cfRule type="duplicateValues" dxfId="3013" priority="98" stopIfTrue="1"/>
    <cfRule type="duplicateValues" dxfId="3012" priority="99" stopIfTrue="1"/>
  </conditionalFormatting>
  <conditionalFormatting sqref="BA15:BD15 BS15 BJ15:BK15 C15:AC15 AR15:AU15 AI15:AL15">
    <cfRule type="duplicateValues" dxfId="3011" priority="91" stopIfTrue="1"/>
  </conditionalFormatting>
  <conditionalFormatting sqref="BA15:BD15 BS15 BJ15:BK15 C15:AC15 AR15:AU15 AI15:AL15">
    <cfRule type="duplicateValues" dxfId="3010" priority="92" stopIfTrue="1"/>
    <cfRule type="duplicateValues" dxfId="3009" priority="93" stopIfTrue="1"/>
  </conditionalFormatting>
  <conditionalFormatting sqref="BT15">
    <cfRule type="duplicateValues" dxfId="3008" priority="94" stopIfTrue="1"/>
  </conditionalFormatting>
  <conditionalFormatting sqref="BT15">
    <cfRule type="duplicateValues" dxfId="3007" priority="95" stopIfTrue="1"/>
    <cfRule type="duplicateValues" dxfId="3006" priority="96" stopIfTrue="1"/>
  </conditionalFormatting>
  <conditionalFormatting sqref="AK14:AL14">
    <cfRule type="duplicateValues" dxfId="3005" priority="88" stopIfTrue="1"/>
  </conditionalFormatting>
  <conditionalFormatting sqref="AK14:AL14">
    <cfRule type="duplicateValues" dxfId="3004" priority="89" stopIfTrue="1"/>
    <cfRule type="duplicateValues" dxfId="3003" priority="90" stopIfTrue="1"/>
  </conditionalFormatting>
  <conditionalFormatting sqref="C14:F14">
    <cfRule type="duplicateValues" dxfId="3002" priority="85" stopIfTrue="1"/>
  </conditionalFormatting>
  <conditionalFormatting sqref="C14:F14">
    <cfRule type="duplicateValues" dxfId="3001" priority="86" stopIfTrue="1"/>
    <cfRule type="duplicateValues" dxfId="3000" priority="87" stopIfTrue="1"/>
  </conditionalFormatting>
  <conditionalFormatting sqref="BJ18:BK18 BS18 BA18:BD18 C18:AC18 AR18:AU18 AI18:AJ18">
    <cfRule type="duplicateValues" dxfId="2999" priority="70" stopIfTrue="1"/>
  </conditionalFormatting>
  <conditionalFormatting sqref="BJ18:BK18 BS18 BA18:BD18 C18:AC18 AR18:AU18 AI18:AJ18">
    <cfRule type="duplicateValues" dxfId="2998" priority="71" stopIfTrue="1"/>
    <cfRule type="duplicateValues" dxfId="2997" priority="72" stopIfTrue="1"/>
  </conditionalFormatting>
  <conditionalFormatting sqref="BT18">
    <cfRule type="duplicateValues" dxfId="2996" priority="73" stopIfTrue="1"/>
  </conditionalFormatting>
  <conditionalFormatting sqref="BT18">
    <cfRule type="duplicateValues" dxfId="2995" priority="74" stopIfTrue="1"/>
    <cfRule type="duplicateValues" dxfId="2994" priority="75" stopIfTrue="1"/>
  </conditionalFormatting>
  <conditionalFormatting sqref="AK18:AL18">
    <cfRule type="duplicateValues" dxfId="2993" priority="67" stopIfTrue="1"/>
  </conditionalFormatting>
  <conditionalFormatting sqref="AK18:AL18">
    <cfRule type="duplicateValues" dxfId="2992" priority="68" stopIfTrue="1"/>
    <cfRule type="duplicateValues" dxfId="2991" priority="69" stopIfTrue="1"/>
  </conditionalFormatting>
  <conditionalFormatting sqref="AI20:AL20 C20:AC20 BA20:BD20 AR20:AU20 BS20 BJ20:BK20">
    <cfRule type="duplicateValues" dxfId="2990" priority="49" stopIfTrue="1"/>
  </conditionalFormatting>
  <conditionalFormatting sqref="AI20:AL20 C20:AC20 BA20:BD20 AR20:AU20 BS20 BJ20:BK20">
    <cfRule type="duplicateValues" dxfId="2989" priority="50" stopIfTrue="1"/>
    <cfRule type="duplicateValues" dxfId="2988" priority="51" stopIfTrue="1"/>
  </conditionalFormatting>
  <conditionalFormatting sqref="BT20">
    <cfRule type="duplicateValues" dxfId="2987" priority="52" stopIfTrue="1"/>
  </conditionalFormatting>
  <conditionalFormatting sqref="BT20">
    <cfRule type="duplicateValues" dxfId="2986" priority="53" stopIfTrue="1"/>
    <cfRule type="duplicateValues" dxfId="2985" priority="54" stopIfTrue="1"/>
  </conditionalFormatting>
  <conditionalFormatting sqref="C34:F34">
    <cfRule type="duplicateValues" dxfId="2984" priority="34" stopIfTrue="1"/>
  </conditionalFormatting>
  <conditionalFormatting sqref="C34:F34">
    <cfRule type="duplicateValues" dxfId="2983" priority="35" stopIfTrue="1"/>
    <cfRule type="duplicateValues" dxfId="2982" priority="36" stopIfTrue="1"/>
  </conditionalFormatting>
  <conditionalFormatting sqref="AJ34:AL34">
    <cfRule type="duplicateValues" dxfId="2981" priority="31" stopIfTrue="1"/>
  </conditionalFormatting>
  <conditionalFormatting sqref="AJ34:AL34">
    <cfRule type="duplicateValues" dxfId="2980" priority="32" stopIfTrue="1"/>
    <cfRule type="duplicateValues" dxfId="2979" priority="33" stopIfTrue="1"/>
  </conditionalFormatting>
  <conditionalFormatting sqref="J31">
    <cfRule type="duplicateValues" dxfId="2978" priority="22" stopIfTrue="1"/>
  </conditionalFormatting>
  <conditionalFormatting sqref="J31">
    <cfRule type="duplicateValues" dxfId="2977" priority="23" stopIfTrue="1"/>
    <cfRule type="duplicateValues" dxfId="2976" priority="24" stopIfTrue="1"/>
  </conditionalFormatting>
  <conditionalFormatting sqref="J32:J33">
    <cfRule type="duplicateValues" dxfId="2975" priority="19" stopIfTrue="1"/>
  </conditionalFormatting>
  <conditionalFormatting sqref="J32:J33">
    <cfRule type="duplicateValues" dxfId="2974" priority="20" stopIfTrue="1"/>
    <cfRule type="duplicateValues" dxfId="2973" priority="21" stopIfTrue="1"/>
  </conditionalFormatting>
  <conditionalFormatting sqref="BJ10:BK10 BS10 BA10:BD10 AR10:AU10 C10:AC10 AK10:AL10 AI10 AI12 AK12:AL12 C12:AC12 AR12:AU12 BA12:BD12 BS12 BJ12:BK12">
    <cfRule type="duplicateValues" dxfId="2972" priority="13" stopIfTrue="1"/>
  </conditionalFormatting>
  <conditionalFormatting sqref="BJ10:BK10 BS10 BA10:BD10 AR10:AU10 C10:AC10 AK10:AL10 AI10 AI12 AK12:AL12 C12:AC12 AR12:AU12 BA12:BD12 BS12 BJ12:BK12">
    <cfRule type="duplicateValues" dxfId="2971" priority="14" stopIfTrue="1"/>
    <cfRule type="duplicateValues" dxfId="2970" priority="15" stopIfTrue="1"/>
  </conditionalFormatting>
  <conditionalFormatting sqref="BT10 BT12">
    <cfRule type="duplicateValues" dxfId="2969" priority="16" stopIfTrue="1"/>
  </conditionalFormatting>
  <conditionalFormatting sqref="BT10 BT12">
    <cfRule type="duplicateValues" dxfId="2968" priority="17" stopIfTrue="1"/>
    <cfRule type="duplicateValues" dxfId="2967" priority="18" stopIfTrue="1"/>
  </conditionalFormatting>
  <conditionalFormatting sqref="AJ10 AJ12">
    <cfRule type="duplicateValues" dxfId="2966" priority="10" stopIfTrue="1"/>
  </conditionalFormatting>
  <conditionalFormatting sqref="AJ10 AJ12">
    <cfRule type="duplicateValues" dxfId="2965" priority="11" stopIfTrue="1"/>
    <cfRule type="duplicateValues" dxfId="2964" priority="12" stopIfTrue="1"/>
  </conditionalFormatting>
  <conditionalFormatting sqref="BJ8:BK9 BS8:BS9 C8:I9 AI8:AL9 AR8:AU9 BA8:BD9 K8:AC9">
    <cfRule type="duplicateValues" dxfId="2963" priority="4" stopIfTrue="1"/>
  </conditionalFormatting>
  <conditionalFormatting sqref="BJ8:BK9 BS8:BS9 C8:I9 AI8:AL9 AR8:AU9 BA8:BD9 K8:AC9">
    <cfRule type="duplicateValues" dxfId="2962" priority="5" stopIfTrue="1"/>
    <cfRule type="duplicateValues" dxfId="2961" priority="6" stopIfTrue="1"/>
  </conditionalFormatting>
  <conditionalFormatting sqref="BT8:BT9">
    <cfRule type="duplicateValues" dxfId="2960" priority="7" stopIfTrue="1"/>
  </conditionalFormatting>
  <conditionalFormatting sqref="BT8:BT9">
    <cfRule type="duplicateValues" dxfId="2959" priority="8" stopIfTrue="1"/>
    <cfRule type="duplicateValues" dxfId="2958" priority="9" stopIfTrue="1"/>
  </conditionalFormatting>
  <conditionalFormatting sqref="J8:J9">
    <cfRule type="duplicateValues" dxfId="2957" priority="1" stopIfTrue="1"/>
  </conditionalFormatting>
  <conditionalFormatting sqref="J8:J9">
    <cfRule type="duplicateValues" dxfId="2956" priority="2" stopIfTrue="1"/>
    <cfRule type="duplicateValues" dxfId="2955" priority="3" stopIfTrue="1"/>
  </conditionalFormatting>
  <printOptions horizontalCentered="1"/>
  <pageMargins left="0" right="0" top="0.55118110236220474" bottom="0" header="0.31496062992125984" footer="0.31496062992125984"/>
  <pageSetup paperSize="156" scale="7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GD56"/>
  <sheetViews>
    <sheetView topLeftCell="A10" zoomScale="110" zoomScaleNormal="110" workbookViewId="0">
      <selection activeCell="C27" sqref="C27"/>
    </sheetView>
  </sheetViews>
  <sheetFormatPr defaultRowHeight="12.75"/>
  <cols>
    <col min="1" max="1" width="4.5703125" style="35" customWidth="1"/>
    <col min="2" max="2" width="6" style="35" customWidth="1"/>
    <col min="3" max="3" width="7" style="35" customWidth="1"/>
    <col min="4" max="4" width="3.42578125" style="35" hidden="1" customWidth="1"/>
    <col min="5" max="5" width="11.85546875" style="35" hidden="1" customWidth="1"/>
    <col min="6" max="6" width="6.7109375" style="35" hidden="1" customWidth="1"/>
    <col min="7" max="7" width="10.7109375" style="35" customWidth="1"/>
    <col min="8" max="8" width="20" style="35" customWidth="1"/>
    <col min="9" max="10" width="5.85546875" style="35" customWidth="1"/>
    <col min="11" max="11" width="12.140625" style="35" customWidth="1"/>
    <col min="12" max="12" width="11.28515625" style="35" customWidth="1"/>
    <col min="13" max="13" width="6.5703125" style="35" customWidth="1"/>
    <col min="14" max="14" width="6.140625" style="35" customWidth="1"/>
    <col min="15" max="15" width="3.5703125" style="35" customWidth="1"/>
    <col min="16" max="16" width="3" style="35" customWidth="1"/>
    <col min="17" max="17" width="3.140625" style="35" customWidth="1"/>
    <col min="18" max="18" width="2.7109375" style="35" customWidth="1"/>
    <col min="19" max="19" width="6.5703125" style="35" customWidth="1"/>
    <col min="20" max="20" width="5.28515625" style="35" customWidth="1"/>
    <col min="21" max="21" width="6.28515625" style="35" customWidth="1"/>
    <col min="22" max="22" width="6" style="35" customWidth="1"/>
    <col min="23" max="23" width="5.140625" style="35" customWidth="1"/>
    <col min="24" max="24" width="5.140625" style="35" hidden="1" customWidth="1"/>
    <col min="25" max="25" width="5.140625" style="63" hidden="1" customWidth="1"/>
    <col min="26" max="26" width="4.85546875" style="35" customWidth="1"/>
    <col min="27" max="27" width="12.5703125" style="35" customWidth="1"/>
    <col min="28" max="28" width="4.5703125" style="35" customWidth="1"/>
    <col min="29" max="29" width="4.28515625" style="35" customWidth="1"/>
    <col min="30" max="30" width="4.5703125" style="35" customWidth="1"/>
    <col min="31" max="31" width="4.7109375" style="35" hidden="1" customWidth="1"/>
    <col min="32" max="32" width="6.7109375" style="35" hidden="1" customWidth="1"/>
    <col min="33" max="33" width="3.7109375" style="35" hidden="1" customWidth="1"/>
    <col min="34" max="34" width="4.5703125" style="35" customWidth="1"/>
    <col min="35" max="35" width="3.5703125" style="35" customWidth="1"/>
    <col min="36" max="36" width="5.85546875" style="35" customWidth="1"/>
    <col min="37" max="37" width="3.42578125" style="35" customWidth="1"/>
    <col min="38" max="38" width="4.140625" style="35" customWidth="1"/>
    <col min="39" max="16384" width="9.140625" style="35"/>
  </cols>
  <sheetData>
    <row r="1" spans="1:40" ht="6" customHeight="1" thickBot="1"/>
    <row r="2" spans="1:40" ht="12" customHeight="1" thickTop="1" thickBot="1">
      <c r="A2" s="1519" t="s">
        <v>9</v>
      </c>
      <c r="B2" s="1520"/>
      <c r="C2" s="1520"/>
      <c r="D2" s="1520"/>
      <c r="E2" s="1520"/>
      <c r="F2" s="1520"/>
      <c r="G2" s="1520"/>
      <c r="H2" s="1520"/>
      <c r="I2" s="1520"/>
      <c r="J2" s="1520"/>
      <c r="K2" s="1520"/>
      <c r="L2" s="1520"/>
      <c r="M2" s="1520"/>
      <c r="N2" s="1520"/>
      <c r="O2" s="1520"/>
      <c r="P2" s="1520"/>
      <c r="Q2" s="1520"/>
      <c r="R2" s="1520"/>
      <c r="S2" s="1520"/>
      <c r="T2" s="1520"/>
      <c r="U2" s="1520"/>
      <c r="V2" s="1520"/>
      <c r="W2" s="1520"/>
      <c r="X2" s="1520"/>
      <c r="Y2" s="1520"/>
      <c r="Z2" s="1520"/>
      <c r="AA2" s="1520"/>
      <c r="AB2" s="1520"/>
      <c r="AC2" s="1520"/>
      <c r="AD2" s="64"/>
      <c r="AE2" s="64"/>
      <c r="AF2" s="64"/>
      <c r="AG2" s="64"/>
      <c r="AH2" s="65"/>
      <c r="AI2" s="66" t="s">
        <v>51</v>
      </c>
      <c r="AJ2" s="67" t="s">
        <v>52</v>
      </c>
    </row>
    <row r="3" spans="1:40" s="78" customFormat="1" ht="16.5" customHeight="1" thickTop="1" thickBot="1">
      <c r="A3" s="68" t="s">
        <v>62</v>
      </c>
      <c r="B3" s="69"/>
      <c r="C3" s="69"/>
      <c r="D3" s="70"/>
      <c r="E3" s="70"/>
      <c r="F3" s="70"/>
      <c r="G3" s="70"/>
      <c r="H3" s="71"/>
      <c r="I3" s="72" t="s">
        <v>36</v>
      </c>
      <c r="J3" s="73"/>
      <c r="K3" s="74" t="s">
        <v>59</v>
      </c>
      <c r="L3" s="74"/>
      <c r="M3" s="75"/>
      <c r="N3" s="76"/>
      <c r="O3" s="77"/>
      <c r="P3" s="77"/>
      <c r="Q3" s="77"/>
      <c r="S3" s="79"/>
      <c r="T3" s="36"/>
      <c r="U3" s="36"/>
      <c r="V3" s="36"/>
      <c r="W3" s="36"/>
      <c r="X3" s="36"/>
      <c r="Y3" s="80"/>
      <c r="Z3" s="81"/>
      <c r="AA3" s="75"/>
      <c r="AB3" s="54" t="s">
        <v>397</v>
      </c>
      <c r="AC3" s="82"/>
      <c r="AD3" s="83"/>
      <c r="AE3" s="84"/>
      <c r="AF3" s="84"/>
      <c r="AG3" s="84"/>
      <c r="AH3" s="84"/>
      <c r="AI3" s="85"/>
      <c r="AJ3" s="86"/>
    </row>
    <row r="4" spans="1:40" ht="12" customHeight="1" thickTop="1">
      <c r="A4" s="87" t="s">
        <v>37</v>
      </c>
      <c r="B4" s="88" t="s">
        <v>13</v>
      </c>
      <c r="C4" s="89" t="s">
        <v>14</v>
      </c>
      <c r="D4" s="1521" t="s">
        <v>56</v>
      </c>
      <c r="E4" s="1522"/>
      <c r="F4" s="90"/>
      <c r="G4" s="1525" t="s">
        <v>15</v>
      </c>
      <c r="H4" s="1526" t="s">
        <v>16</v>
      </c>
      <c r="I4" s="92" t="s">
        <v>17</v>
      </c>
      <c r="J4" s="89" t="s">
        <v>18</v>
      </c>
      <c r="K4" s="1528" t="s">
        <v>19</v>
      </c>
      <c r="L4" s="1528"/>
      <c r="M4" s="1528"/>
      <c r="N4" s="88" t="s">
        <v>39</v>
      </c>
      <c r="O4" s="93" t="s">
        <v>20</v>
      </c>
      <c r="P4" s="1529" t="s">
        <v>21</v>
      </c>
      <c r="Q4" s="1529"/>
      <c r="R4" s="1529"/>
      <c r="S4" s="94" t="s">
        <v>22</v>
      </c>
      <c r="T4" s="37" t="s">
        <v>38</v>
      </c>
      <c r="U4" s="37"/>
      <c r="V4" s="37" t="s">
        <v>57</v>
      </c>
      <c r="W4" s="37" t="s">
        <v>53</v>
      </c>
      <c r="X4" s="37" t="s">
        <v>7</v>
      </c>
      <c r="Y4" s="95" t="s">
        <v>8</v>
      </c>
      <c r="Z4" s="88" t="s">
        <v>40</v>
      </c>
      <c r="AA4" s="96" t="s">
        <v>41</v>
      </c>
      <c r="AB4" s="1530" t="s">
        <v>23</v>
      </c>
      <c r="AC4" s="1531"/>
      <c r="AD4" s="97" t="s">
        <v>44</v>
      </c>
      <c r="AE4" s="98" t="s">
        <v>45</v>
      </c>
      <c r="AF4" s="98" t="s">
        <v>46</v>
      </c>
      <c r="AG4" s="98"/>
      <c r="AH4" s="99" t="s">
        <v>44</v>
      </c>
      <c r="AI4" s="100" t="s">
        <v>51</v>
      </c>
      <c r="AJ4" s="101" t="s">
        <v>52</v>
      </c>
    </row>
    <row r="5" spans="1:40" ht="12" customHeight="1" thickBot="1">
      <c r="A5" s="102" t="s">
        <v>47</v>
      </c>
      <c r="B5" s="103" t="s">
        <v>24</v>
      </c>
      <c r="C5" s="89" t="s">
        <v>25</v>
      </c>
      <c r="D5" s="1523"/>
      <c r="E5" s="1524"/>
      <c r="F5" s="104" t="s">
        <v>56</v>
      </c>
      <c r="G5" s="1525"/>
      <c r="H5" s="1527"/>
      <c r="I5" s="92" t="s">
        <v>26</v>
      </c>
      <c r="J5" s="105" t="s">
        <v>26</v>
      </c>
      <c r="K5" s="106" t="s">
        <v>27</v>
      </c>
      <c r="L5" s="106" t="s">
        <v>28</v>
      </c>
      <c r="M5" s="107" t="s">
        <v>29</v>
      </c>
      <c r="N5" s="108"/>
      <c r="O5" s="109"/>
      <c r="P5" s="110" t="s">
        <v>30</v>
      </c>
      <c r="Q5" s="110" t="s">
        <v>31</v>
      </c>
      <c r="R5" s="110" t="s">
        <v>32</v>
      </c>
      <c r="S5" s="111" t="s">
        <v>33</v>
      </c>
      <c r="T5" s="38" t="s">
        <v>48</v>
      </c>
      <c r="U5" s="38" t="s">
        <v>217</v>
      </c>
      <c r="V5" s="38" t="s">
        <v>58</v>
      </c>
      <c r="W5" s="38" t="s">
        <v>54</v>
      </c>
      <c r="X5" s="38"/>
      <c r="Y5" s="112"/>
      <c r="Z5" s="113"/>
      <c r="AA5" s="107" t="s">
        <v>34</v>
      </c>
      <c r="AB5" s="107" t="s">
        <v>42</v>
      </c>
      <c r="AC5" s="107" t="s">
        <v>43</v>
      </c>
      <c r="AD5" s="114" t="s">
        <v>49</v>
      </c>
      <c r="AE5" s="115"/>
      <c r="AF5" s="115"/>
      <c r="AG5" s="116"/>
      <c r="AH5" s="117"/>
      <c r="AI5" s="118"/>
      <c r="AJ5" s="119"/>
      <c r="AK5" s="120" t="s">
        <v>50</v>
      </c>
      <c r="AL5" s="120" t="s">
        <v>0</v>
      </c>
    </row>
    <row r="6" spans="1:40" ht="21.75" hidden="1" thickTop="1">
      <c r="A6" s="121"/>
      <c r="B6" s="122"/>
      <c r="C6" s="122"/>
      <c r="D6" s="122"/>
      <c r="E6" s="122"/>
      <c r="F6" s="122"/>
      <c r="G6" s="122"/>
      <c r="H6" s="122"/>
      <c r="I6" s="122"/>
      <c r="J6" s="122"/>
      <c r="K6" s="123"/>
      <c r="L6" s="124"/>
      <c r="M6" s="122"/>
      <c r="N6" s="122"/>
      <c r="O6" s="122"/>
      <c r="P6" s="122"/>
      <c r="Q6" s="122"/>
      <c r="R6" s="122"/>
      <c r="S6" s="125"/>
      <c r="T6" s="39"/>
      <c r="U6" s="39"/>
      <c r="V6" s="39"/>
      <c r="W6" s="39"/>
      <c r="X6" s="39"/>
      <c r="Y6" s="126"/>
      <c r="Z6" s="122"/>
      <c r="AA6" s="122"/>
      <c r="AB6" s="122"/>
      <c r="AC6" s="122"/>
      <c r="AD6" s="127">
        <f>T6/80</f>
        <v>0</v>
      </c>
      <c r="AE6" s="128">
        <f t="shared" ref="AE6:AE48" si="0">AD6+AE5</f>
        <v>0</v>
      </c>
      <c r="AF6" s="129">
        <f>(7+(AE6/60))</f>
        <v>7</v>
      </c>
      <c r="AG6" s="130">
        <f t="shared" ref="AG6:AG48" si="1">FLOOR(AF6,1)</f>
        <v>7</v>
      </c>
      <c r="AH6" s="131">
        <f t="shared" ref="AH6:AH48" si="2">(AG6+((AF6-AG6)*60*0.01))</f>
        <v>7</v>
      </c>
      <c r="AI6" s="132"/>
      <c r="AJ6" s="133"/>
    </row>
    <row r="7" spans="1:40" s="145" customFormat="1" ht="12" customHeight="1" thickTop="1">
      <c r="A7" s="134"/>
      <c r="B7" s="135"/>
      <c r="C7" s="91"/>
      <c r="D7" s="136"/>
      <c r="E7" s="46"/>
      <c r="F7" s="46"/>
      <c r="G7" s="137"/>
      <c r="H7" s="137"/>
      <c r="I7" s="46"/>
      <c r="J7" s="135"/>
      <c r="K7" s="137" t="s">
        <v>1</v>
      </c>
      <c r="L7" s="137"/>
      <c r="M7" s="137"/>
      <c r="N7" s="91"/>
      <c r="O7" s="137"/>
      <c r="P7" s="137"/>
      <c r="Q7" s="137"/>
      <c r="R7" s="137"/>
      <c r="S7" s="135"/>
      <c r="T7" s="46"/>
      <c r="U7" s="46"/>
      <c r="V7" s="46"/>
      <c r="W7" s="46"/>
      <c r="X7" s="46"/>
      <c r="Y7" s="138"/>
      <c r="Z7" s="46"/>
      <c r="AA7" s="139"/>
      <c r="AB7" s="91"/>
      <c r="AC7" s="140"/>
      <c r="AD7" s="127">
        <f t="shared" ref="AD7:AD48" si="3">T7/AK7+AL7</f>
        <v>30</v>
      </c>
      <c r="AE7" s="127">
        <f t="shared" si="0"/>
        <v>30</v>
      </c>
      <c r="AF7" s="141">
        <f t="shared" ref="AF7:AF48" si="4">(8+(AE7/60))</f>
        <v>8.5</v>
      </c>
      <c r="AG7" s="142">
        <f t="shared" si="1"/>
        <v>8</v>
      </c>
      <c r="AH7" s="141">
        <f t="shared" si="2"/>
        <v>8.3000000000000007</v>
      </c>
      <c r="AI7" s="141"/>
      <c r="AJ7" s="143"/>
      <c r="AK7" s="144">
        <v>50</v>
      </c>
      <c r="AL7" s="144">
        <v>30</v>
      </c>
    </row>
    <row r="8" spans="1:40" s="44" customFormat="1" ht="18" customHeight="1">
      <c r="A8" s="216" t="s">
        <v>69</v>
      </c>
      <c r="B8" s="204">
        <v>42819</v>
      </c>
      <c r="C8" s="205" t="s">
        <v>1179</v>
      </c>
      <c r="D8" s="205"/>
      <c r="E8" s="205"/>
      <c r="F8" s="205"/>
      <c r="G8" s="206" t="s">
        <v>63</v>
      </c>
      <c r="H8" s="206" t="s">
        <v>277</v>
      </c>
      <c r="I8" s="207">
        <v>500</v>
      </c>
      <c r="J8" s="204">
        <v>42824</v>
      </c>
      <c r="K8" s="206" t="s">
        <v>10</v>
      </c>
      <c r="L8" s="206" t="s">
        <v>64</v>
      </c>
      <c r="M8" s="206" t="s">
        <v>64</v>
      </c>
      <c r="N8" s="206" t="s">
        <v>278</v>
      </c>
      <c r="O8" s="206"/>
      <c r="P8" s="45"/>
      <c r="Q8" s="208"/>
      <c r="R8" s="208"/>
      <c r="S8" s="204">
        <v>42822</v>
      </c>
      <c r="T8" s="207">
        <v>510</v>
      </c>
      <c r="U8" s="207"/>
      <c r="V8" s="207"/>
      <c r="W8" s="207"/>
      <c r="X8" s="207"/>
      <c r="Y8" s="207"/>
      <c r="Z8" s="205" t="s">
        <v>11</v>
      </c>
      <c r="AA8" s="206" t="s">
        <v>246</v>
      </c>
      <c r="AB8" s="209">
        <v>531</v>
      </c>
      <c r="AC8" s="209">
        <v>1845</v>
      </c>
      <c r="AD8" s="127">
        <f t="shared" si="3"/>
        <v>25.2</v>
      </c>
      <c r="AE8" s="127">
        <f t="shared" si="0"/>
        <v>55.2</v>
      </c>
      <c r="AF8" s="141">
        <f t="shared" si="4"/>
        <v>8.92</v>
      </c>
      <c r="AG8" s="142">
        <f t="shared" si="1"/>
        <v>8</v>
      </c>
      <c r="AH8" s="141">
        <f t="shared" si="2"/>
        <v>8.5519999999999996</v>
      </c>
      <c r="AI8" s="45"/>
      <c r="AJ8" s="45" t="s">
        <v>2</v>
      </c>
      <c r="AK8" s="45">
        <v>50</v>
      </c>
      <c r="AL8" s="45">
        <v>15</v>
      </c>
    </row>
    <row r="9" spans="1:40" s="44" customFormat="1" ht="18" customHeight="1">
      <c r="A9" s="216" t="s">
        <v>69</v>
      </c>
      <c r="B9" s="204">
        <v>42819</v>
      </c>
      <c r="C9" s="205" t="s">
        <v>1180</v>
      </c>
      <c r="D9" s="205"/>
      <c r="E9" s="205"/>
      <c r="F9" s="205"/>
      <c r="G9" s="206" t="s">
        <v>63</v>
      </c>
      <c r="H9" s="206" t="s">
        <v>360</v>
      </c>
      <c r="I9" s="207">
        <v>800</v>
      </c>
      <c r="J9" s="204">
        <v>42824</v>
      </c>
      <c r="K9" s="206" t="s">
        <v>361</v>
      </c>
      <c r="L9" s="206" t="s">
        <v>60</v>
      </c>
      <c r="M9" s="206" t="s">
        <v>64</v>
      </c>
      <c r="N9" s="206" t="s">
        <v>362</v>
      </c>
      <c r="O9" s="206"/>
      <c r="P9" s="45"/>
      <c r="Q9" s="208"/>
      <c r="R9" s="208"/>
      <c r="S9" s="204">
        <v>42822</v>
      </c>
      <c r="T9" s="207">
        <v>810</v>
      </c>
      <c r="U9" s="207"/>
      <c r="V9" s="207"/>
      <c r="W9" s="207"/>
      <c r="X9" s="207"/>
      <c r="Y9" s="207"/>
      <c r="Z9" s="205" t="s">
        <v>11</v>
      </c>
      <c r="AA9" s="206" t="s">
        <v>218</v>
      </c>
      <c r="AB9" s="209">
        <v>297</v>
      </c>
      <c r="AC9" s="209">
        <v>1583</v>
      </c>
      <c r="AD9" s="127">
        <f t="shared" si="3"/>
        <v>31.2</v>
      </c>
      <c r="AE9" s="127">
        <f t="shared" si="0"/>
        <v>86.4</v>
      </c>
      <c r="AF9" s="141">
        <f t="shared" si="4"/>
        <v>9.44</v>
      </c>
      <c r="AG9" s="142">
        <f t="shared" si="1"/>
        <v>9</v>
      </c>
      <c r="AH9" s="141">
        <f t="shared" si="2"/>
        <v>9.2639999999999993</v>
      </c>
      <c r="AI9" s="45"/>
      <c r="AJ9" s="45" t="s">
        <v>2</v>
      </c>
      <c r="AK9" s="45">
        <v>50</v>
      </c>
      <c r="AL9" s="45">
        <v>15</v>
      </c>
    </row>
    <row r="10" spans="1:40" s="44" customFormat="1" ht="14.1" customHeight="1">
      <c r="A10" s="216" t="s">
        <v>66</v>
      </c>
      <c r="B10" s="210">
        <v>42812</v>
      </c>
      <c r="C10" s="211" t="s">
        <v>878</v>
      </c>
      <c r="D10" s="211"/>
      <c r="E10" s="211"/>
      <c r="F10" s="211"/>
      <c r="G10" s="212" t="s">
        <v>520</v>
      </c>
      <c r="H10" s="212" t="s">
        <v>879</v>
      </c>
      <c r="I10" s="213">
        <v>6</v>
      </c>
      <c r="J10" s="210">
        <v>42821</v>
      </c>
      <c r="K10" s="212" t="s">
        <v>6</v>
      </c>
      <c r="L10" s="212" t="s">
        <v>64</v>
      </c>
      <c r="M10" s="212" t="s">
        <v>64</v>
      </c>
      <c r="N10" s="212" t="s">
        <v>880</v>
      </c>
      <c r="O10" s="212"/>
      <c r="P10" s="45"/>
      <c r="Q10" s="214"/>
      <c r="R10" s="214"/>
      <c r="S10" s="210" t="s">
        <v>449</v>
      </c>
      <c r="T10" s="213">
        <v>14</v>
      </c>
      <c r="U10" s="213"/>
      <c r="V10" s="213"/>
      <c r="W10" s="213"/>
      <c r="X10" s="213"/>
      <c r="Y10" s="213"/>
      <c r="Z10" s="211" t="s">
        <v>12</v>
      </c>
      <c r="AA10" s="212" t="s">
        <v>537</v>
      </c>
      <c r="AB10" s="215">
        <v>570</v>
      </c>
      <c r="AC10" s="215">
        <v>1347</v>
      </c>
      <c r="AD10" s="127">
        <f t="shared" si="3"/>
        <v>15.28</v>
      </c>
      <c r="AE10" s="127">
        <f t="shared" si="0"/>
        <v>101.68</v>
      </c>
      <c r="AF10" s="141">
        <f t="shared" si="4"/>
        <v>9.6946666666666665</v>
      </c>
      <c r="AG10" s="142">
        <f t="shared" si="1"/>
        <v>9</v>
      </c>
      <c r="AH10" s="141">
        <f t="shared" si="2"/>
        <v>9.4168000000000003</v>
      </c>
      <c r="AI10" s="45"/>
      <c r="AJ10" s="45" t="s">
        <v>2</v>
      </c>
      <c r="AK10" s="45">
        <v>50</v>
      </c>
      <c r="AL10" s="45">
        <v>15</v>
      </c>
      <c r="AN10" s="44" t="s">
        <v>714</v>
      </c>
    </row>
    <row r="11" spans="1:40" s="44" customFormat="1" ht="14.1" customHeight="1">
      <c r="A11" s="216" t="s">
        <v>66</v>
      </c>
      <c r="B11" s="210">
        <v>42812</v>
      </c>
      <c r="C11" s="211" t="s">
        <v>937</v>
      </c>
      <c r="D11" s="211"/>
      <c r="E11" s="211"/>
      <c r="F11" s="211"/>
      <c r="G11" s="212" t="s">
        <v>348</v>
      </c>
      <c r="H11" s="212" t="s">
        <v>938</v>
      </c>
      <c r="I11" s="213">
        <v>20</v>
      </c>
      <c r="J11" s="210">
        <v>42822</v>
      </c>
      <c r="K11" s="212" t="s">
        <v>350</v>
      </c>
      <c r="L11" s="212" t="s">
        <v>939</v>
      </c>
      <c r="M11" s="212" t="s">
        <v>64</v>
      </c>
      <c r="N11" s="212" t="s">
        <v>940</v>
      </c>
      <c r="O11" s="212"/>
      <c r="P11" s="45"/>
      <c r="Q11" s="214"/>
      <c r="R11" s="214"/>
      <c r="S11" s="210">
        <v>42823</v>
      </c>
      <c r="T11" s="213">
        <v>25</v>
      </c>
      <c r="U11" s="213"/>
      <c r="V11" s="213"/>
      <c r="W11" s="213"/>
      <c r="X11" s="213"/>
      <c r="Y11" s="213"/>
      <c r="Z11" s="211" t="s">
        <v>35</v>
      </c>
      <c r="AA11" s="212" t="s">
        <v>211</v>
      </c>
      <c r="AB11" s="215">
        <v>721</v>
      </c>
      <c r="AC11" s="215">
        <v>1935</v>
      </c>
      <c r="AD11" s="127">
        <f t="shared" si="3"/>
        <v>15.5</v>
      </c>
      <c r="AE11" s="127">
        <f t="shared" si="0"/>
        <v>117.18</v>
      </c>
      <c r="AF11" s="141">
        <f t="shared" si="4"/>
        <v>9.9529999999999994</v>
      </c>
      <c r="AG11" s="142">
        <f t="shared" si="1"/>
        <v>9</v>
      </c>
      <c r="AH11" s="141">
        <f t="shared" si="2"/>
        <v>9.5717999999999996</v>
      </c>
      <c r="AI11" s="45"/>
      <c r="AJ11" s="45" t="s">
        <v>2</v>
      </c>
      <c r="AK11" s="45">
        <v>50</v>
      </c>
      <c r="AL11" s="45">
        <v>15</v>
      </c>
      <c r="AN11" s="44" t="s">
        <v>659</v>
      </c>
    </row>
    <row r="12" spans="1:40" s="44" customFormat="1" ht="14.1" customHeight="1">
      <c r="A12" s="216">
        <v>50</v>
      </c>
      <c r="B12" s="210">
        <v>42822</v>
      </c>
      <c r="C12" s="211" t="s">
        <v>1261</v>
      </c>
      <c r="D12" s="211"/>
      <c r="E12" s="211"/>
      <c r="F12" s="211"/>
      <c r="G12" s="212" t="s">
        <v>272</v>
      </c>
      <c r="H12" s="212" t="s">
        <v>466</v>
      </c>
      <c r="I12" s="213">
        <v>600</v>
      </c>
      <c r="J12" s="210">
        <v>42825</v>
      </c>
      <c r="K12" s="212" t="s">
        <v>60</v>
      </c>
      <c r="L12" s="212" t="s">
        <v>64</v>
      </c>
      <c r="M12" s="212" t="s">
        <v>64</v>
      </c>
      <c r="N12" s="212" t="s">
        <v>467</v>
      </c>
      <c r="O12" s="212"/>
      <c r="P12" s="45"/>
      <c r="Q12" s="214"/>
      <c r="R12" s="214"/>
      <c r="S12" s="210">
        <v>42823</v>
      </c>
      <c r="T12" s="213">
        <v>1234</v>
      </c>
      <c r="U12" s="213"/>
      <c r="V12" s="213"/>
      <c r="W12" s="213"/>
      <c r="X12" s="213"/>
      <c r="Y12" s="213"/>
      <c r="Z12" s="211" t="s">
        <v>35</v>
      </c>
      <c r="AA12" s="212" t="s">
        <v>435</v>
      </c>
      <c r="AB12" s="215">
        <v>293</v>
      </c>
      <c r="AC12" s="215">
        <v>1395</v>
      </c>
      <c r="AD12" s="127">
        <f t="shared" si="3"/>
        <v>39.68</v>
      </c>
      <c r="AE12" s="127">
        <f t="shared" si="0"/>
        <v>156.86000000000001</v>
      </c>
      <c r="AF12" s="141">
        <f t="shared" si="4"/>
        <v>10.614333333333335</v>
      </c>
      <c r="AG12" s="142">
        <f t="shared" si="1"/>
        <v>10</v>
      </c>
      <c r="AH12" s="141">
        <f t="shared" si="2"/>
        <v>10.368600000000001</v>
      </c>
      <c r="AI12" s="45"/>
      <c r="AJ12" s="45" t="s">
        <v>65</v>
      </c>
      <c r="AK12" s="179">
        <v>50</v>
      </c>
      <c r="AL12" s="179">
        <v>15</v>
      </c>
      <c r="AM12" s="44" t="s">
        <v>650</v>
      </c>
    </row>
    <row r="13" spans="1:40" s="44" customFormat="1" ht="14.1" customHeight="1">
      <c r="A13" s="51">
        <v>60</v>
      </c>
      <c r="B13" s="210">
        <v>42822</v>
      </c>
      <c r="C13" s="211" t="s">
        <v>1262</v>
      </c>
      <c r="D13" s="211"/>
      <c r="E13" s="211"/>
      <c r="F13" s="211"/>
      <c r="G13" s="212" t="s">
        <v>272</v>
      </c>
      <c r="H13" s="212" t="s">
        <v>433</v>
      </c>
      <c r="I13" s="213">
        <v>300</v>
      </c>
      <c r="J13" s="210">
        <v>42825</v>
      </c>
      <c r="K13" s="212" t="s">
        <v>60</v>
      </c>
      <c r="L13" s="212" t="s">
        <v>64</v>
      </c>
      <c r="M13" s="212" t="s">
        <v>64</v>
      </c>
      <c r="N13" s="212" t="s">
        <v>434</v>
      </c>
      <c r="O13" s="212"/>
      <c r="P13" s="45"/>
      <c r="Q13" s="214"/>
      <c r="R13" s="214"/>
      <c r="S13" s="210">
        <v>42823</v>
      </c>
      <c r="T13" s="213">
        <v>622</v>
      </c>
      <c r="U13" s="213"/>
      <c r="V13" s="213"/>
      <c r="W13" s="213"/>
      <c r="X13" s="213"/>
      <c r="Y13" s="213"/>
      <c r="Z13" s="211" t="s">
        <v>35</v>
      </c>
      <c r="AA13" s="212" t="s">
        <v>435</v>
      </c>
      <c r="AB13" s="215">
        <v>663</v>
      </c>
      <c r="AC13" s="215">
        <v>1945</v>
      </c>
      <c r="AD13" s="127">
        <f t="shared" si="3"/>
        <v>27.439999999999998</v>
      </c>
      <c r="AE13" s="127">
        <f t="shared" si="0"/>
        <v>184.3</v>
      </c>
      <c r="AF13" s="141">
        <f t="shared" si="4"/>
        <v>11.071666666666667</v>
      </c>
      <c r="AG13" s="142">
        <f t="shared" si="1"/>
        <v>11</v>
      </c>
      <c r="AH13" s="141">
        <f t="shared" si="2"/>
        <v>11.043000000000001</v>
      </c>
      <c r="AI13" s="45"/>
      <c r="AJ13" s="45" t="s">
        <v>65</v>
      </c>
      <c r="AK13" s="179">
        <v>50</v>
      </c>
      <c r="AL13" s="179">
        <v>15</v>
      </c>
      <c r="AM13" s="44" t="s">
        <v>650</v>
      </c>
    </row>
    <row r="14" spans="1:40" s="44" customFormat="1" ht="14.1" customHeight="1">
      <c r="A14" s="216">
        <v>70</v>
      </c>
      <c r="B14" s="210">
        <v>42822</v>
      </c>
      <c r="C14" s="211" t="s">
        <v>1263</v>
      </c>
      <c r="D14" s="211"/>
      <c r="E14" s="211"/>
      <c r="F14" s="211"/>
      <c r="G14" s="212" t="s">
        <v>272</v>
      </c>
      <c r="H14" s="212" t="s">
        <v>602</v>
      </c>
      <c r="I14" s="213">
        <v>200</v>
      </c>
      <c r="J14" s="210">
        <v>42825</v>
      </c>
      <c r="K14" s="212" t="s">
        <v>60</v>
      </c>
      <c r="L14" s="212" t="s">
        <v>64</v>
      </c>
      <c r="M14" s="212" t="s">
        <v>64</v>
      </c>
      <c r="N14" s="212" t="s">
        <v>603</v>
      </c>
      <c r="O14" s="212"/>
      <c r="P14" s="45"/>
      <c r="Q14" s="214"/>
      <c r="R14" s="214"/>
      <c r="S14" s="210">
        <v>42823</v>
      </c>
      <c r="T14" s="213">
        <v>418</v>
      </c>
      <c r="U14" s="213"/>
      <c r="V14" s="213"/>
      <c r="W14" s="213"/>
      <c r="X14" s="213"/>
      <c r="Y14" s="213"/>
      <c r="Z14" s="211" t="s">
        <v>12</v>
      </c>
      <c r="AA14" s="212" t="s">
        <v>604</v>
      </c>
      <c r="AB14" s="215">
        <v>804</v>
      </c>
      <c r="AC14" s="215">
        <v>1835</v>
      </c>
      <c r="AD14" s="127">
        <f t="shared" si="3"/>
        <v>23.36</v>
      </c>
      <c r="AE14" s="127">
        <f t="shared" si="0"/>
        <v>207.66000000000003</v>
      </c>
      <c r="AF14" s="141">
        <f t="shared" si="4"/>
        <v>11.461</v>
      </c>
      <c r="AG14" s="142">
        <f t="shared" si="1"/>
        <v>11</v>
      </c>
      <c r="AH14" s="141">
        <f t="shared" si="2"/>
        <v>11.2766</v>
      </c>
      <c r="AI14" s="45"/>
      <c r="AJ14" s="45" t="s">
        <v>65</v>
      </c>
      <c r="AK14" s="179">
        <v>50</v>
      </c>
      <c r="AL14" s="179">
        <v>15</v>
      </c>
      <c r="AM14" s="44" t="s">
        <v>650</v>
      </c>
    </row>
    <row r="15" spans="1:40" s="44" customFormat="1" ht="14.1" customHeight="1">
      <c r="A15" s="51">
        <v>80</v>
      </c>
      <c r="B15" s="210">
        <v>42822</v>
      </c>
      <c r="C15" s="211" t="s">
        <v>1264</v>
      </c>
      <c r="D15" s="211"/>
      <c r="E15" s="211"/>
      <c r="F15" s="211"/>
      <c r="G15" s="212" t="s">
        <v>272</v>
      </c>
      <c r="H15" s="212" t="s">
        <v>1265</v>
      </c>
      <c r="I15" s="213">
        <v>150</v>
      </c>
      <c r="J15" s="210">
        <v>42825</v>
      </c>
      <c r="K15" s="212" t="s">
        <v>60</v>
      </c>
      <c r="L15" s="212" t="s">
        <v>64</v>
      </c>
      <c r="M15" s="212" t="s">
        <v>64</v>
      </c>
      <c r="N15" s="212" t="s">
        <v>1266</v>
      </c>
      <c r="O15" s="212"/>
      <c r="P15" s="45"/>
      <c r="Q15" s="214"/>
      <c r="R15" s="214"/>
      <c r="S15" s="210">
        <v>42823</v>
      </c>
      <c r="T15" s="213">
        <v>316</v>
      </c>
      <c r="U15" s="213"/>
      <c r="V15" s="213"/>
      <c r="W15" s="213"/>
      <c r="X15" s="213"/>
      <c r="Y15" s="213"/>
      <c r="Z15" s="211" t="s">
        <v>35</v>
      </c>
      <c r="AA15" s="212" t="s">
        <v>274</v>
      </c>
      <c r="AB15" s="215">
        <v>499</v>
      </c>
      <c r="AC15" s="215">
        <v>1429</v>
      </c>
      <c r="AD15" s="127">
        <f t="shared" si="3"/>
        <v>21.32</v>
      </c>
      <c r="AE15" s="127">
        <f t="shared" si="0"/>
        <v>228.98000000000002</v>
      </c>
      <c r="AF15" s="141">
        <f t="shared" si="4"/>
        <v>11.816333333333333</v>
      </c>
      <c r="AG15" s="142">
        <f t="shared" si="1"/>
        <v>11</v>
      </c>
      <c r="AH15" s="141">
        <f t="shared" si="2"/>
        <v>11.489799999999999</v>
      </c>
      <c r="AI15" s="45"/>
      <c r="AJ15" s="45" t="s">
        <v>65</v>
      </c>
      <c r="AK15" s="179">
        <v>50</v>
      </c>
      <c r="AL15" s="179">
        <v>15</v>
      </c>
      <c r="AM15" s="44" t="s">
        <v>650</v>
      </c>
    </row>
    <row r="16" spans="1:40" s="44" customFormat="1" ht="14.1" customHeight="1">
      <c r="A16" s="188"/>
      <c r="B16" s="189"/>
      <c r="C16" s="190"/>
      <c r="D16" s="191"/>
      <c r="E16" s="192"/>
      <c r="F16" s="192"/>
      <c r="G16" s="193"/>
      <c r="H16" s="193"/>
      <c r="I16" s="194"/>
      <c r="J16" s="189"/>
      <c r="K16" s="193" t="s">
        <v>347</v>
      </c>
      <c r="L16" s="193"/>
      <c r="M16" s="193"/>
      <c r="N16" s="190"/>
      <c r="O16" s="193"/>
      <c r="P16" s="179"/>
      <c r="Q16" s="195"/>
      <c r="R16" s="195"/>
      <c r="S16" s="189"/>
      <c r="T16" s="194"/>
      <c r="U16" s="194"/>
      <c r="V16" s="188"/>
      <c r="W16" s="196"/>
      <c r="X16" s="196"/>
      <c r="Y16" s="196"/>
      <c r="Z16" s="190"/>
      <c r="AA16" s="193"/>
      <c r="AB16" s="197"/>
      <c r="AC16" s="197"/>
      <c r="AD16" s="127">
        <f t="shared" si="3"/>
        <v>120</v>
      </c>
      <c r="AE16" s="127">
        <f t="shared" si="0"/>
        <v>348.98</v>
      </c>
      <c r="AF16" s="141">
        <f t="shared" si="4"/>
        <v>13.816333333333333</v>
      </c>
      <c r="AG16" s="142">
        <f t="shared" si="1"/>
        <v>13</v>
      </c>
      <c r="AH16" s="141">
        <f t="shared" si="2"/>
        <v>13.489799999999999</v>
      </c>
      <c r="AI16" s="179"/>
      <c r="AJ16" s="179"/>
      <c r="AK16" s="144">
        <v>50</v>
      </c>
      <c r="AL16" s="144">
        <v>120</v>
      </c>
    </row>
    <row r="17" spans="1:40" s="44" customFormat="1" ht="14.1" customHeight="1">
      <c r="A17" s="216">
        <v>90</v>
      </c>
      <c r="B17" s="210">
        <v>42821</v>
      </c>
      <c r="C17" s="211" t="s">
        <v>1209</v>
      </c>
      <c r="D17" s="211"/>
      <c r="E17" s="211"/>
      <c r="F17" s="211"/>
      <c r="G17" s="212" t="s">
        <v>1208</v>
      </c>
      <c r="H17" s="212" t="s">
        <v>1210</v>
      </c>
      <c r="I17" s="213">
        <v>500</v>
      </c>
      <c r="J17" s="210">
        <v>42825</v>
      </c>
      <c r="K17" s="212" t="s">
        <v>1211</v>
      </c>
      <c r="L17" s="212" t="s">
        <v>64</v>
      </c>
      <c r="M17" s="212" t="s">
        <v>64</v>
      </c>
      <c r="N17" s="212" t="s">
        <v>1212</v>
      </c>
      <c r="O17" s="212"/>
      <c r="P17" s="45"/>
      <c r="Q17" s="214"/>
      <c r="R17" s="214"/>
      <c r="S17" s="210">
        <v>42823</v>
      </c>
      <c r="T17" s="213">
        <v>525</v>
      </c>
      <c r="U17" s="213"/>
      <c r="V17" s="213"/>
      <c r="W17" s="213"/>
      <c r="X17" s="213"/>
      <c r="Y17" s="213"/>
      <c r="Z17" s="211" t="s">
        <v>12</v>
      </c>
      <c r="AA17" s="212" t="s">
        <v>1213</v>
      </c>
      <c r="AB17" s="215">
        <v>520</v>
      </c>
      <c r="AC17" s="215">
        <v>1335</v>
      </c>
      <c r="AD17" s="127">
        <f t="shared" si="3"/>
        <v>25.5</v>
      </c>
      <c r="AE17" s="127">
        <f t="shared" si="0"/>
        <v>374.48</v>
      </c>
      <c r="AF17" s="141">
        <f t="shared" si="4"/>
        <v>14.241333333333333</v>
      </c>
      <c r="AG17" s="142">
        <f t="shared" si="1"/>
        <v>14</v>
      </c>
      <c r="AH17" s="141">
        <f t="shared" si="2"/>
        <v>14.1448</v>
      </c>
      <c r="AI17" s="45"/>
      <c r="AJ17" s="179" t="s">
        <v>65</v>
      </c>
      <c r="AK17" s="179">
        <v>50</v>
      </c>
      <c r="AL17" s="179">
        <v>15</v>
      </c>
      <c r="AM17" s="44" t="s">
        <v>679</v>
      </c>
    </row>
    <row r="18" spans="1:40" s="44" customFormat="1" ht="14.1" customHeight="1">
      <c r="A18" s="51">
        <v>100</v>
      </c>
      <c r="B18" s="210">
        <v>42821</v>
      </c>
      <c r="C18" s="211" t="s">
        <v>1241</v>
      </c>
      <c r="D18" s="211"/>
      <c r="E18" s="211"/>
      <c r="F18" s="211"/>
      <c r="G18" s="212" t="s">
        <v>1208</v>
      </c>
      <c r="H18" s="212" t="s">
        <v>1242</v>
      </c>
      <c r="I18" s="213">
        <v>500</v>
      </c>
      <c r="J18" s="210">
        <v>42825</v>
      </c>
      <c r="K18" s="212" t="s">
        <v>1243</v>
      </c>
      <c r="L18" s="212" t="s">
        <v>64</v>
      </c>
      <c r="M18" s="212" t="s">
        <v>64</v>
      </c>
      <c r="N18" s="212" t="s">
        <v>1244</v>
      </c>
      <c r="O18" s="212"/>
      <c r="P18" s="45"/>
      <c r="Q18" s="214"/>
      <c r="R18" s="214"/>
      <c r="S18" s="210">
        <v>42823</v>
      </c>
      <c r="T18" s="213">
        <v>510</v>
      </c>
      <c r="U18" s="213"/>
      <c r="V18" s="213"/>
      <c r="W18" s="213"/>
      <c r="X18" s="213"/>
      <c r="Y18" s="213"/>
      <c r="Z18" s="211" t="s">
        <v>12</v>
      </c>
      <c r="AA18" s="212" t="s">
        <v>314</v>
      </c>
      <c r="AB18" s="215">
        <v>859</v>
      </c>
      <c r="AC18" s="215">
        <v>2489</v>
      </c>
      <c r="AD18" s="127">
        <f t="shared" si="3"/>
        <v>25.2</v>
      </c>
      <c r="AE18" s="127">
        <f t="shared" si="0"/>
        <v>399.68</v>
      </c>
      <c r="AF18" s="141">
        <f t="shared" si="4"/>
        <v>14.661333333333333</v>
      </c>
      <c r="AG18" s="142">
        <f t="shared" si="1"/>
        <v>14</v>
      </c>
      <c r="AH18" s="141">
        <f t="shared" si="2"/>
        <v>14.396800000000001</v>
      </c>
      <c r="AI18" s="45"/>
      <c r="AJ18" s="179" t="s">
        <v>65</v>
      </c>
      <c r="AK18" s="179">
        <v>50</v>
      </c>
      <c r="AL18" s="179">
        <v>15</v>
      </c>
      <c r="AM18" s="44" t="s">
        <v>679</v>
      </c>
    </row>
    <row r="19" spans="1:40" s="44" customFormat="1" ht="14.1" customHeight="1">
      <c r="A19" s="216">
        <v>110</v>
      </c>
      <c r="B19" s="210">
        <v>42821</v>
      </c>
      <c r="C19" s="211" t="s">
        <v>1225</v>
      </c>
      <c r="D19" s="211"/>
      <c r="E19" s="211"/>
      <c r="F19" s="211"/>
      <c r="G19" s="212" t="s">
        <v>283</v>
      </c>
      <c r="H19" s="212" t="s">
        <v>1226</v>
      </c>
      <c r="I19" s="213">
        <v>200</v>
      </c>
      <c r="J19" s="210">
        <v>42825</v>
      </c>
      <c r="K19" s="212" t="s">
        <v>284</v>
      </c>
      <c r="L19" s="212" t="s">
        <v>64</v>
      </c>
      <c r="M19" s="212" t="s">
        <v>64</v>
      </c>
      <c r="N19" s="212" t="s">
        <v>1227</v>
      </c>
      <c r="O19" s="212"/>
      <c r="P19" s="45"/>
      <c r="Q19" s="214"/>
      <c r="R19" s="214"/>
      <c r="S19" s="210">
        <v>42823</v>
      </c>
      <c r="T19" s="213">
        <v>210</v>
      </c>
      <c r="U19" s="213"/>
      <c r="V19" s="213"/>
      <c r="W19" s="213"/>
      <c r="X19" s="213"/>
      <c r="Y19" s="213"/>
      <c r="Z19" s="211" t="s">
        <v>12</v>
      </c>
      <c r="AA19" s="212" t="s">
        <v>473</v>
      </c>
      <c r="AB19" s="215">
        <v>598</v>
      </c>
      <c r="AC19" s="215">
        <v>1387</v>
      </c>
      <c r="AD19" s="127">
        <f t="shared" si="3"/>
        <v>19.2</v>
      </c>
      <c r="AE19" s="127">
        <f t="shared" si="0"/>
        <v>418.88</v>
      </c>
      <c r="AF19" s="141">
        <f t="shared" si="4"/>
        <v>14.981333333333334</v>
      </c>
      <c r="AG19" s="142">
        <f t="shared" si="1"/>
        <v>14</v>
      </c>
      <c r="AH19" s="141">
        <f t="shared" si="2"/>
        <v>14.588800000000001</v>
      </c>
      <c r="AI19" s="45"/>
      <c r="AJ19" s="179" t="s">
        <v>65</v>
      </c>
      <c r="AK19" s="179">
        <v>50</v>
      </c>
      <c r="AL19" s="179">
        <v>15</v>
      </c>
      <c r="AN19" s="44" t="s">
        <v>645</v>
      </c>
    </row>
    <row r="20" spans="1:40" s="44" customFormat="1" ht="14.1" customHeight="1">
      <c r="A20" s="51">
        <v>120</v>
      </c>
      <c r="B20" s="210">
        <v>42821</v>
      </c>
      <c r="C20" s="211" t="s">
        <v>1228</v>
      </c>
      <c r="D20" s="211"/>
      <c r="E20" s="211"/>
      <c r="F20" s="211"/>
      <c r="G20" s="212" t="s">
        <v>283</v>
      </c>
      <c r="H20" s="212" t="s">
        <v>1229</v>
      </c>
      <c r="I20" s="213">
        <v>200</v>
      </c>
      <c r="J20" s="210">
        <v>42825</v>
      </c>
      <c r="K20" s="212" t="s">
        <v>284</v>
      </c>
      <c r="L20" s="212" t="s">
        <v>64</v>
      </c>
      <c r="M20" s="212" t="s">
        <v>64</v>
      </c>
      <c r="N20" s="212" t="s">
        <v>1230</v>
      </c>
      <c r="O20" s="212"/>
      <c r="P20" s="45"/>
      <c r="Q20" s="214"/>
      <c r="R20" s="214"/>
      <c r="S20" s="210">
        <v>42823</v>
      </c>
      <c r="T20" s="213">
        <v>210</v>
      </c>
      <c r="U20" s="213"/>
      <c r="V20" s="213"/>
      <c r="W20" s="213"/>
      <c r="X20" s="213"/>
      <c r="Y20" s="213"/>
      <c r="Z20" s="211" t="s">
        <v>12</v>
      </c>
      <c r="AA20" s="212" t="s">
        <v>1231</v>
      </c>
      <c r="AB20" s="215">
        <v>486</v>
      </c>
      <c r="AC20" s="215">
        <v>1071</v>
      </c>
      <c r="AD20" s="127">
        <f t="shared" si="3"/>
        <v>19.2</v>
      </c>
      <c r="AE20" s="127">
        <f t="shared" si="0"/>
        <v>438.08</v>
      </c>
      <c r="AF20" s="141">
        <f t="shared" si="4"/>
        <v>15.301333333333332</v>
      </c>
      <c r="AG20" s="142">
        <f t="shared" si="1"/>
        <v>15</v>
      </c>
      <c r="AH20" s="141">
        <f t="shared" si="2"/>
        <v>15.1808</v>
      </c>
      <c r="AI20" s="45"/>
      <c r="AJ20" s="179" t="s">
        <v>65</v>
      </c>
      <c r="AK20" s="179">
        <v>50</v>
      </c>
      <c r="AL20" s="179">
        <v>15</v>
      </c>
      <c r="AN20" s="44" t="s">
        <v>645</v>
      </c>
    </row>
    <row r="21" spans="1:40" s="44" customFormat="1" ht="14.1" customHeight="1">
      <c r="A21" s="216">
        <v>130</v>
      </c>
      <c r="B21" s="210">
        <v>42821</v>
      </c>
      <c r="C21" s="211" t="s">
        <v>1232</v>
      </c>
      <c r="D21" s="211"/>
      <c r="E21" s="211"/>
      <c r="F21" s="211"/>
      <c r="G21" s="212" t="s">
        <v>283</v>
      </c>
      <c r="H21" s="212" t="s">
        <v>608</v>
      </c>
      <c r="I21" s="213">
        <v>600</v>
      </c>
      <c r="J21" s="210">
        <v>42825</v>
      </c>
      <c r="K21" s="212" t="s">
        <v>284</v>
      </c>
      <c r="L21" s="212" t="s">
        <v>64</v>
      </c>
      <c r="M21" s="212" t="s">
        <v>64</v>
      </c>
      <c r="N21" s="212" t="s">
        <v>609</v>
      </c>
      <c r="O21" s="212"/>
      <c r="P21" s="45"/>
      <c r="Q21" s="214"/>
      <c r="R21" s="214"/>
      <c r="S21" s="210">
        <v>42823</v>
      </c>
      <c r="T21" s="213">
        <v>610</v>
      </c>
      <c r="U21" s="213"/>
      <c r="V21" s="213"/>
      <c r="W21" s="213"/>
      <c r="X21" s="213"/>
      <c r="Y21" s="213"/>
      <c r="Z21" s="211" t="s">
        <v>12</v>
      </c>
      <c r="AA21" s="212" t="s">
        <v>211</v>
      </c>
      <c r="AB21" s="215">
        <v>592</v>
      </c>
      <c r="AC21" s="215">
        <v>1485</v>
      </c>
      <c r="AD21" s="127">
        <f t="shared" si="3"/>
        <v>27.2</v>
      </c>
      <c r="AE21" s="127">
        <f t="shared" si="0"/>
        <v>465.28</v>
      </c>
      <c r="AF21" s="141">
        <f t="shared" si="4"/>
        <v>15.754666666666665</v>
      </c>
      <c r="AG21" s="142">
        <f t="shared" si="1"/>
        <v>15</v>
      </c>
      <c r="AH21" s="141">
        <f t="shared" si="2"/>
        <v>15.4528</v>
      </c>
      <c r="AI21" s="45"/>
      <c r="AJ21" s="179" t="s">
        <v>65</v>
      </c>
      <c r="AK21" s="179">
        <v>50</v>
      </c>
      <c r="AL21" s="179">
        <v>15</v>
      </c>
      <c r="AN21" s="44" t="s">
        <v>645</v>
      </c>
    </row>
    <row r="22" spans="1:40" s="44" customFormat="1" ht="14.1" customHeight="1">
      <c r="A22" s="51">
        <v>140</v>
      </c>
      <c r="B22" s="210">
        <v>42821</v>
      </c>
      <c r="C22" s="211" t="s">
        <v>1233</v>
      </c>
      <c r="D22" s="211"/>
      <c r="E22" s="211"/>
      <c r="F22" s="211"/>
      <c r="G22" s="212" t="s">
        <v>283</v>
      </c>
      <c r="H22" s="212" t="s">
        <v>1133</v>
      </c>
      <c r="I22" s="213">
        <v>600</v>
      </c>
      <c r="J22" s="210">
        <v>42825</v>
      </c>
      <c r="K22" s="212" t="s">
        <v>284</v>
      </c>
      <c r="L22" s="212" t="s">
        <v>64</v>
      </c>
      <c r="M22" s="212" t="s">
        <v>64</v>
      </c>
      <c r="N22" s="212" t="s">
        <v>1134</v>
      </c>
      <c r="O22" s="212"/>
      <c r="P22" s="45"/>
      <c r="Q22" s="214"/>
      <c r="R22" s="214"/>
      <c r="S22" s="210">
        <v>42823</v>
      </c>
      <c r="T22" s="213">
        <v>610</v>
      </c>
      <c r="U22" s="213"/>
      <c r="V22" s="213"/>
      <c r="W22" s="213"/>
      <c r="X22" s="213"/>
      <c r="Y22" s="213"/>
      <c r="Z22" s="211" t="s">
        <v>12</v>
      </c>
      <c r="AA22" s="212" t="s">
        <v>473</v>
      </c>
      <c r="AB22" s="215">
        <v>735</v>
      </c>
      <c r="AC22" s="215">
        <v>1915</v>
      </c>
      <c r="AD22" s="127">
        <f t="shared" si="3"/>
        <v>27.2</v>
      </c>
      <c r="AE22" s="127">
        <f t="shared" si="0"/>
        <v>492.47999999999996</v>
      </c>
      <c r="AF22" s="141">
        <f t="shared" si="4"/>
        <v>16.207999999999998</v>
      </c>
      <c r="AG22" s="142">
        <f t="shared" si="1"/>
        <v>16</v>
      </c>
      <c r="AH22" s="141">
        <f t="shared" si="2"/>
        <v>16.1248</v>
      </c>
      <c r="AI22" s="45"/>
      <c r="AJ22" s="179" t="s">
        <v>65</v>
      </c>
      <c r="AK22" s="179">
        <v>50</v>
      </c>
      <c r="AL22" s="179">
        <v>15</v>
      </c>
      <c r="AN22" s="44" t="s">
        <v>645</v>
      </c>
    </row>
    <row r="23" spans="1:40" s="44" customFormat="1" ht="14.1" customHeight="1">
      <c r="A23" s="216">
        <v>150</v>
      </c>
      <c r="B23" s="210">
        <v>42821</v>
      </c>
      <c r="C23" s="211" t="s">
        <v>1234</v>
      </c>
      <c r="D23" s="211"/>
      <c r="E23" s="211"/>
      <c r="F23" s="211"/>
      <c r="G23" s="212" t="s">
        <v>283</v>
      </c>
      <c r="H23" s="212" t="s">
        <v>549</v>
      </c>
      <c r="I23" s="213">
        <v>400</v>
      </c>
      <c r="J23" s="210">
        <v>42825</v>
      </c>
      <c r="K23" s="212" t="s">
        <v>284</v>
      </c>
      <c r="L23" s="212" t="s">
        <v>64</v>
      </c>
      <c r="M23" s="212" t="s">
        <v>64</v>
      </c>
      <c r="N23" s="212" t="s">
        <v>550</v>
      </c>
      <c r="O23" s="212"/>
      <c r="P23" s="45"/>
      <c r="Q23" s="214"/>
      <c r="R23" s="214"/>
      <c r="S23" s="210">
        <v>42823</v>
      </c>
      <c r="T23" s="213">
        <v>410</v>
      </c>
      <c r="U23" s="213"/>
      <c r="V23" s="213"/>
      <c r="W23" s="213"/>
      <c r="X23" s="213"/>
      <c r="Y23" s="213"/>
      <c r="Z23" s="211" t="s">
        <v>12</v>
      </c>
      <c r="AA23" s="212" t="s">
        <v>285</v>
      </c>
      <c r="AB23" s="215">
        <v>548</v>
      </c>
      <c r="AC23" s="215">
        <v>1383</v>
      </c>
      <c r="AD23" s="127">
        <f t="shared" si="3"/>
        <v>23.2</v>
      </c>
      <c r="AE23" s="127">
        <f t="shared" si="0"/>
        <v>515.67999999999995</v>
      </c>
      <c r="AF23" s="141">
        <f t="shared" si="4"/>
        <v>16.594666666666665</v>
      </c>
      <c r="AG23" s="142">
        <f t="shared" si="1"/>
        <v>16</v>
      </c>
      <c r="AH23" s="141">
        <f t="shared" si="2"/>
        <v>16.3568</v>
      </c>
      <c r="AI23" s="45"/>
      <c r="AJ23" s="179" t="s">
        <v>65</v>
      </c>
      <c r="AK23" s="179">
        <v>50</v>
      </c>
      <c r="AL23" s="179">
        <v>15</v>
      </c>
      <c r="AN23" s="44" t="s">
        <v>645</v>
      </c>
    </row>
    <row r="24" spans="1:40" s="44" customFormat="1" ht="14.1" customHeight="1">
      <c r="A24" s="51">
        <v>160</v>
      </c>
      <c r="B24" s="210">
        <v>42821</v>
      </c>
      <c r="C24" s="211" t="s">
        <v>1235</v>
      </c>
      <c r="D24" s="211"/>
      <c r="E24" s="211"/>
      <c r="F24" s="211"/>
      <c r="G24" s="212" t="s">
        <v>283</v>
      </c>
      <c r="H24" s="212" t="s">
        <v>471</v>
      </c>
      <c r="I24" s="213">
        <v>600</v>
      </c>
      <c r="J24" s="210">
        <v>42825</v>
      </c>
      <c r="K24" s="212" t="s">
        <v>284</v>
      </c>
      <c r="L24" s="212" t="s">
        <v>64</v>
      </c>
      <c r="M24" s="212" t="s">
        <v>64</v>
      </c>
      <c r="N24" s="212" t="s">
        <v>472</v>
      </c>
      <c r="O24" s="212"/>
      <c r="P24" s="45"/>
      <c r="Q24" s="214"/>
      <c r="R24" s="214"/>
      <c r="S24" s="210">
        <v>42823</v>
      </c>
      <c r="T24" s="213">
        <v>610</v>
      </c>
      <c r="U24" s="213"/>
      <c r="V24" s="213"/>
      <c r="W24" s="213"/>
      <c r="X24" s="213"/>
      <c r="Y24" s="213"/>
      <c r="Z24" s="211" t="s">
        <v>12</v>
      </c>
      <c r="AA24" s="212" t="s">
        <v>473</v>
      </c>
      <c r="AB24" s="215">
        <v>540</v>
      </c>
      <c r="AC24" s="215">
        <v>1661</v>
      </c>
      <c r="AD24" s="127">
        <f t="shared" si="3"/>
        <v>27.2</v>
      </c>
      <c r="AE24" s="127">
        <f t="shared" si="0"/>
        <v>542.88</v>
      </c>
      <c r="AF24" s="141">
        <f t="shared" si="4"/>
        <v>17.048000000000002</v>
      </c>
      <c r="AG24" s="142">
        <f t="shared" si="1"/>
        <v>17</v>
      </c>
      <c r="AH24" s="141">
        <f t="shared" si="2"/>
        <v>17.0288</v>
      </c>
      <c r="AI24" s="45"/>
      <c r="AJ24" s="179" t="s">
        <v>65</v>
      </c>
      <c r="AK24" s="179">
        <v>50</v>
      </c>
      <c r="AL24" s="179">
        <v>15</v>
      </c>
      <c r="AN24" s="44" t="s">
        <v>645</v>
      </c>
    </row>
    <row r="25" spans="1:40" s="44" customFormat="1" ht="14.1" customHeight="1">
      <c r="A25" s="216">
        <v>170</v>
      </c>
      <c r="B25" s="210">
        <v>42821</v>
      </c>
      <c r="C25" s="211" t="s">
        <v>1236</v>
      </c>
      <c r="D25" s="211"/>
      <c r="E25" s="211"/>
      <c r="F25" s="211"/>
      <c r="G25" s="212" t="s">
        <v>283</v>
      </c>
      <c r="H25" s="212" t="s">
        <v>293</v>
      </c>
      <c r="I25" s="213">
        <v>3000</v>
      </c>
      <c r="J25" s="210">
        <v>42825</v>
      </c>
      <c r="K25" s="212" t="s">
        <v>284</v>
      </c>
      <c r="L25" s="212" t="s">
        <v>64</v>
      </c>
      <c r="M25" s="212" t="s">
        <v>64</v>
      </c>
      <c r="N25" s="212" t="s">
        <v>294</v>
      </c>
      <c r="O25" s="212"/>
      <c r="P25" s="45"/>
      <c r="Q25" s="214"/>
      <c r="R25" s="214"/>
      <c r="S25" s="210">
        <v>42823</v>
      </c>
      <c r="T25" s="213">
        <v>3010</v>
      </c>
      <c r="U25" s="213"/>
      <c r="V25" s="213"/>
      <c r="W25" s="213"/>
      <c r="X25" s="213"/>
      <c r="Y25" s="213"/>
      <c r="Z25" s="211" t="s">
        <v>12</v>
      </c>
      <c r="AA25" s="212" t="s">
        <v>285</v>
      </c>
      <c r="AB25" s="215">
        <v>647</v>
      </c>
      <c r="AC25" s="215">
        <v>1907</v>
      </c>
      <c r="AD25" s="127">
        <f t="shared" si="3"/>
        <v>75.2</v>
      </c>
      <c r="AE25" s="127">
        <f t="shared" si="0"/>
        <v>618.08000000000004</v>
      </c>
      <c r="AF25" s="141">
        <f t="shared" si="4"/>
        <v>18.301333333333332</v>
      </c>
      <c r="AG25" s="142">
        <f t="shared" si="1"/>
        <v>18</v>
      </c>
      <c r="AH25" s="141">
        <f t="shared" si="2"/>
        <v>18.180799999999998</v>
      </c>
      <c r="AI25" s="45"/>
      <c r="AJ25" s="179" t="s">
        <v>65</v>
      </c>
      <c r="AK25" s="179">
        <v>50</v>
      </c>
      <c r="AL25" s="179">
        <v>15</v>
      </c>
      <c r="AN25" s="44" t="s">
        <v>645</v>
      </c>
    </row>
    <row r="26" spans="1:40" s="44" customFormat="1" ht="14.1" customHeight="1">
      <c r="A26" s="51">
        <v>180</v>
      </c>
      <c r="B26" s="210">
        <v>42821</v>
      </c>
      <c r="C26" s="211" t="s">
        <v>1214</v>
      </c>
      <c r="D26" s="211"/>
      <c r="E26" s="211"/>
      <c r="F26" s="211"/>
      <c r="G26" s="212" t="s">
        <v>215</v>
      </c>
      <c r="H26" s="212" t="s">
        <v>392</v>
      </c>
      <c r="I26" s="213">
        <v>500</v>
      </c>
      <c r="J26" s="210">
        <v>42825</v>
      </c>
      <c r="K26" s="212" t="s">
        <v>10</v>
      </c>
      <c r="L26" s="212" t="s">
        <v>64</v>
      </c>
      <c r="M26" s="212" t="s">
        <v>64</v>
      </c>
      <c r="N26" s="212" t="s">
        <v>393</v>
      </c>
      <c r="O26" s="212"/>
      <c r="P26" s="45"/>
      <c r="Q26" s="214"/>
      <c r="R26" s="214"/>
      <c r="S26" s="210">
        <v>42823</v>
      </c>
      <c r="T26" s="213">
        <v>510</v>
      </c>
      <c r="U26" s="213"/>
      <c r="V26" s="213"/>
      <c r="W26" s="213"/>
      <c r="X26" s="213"/>
      <c r="Y26" s="213"/>
      <c r="Z26" s="211" t="s">
        <v>12</v>
      </c>
      <c r="AA26" s="212" t="s">
        <v>394</v>
      </c>
      <c r="AB26" s="215">
        <v>988</v>
      </c>
      <c r="AC26" s="215">
        <v>2083</v>
      </c>
      <c r="AD26" s="127">
        <f t="shared" si="3"/>
        <v>29.571428571428569</v>
      </c>
      <c r="AE26" s="127">
        <f t="shared" si="0"/>
        <v>647.6514285714286</v>
      </c>
      <c r="AF26" s="141">
        <f t="shared" si="4"/>
        <v>18.794190476190476</v>
      </c>
      <c r="AG26" s="142">
        <f t="shared" si="1"/>
        <v>18</v>
      </c>
      <c r="AH26" s="141">
        <f t="shared" si="2"/>
        <v>18.476514285714284</v>
      </c>
      <c r="AI26" s="45"/>
      <c r="AJ26" s="179" t="s">
        <v>2</v>
      </c>
      <c r="AK26" s="179">
        <v>35</v>
      </c>
      <c r="AL26" s="179">
        <v>15</v>
      </c>
      <c r="AM26" s="44" t="s">
        <v>644</v>
      </c>
    </row>
    <row r="27" spans="1:40" s="44" customFormat="1" ht="14.1" customHeight="1">
      <c r="A27" s="216">
        <v>190</v>
      </c>
      <c r="B27" s="210">
        <v>42821</v>
      </c>
      <c r="C27" s="211">
        <v>155273</v>
      </c>
      <c r="D27" s="211"/>
      <c r="E27" s="211"/>
      <c r="F27" s="211"/>
      <c r="G27" s="212" t="s">
        <v>215</v>
      </c>
      <c r="H27" s="212" t="s">
        <v>579</v>
      </c>
      <c r="I27" s="213">
        <v>500</v>
      </c>
      <c r="J27" s="210">
        <v>42825</v>
      </c>
      <c r="K27" s="212" t="s">
        <v>10</v>
      </c>
      <c r="L27" s="212" t="s">
        <v>64</v>
      </c>
      <c r="M27" s="212" t="s">
        <v>64</v>
      </c>
      <c r="N27" s="219">
        <v>4308</v>
      </c>
      <c r="O27" s="212"/>
      <c r="P27" s="45"/>
      <c r="Q27" s="214"/>
      <c r="R27" s="214"/>
      <c r="S27" s="210">
        <v>42823</v>
      </c>
      <c r="T27" s="213">
        <v>510</v>
      </c>
      <c r="U27" s="213"/>
      <c r="V27" s="213"/>
      <c r="W27" s="213"/>
      <c r="X27" s="213"/>
      <c r="Y27" s="213"/>
      <c r="Z27" s="211" t="s">
        <v>12</v>
      </c>
      <c r="AA27" s="212" t="s">
        <v>394</v>
      </c>
      <c r="AB27" s="215">
        <v>760</v>
      </c>
      <c r="AC27" s="215">
        <v>1867</v>
      </c>
      <c r="AD27" s="127">
        <f t="shared" si="3"/>
        <v>29.571428571428569</v>
      </c>
      <c r="AE27" s="127">
        <f t="shared" si="0"/>
        <v>677.22285714285715</v>
      </c>
      <c r="AF27" s="141">
        <f t="shared" si="4"/>
        <v>19.28704761904762</v>
      </c>
      <c r="AG27" s="142">
        <f t="shared" si="1"/>
        <v>19</v>
      </c>
      <c r="AH27" s="141">
        <f t="shared" si="2"/>
        <v>19.172228571428573</v>
      </c>
      <c r="AI27" s="45"/>
      <c r="AJ27" s="179" t="s">
        <v>2</v>
      </c>
      <c r="AK27" s="179">
        <v>35</v>
      </c>
      <c r="AL27" s="179">
        <v>15</v>
      </c>
      <c r="AM27" s="44" t="s">
        <v>644</v>
      </c>
    </row>
    <row r="28" spans="1:40" s="44" customFormat="1" ht="14.1" customHeight="1">
      <c r="A28" s="51">
        <v>200</v>
      </c>
      <c r="B28" s="210">
        <v>42821</v>
      </c>
      <c r="C28" s="211" t="s">
        <v>1245</v>
      </c>
      <c r="D28" s="211"/>
      <c r="E28" s="211"/>
      <c r="F28" s="211"/>
      <c r="G28" s="212" t="s">
        <v>226</v>
      </c>
      <c r="H28" s="212" t="s">
        <v>1246</v>
      </c>
      <c r="I28" s="213">
        <v>300</v>
      </c>
      <c r="J28" s="210">
        <v>42825</v>
      </c>
      <c r="K28" s="212" t="s">
        <v>236</v>
      </c>
      <c r="L28" s="212" t="s">
        <v>1247</v>
      </c>
      <c r="M28" s="212" t="s">
        <v>64</v>
      </c>
      <c r="N28" s="212" t="s">
        <v>1248</v>
      </c>
      <c r="O28" s="212"/>
      <c r="P28" s="45"/>
      <c r="Q28" s="214"/>
      <c r="R28" s="214"/>
      <c r="S28" s="210">
        <v>42823</v>
      </c>
      <c r="T28" s="213">
        <v>305</v>
      </c>
      <c r="U28" s="213"/>
      <c r="V28" s="213"/>
      <c r="W28" s="213"/>
      <c r="X28" s="213"/>
      <c r="Y28" s="213"/>
      <c r="Z28" s="211" t="s">
        <v>12</v>
      </c>
      <c r="AA28" s="212" t="s">
        <v>243</v>
      </c>
      <c r="AB28" s="215">
        <v>821</v>
      </c>
      <c r="AC28" s="215">
        <v>1647</v>
      </c>
      <c r="AD28" s="127">
        <f t="shared" si="3"/>
        <v>21.1</v>
      </c>
      <c r="AE28" s="127">
        <f t="shared" si="0"/>
        <v>698.32285714285717</v>
      </c>
      <c r="AF28" s="141">
        <f t="shared" si="4"/>
        <v>19.638714285714286</v>
      </c>
      <c r="AG28" s="142">
        <f t="shared" si="1"/>
        <v>19</v>
      </c>
      <c r="AH28" s="141">
        <f t="shared" si="2"/>
        <v>19.383228571428571</v>
      </c>
      <c r="AI28" s="45"/>
      <c r="AJ28" s="179" t="s">
        <v>2</v>
      </c>
      <c r="AK28" s="179">
        <v>50</v>
      </c>
      <c r="AL28" s="179">
        <v>15</v>
      </c>
      <c r="AM28" s="44" t="s">
        <v>648</v>
      </c>
    </row>
    <row r="29" spans="1:40" s="44" customFormat="1" ht="14.1" customHeight="1">
      <c r="A29" s="216">
        <v>210</v>
      </c>
      <c r="B29" s="210">
        <v>42821</v>
      </c>
      <c r="C29" s="211" t="s">
        <v>1249</v>
      </c>
      <c r="D29" s="211"/>
      <c r="E29" s="211"/>
      <c r="F29" s="211"/>
      <c r="G29" s="212" t="s">
        <v>226</v>
      </c>
      <c r="H29" s="212" t="s">
        <v>1250</v>
      </c>
      <c r="I29" s="213">
        <v>300</v>
      </c>
      <c r="J29" s="210">
        <v>42825</v>
      </c>
      <c r="K29" s="212" t="s">
        <v>236</v>
      </c>
      <c r="L29" s="212" t="s">
        <v>1247</v>
      </c>
      <c r="M29" s="212" t="s">
        <v>64</v>
      </c>
      <c r="N29" s="212" t="s">
        <v>1251</v>
      </c>
      <c r="O29" s="212"/>
      <c r="P29" s="45"/>
      <c r="Q29" s="214"/>
      <c r="R29" s="214"/>
      <c r="S29" s="210">
        <v>42823</v>
      </c>
      <c r="T29" s="213">
        <v>305</v>
      </c>
      <c r="U29" s="213"/>
      <c r="V29" s="213"/>
      <c r="W29" s="213"/>
      <c r="X29" s="213"/>
      <c r="Y29" s="213"/>
      <c r="Z29" s="211" t="s">
        <v>12</v>
      </c>
      <c r="AA29" s="212" t="s">
        <v>243</v>
      </c>
      <c r="AB29" s="215">
        <v>821</v>
      </c>
      <c r="AC29" s="215">
        <v>1647</v>
      </c>
      <c r="AD29" s="127">
        <f t="shared" si="3"/>
        <v>21.1</v>
      </c>
      <c r="AE29" s="127">
        <f t="shared" si="0"/>
        <v>719.4228571428572</v>
      </c>
      <c r="AF29" s="141">
        <f t="shared" si="4"/>
        <v>19.990380952380953</v>
      </c>
      <c r="AG29" s="142">
        <f t="shared" si="1"/>
        <v>19</v>
      </c>
      <c r="AH29" s="141">
        <f t="shared" si="2"/>
        <v>19.594228571428573</v>
      </c>
      <c r="AI29" s="45"/>
      <c r="AJ29" s="179" t="s">
        <v>2</v>
      </c>
      <c r="AK29" s="179">
        <v>50</v>
      </c>
      <c r="AL29" s="179">
        <v>15</v>
      </c>
      <c r="AM29" s="44" t="s">
        <v>648</v>
      </c>
    </row>
    <row r="30" spans="1:40" s="44" customFormat="1" ht="14.1" customHeight="1">
      <c r="A30" s="51">
        <v>220</v>
      </c>
      <c r="B30" s="210">
        <v>42821</v>
      </c>
      <c r="C30" s="211" t="s">
        <v>1252</v>
      </c>
      <c r="D30" s="211"/>
      <c r="E30" s="211"/>
      <c r="F30" s="211"/>
      <c r="G30" s="212" t="s">
        <v>226</v>
      </c>
      <c r="H30" s="212" t="s">
        <v>1253</v>
      </c>
      <c r="I30" s="213">
        <v>300</v>
      </c>
      <c r="J30" s="210">
        <v>42825</v>
      </c>
      <c r="K30" s="212" t="s">
        <v>236</v>
      </c>
      <c r="L30" s="212" t="s">
        <v>1247</v>
      </c>
      <c r="M30" s="212" t="s">
        <v>64</v>
      </c>
      <c r="N30" s="212" t="s">
        <v>1254</v>
      </c>
      <c r="O30" s="212"/>
      <c r="P30" s="45"/>
      <c r="Q30" s="214"/>
      <c r="R30" s="214"/>
      <c r="S30" s="210">
        <v>42823</v>
      </c>
      <c r="T30" s="213">
        <v>305</v>
      </c>
      <c r="U30" s="213"/>
      <c r="V30" s="213"/>
      <c r="W30" s="213"/>
      <c r="X30" s="213"/>
      <c r="Y30" s="213"/>
      <c r="Z30" s="211" t="s">
        <v>12</v>
      </c>
      <c r="AA30" s="212" t="s">
        <v>243</v>
      </c>
      <c r="AB30" s="215">
        <v>878</v>
      </c>
      <c r="AC30" s="215">
        <v>1837</v>
      </c>
      <c r="AD30" s="127">
        <f t="shared" si="3"/>
        <v>21.1</v>
      </c>
      <c r="AE30" s="127">
        <f t="shared" si="0"/>
        <v>740.52285714285722</v>
      </c>
      <c r="AF30" s="141">
        <f t="shared" si="4"/>
        <v>20.342047619047619</v>
      </c>
      <c r="AG30" s="142">
        <f t="shared" si="1"/>
        <v>20</v>
      </c>
      <c r="AH30" s="141">
        <f t="shared" si="2"/>
        <v>20.20522857142857</v>
      </c>
      <c r="AI30" s="45"/>
      <c r="AJ30" s="179" t="s">
        <v>2</v>
      </c>
      <c r="AK30" s="179">
        <v>50</v>
      </c>
      <c r="AL30" s="179">
        <v>15</v>
      </c>
      <c r="AM30" s="44" t="s">
        <v>648</v>
      </c>
    </row>
    <row r="31" spans="1:40" s="44" customFormat="1" ht="14.1" customHeight="1">
      <c r="A31" s="216">
        <v>230</v>
      </c>
      <c r="B31" s="210">
        <v>42821</v>
      </c>
      <c r="C31" s="211" t="s">
        <v>1255</v>
      </c>
      <c r="D31" s="211"/>
      <c r="E31" s="211"/>
      <c r="F31" s="211"/>
      <c r="G31" s="212" t="s">
        <v>226</v>
      </c>
      <c r="H31" s="212" t="s">
        <v>1256</v>
      </c>
      <c r="I31" s="213">
        <v>300</v>
      </c>
      <c r="J31" s="210">
        <v>42825</v>
      </c>
      <c r="K31" s="212" t="s">
        <v>236</v>
      </c>
      <c r="L31" s="212" t="s">
        <v>1247</v>
      </c>
      <c r="M31" s="212" t="s">
        <v>64</v>
      </c>
      <c r="N31" s="212" t="s">
        <v>1257</v>
      </c>
      <c r="O31" s="212"/>
      <c r="P31" s="45"/>
      <c r="Q31" s="214"/>
      <c r="R31" s="214"/>
      <c r="S31" s="210">
        <v>42823</v>
      </c>
      <c r="T31" s="213">
        <v>305</v>
      </c>
      <c r="U31" s="213"/>
      <c r="V31" s="213"/>
      <c r="W31" s="213"/>
      <c r="X31" s="213"/>
      <c r="Y31" s="213"/>
      <c r="Z31" s="211" t="s">
        <v>12</v>
      </c>
      <c r="AA31" s="212" t="s">
        <v>243</v>
      </c>
      <c r="AB31" s="215">
        <v>878</v>
      </c>
      <c r="AC31" s="215">
        <v>1837</v>
      </c>
      <c r="AD31" s="127">
        <f t="shared" si="3"/>
        <v>21.1</v>
      </c>
      <c r="AE31" s="127">
        <f t="shared" si="0"/>
        <v>761.62285714285724</v>
      </c>
      <c r="AF31" s="141">
        <f t="shared" si="4"/>
        <v>20.693714285714286</v>
      </c>
      <c r="AG31" s="142">
        <f t="shared" si="1"/>
        <v>20</v>
      </c>
      <c r="AH31" s="141">
        <f t="shared" si="2"/>
        <v>20.416228571428572</v>
      </c>
      <c r="AI31" s="45"/>
      <c r="AJ31" s="179" t="s">
        <v>2</v>
      </c>
      <c r="AK31" s="179">
        <v>50</v>
      </c>
      <c r="AL31" s="179">
        <v>15</v>
      </c>
      <c r="AM31" s="44" t="s">
        <v>648</v>
      </c>
    </row>
    <row r="32" spans="1:40" s="44" customFormat="1" ht="14.1" customHeight="1">
      <c r="A32" s="51">
        <v>240</v>
      </c>
      <c r="B32" s="210">
        <v>42812</v>
      </c>
      <c r="C32" s="211" t="s">
        <v>915</v>
      </c>
      <c r="D32" s="211"/>
      <c r="E32" s="211"/>
      <c r="F32" s="211"/>
      <c r="G32" s="212" t="s">
        <v>220</v>
      </c>
      <c r="H32" s="212" t="s">
        <v>259</v>
      </c>
      <c r="I32" s="213">
        <v>5000</v>
      </c>
      <c r="J32" s="210">
        <v>42825</v>
      </c>
      <c r="K32" s="212" t="s">
        <v>221</v>
      </c>
      <c r="L32" s="212" t="s">
        <v>10</v>
      </c>
      <c r="M32" s="212" t="s">
        <v>64</v>
      </c>
      <c r="N32" s="212" t="s">
        <v>260</v>
      </c>
      <c r="O32" s="212"/>
      <c r="P32" s="45"/>
      <c r="Q32" s="214"/>
      <c r="R32" s="214"/>
      <c r="S32" s="210">
        <v>42823</v>
      </c>
      <c r="T32" s="213">
        <v>5010</v>
      </c>
      <c r="U32" s="213"/>
      <c r="V32" s="213"/>
      <c r="W32" s="213"/>
      <c r="X32" s="213"/>
      <c r="Y32" s="213"/>
      <c r="Z32" s="211" t="s">
        <v>35</v>
      </c>
      <c r="AA32" s="212" t="s">
        <v>218</v>
      </c>
      <c r="AB32" s="215">
        <v>476</v>
      </c>
      <c r="AC32" s="215">
        <v>1285</v>
      </c>
      <c r="AD32" s="127">
        <f t="shared" si="3"/>
        <v>140.25</v>
      </c>
      <c r="AE32" s="127">
        <f t="shared" si="0"/>
        <v>901.87285714285724</v>
      </c>
      <c r="AF32" s="141">
        <f t="shared" si="4"/>
        <v>23.031214285714288</v>
      </c>
      <c r="AG32" s="142">
        <f t="shared" si="1"/>
        <v>23</v>
      </c>
      <c r="AH32" s="141">
        <f t="shared" si="2"/>
        <v>23.018728571428571</v>
      </c>
      <c r="AI32" s="45"/>
      <c r="AJ32" s="45" t="s">
        <v>2</v>
      </c>
      <c r="AK32" s="45">
        <v>40</v>
      </c>
      <c r="AL32" s="45">
        <v>15</v>
      </c>
      <c r="AN32" s="44" t="s">
        <v>679</v>
      </c>
    </row>
    <row r="33" spans="1:40" s="44" customFormat="1" ht="14.1" customHeight="1">
      <c r="A33" s="216">
        <v>250</v>
      </c>
      <c r="B33" s="210">
        <v>42812</v>
      </c>
      <c r="C33" s="211" t="s">
        <v>914</v>
      </c>
      <c r="D33" s="211"/>
      <c r="E33" s="211"/>
      <c r="F33" s="211"/>
      <c r="G33" s="212" t="s">
        <v>220</v>
      </c>
      <c r="H33" s="212" t="s">
        <v>287</v>
      </c>
      <c r="I33" s="213">
        <v>5000</v>
      </c>
      <c r="J33" s="210">
        <v>42826</v>
      </c>
      <c r="K33" s="212" t="s">
        <v>221</v>
      </c>
      <c r="L33" s="212" t="s">
        <v>10</v>
      </c>
      <c r="M33" s="212" t="s">
        <v>64</v>
      </c>
      <c r="N33" s="212" t="s">
        <v>288</v>
      </c>
      <c r="O33" s="212"/>
      <c r="P33" s="45"/>
      <c r="Q33" s="214"/>
      <c r="R33" s="214"/>
      <c r="S33" s="210">
        <v>42822</v>
      </c>
      <c r="T33" s="213">
        <v>5010</v>
      </c>
      <c r="U33" s="213"/>
      <c r="V33" s="213"/>
      <c r="W33" s="213"/>
      <c r="X33" s="213"/>
      <c r="Y33" s="213"/>
      <c r="Z33" s="211" t="s">
        <v>35</v>
      </c>
      <c r="AA33" s="212" t="s">
        <v>218</v>
      </c>
      <c r="AB33" s="215">
        <v>530</v>
      </c>
      <c r="AC33" s="215">
        <v>1195</v>
      </c>
      <c r="AD33" s="127">
        <f t="shared" si="3"/>
        <v>140.25</v>
      </c>
      <c r="AE33" s="127">
        <f t="shared" si="0"/>
        <v>1042.1228571428574</v>
      </c>
      <c r="AF33" s="141">
        <f t="shared" si="4"/>
        <v>25.36871428571429</v>
      </c>
      <c r="AG33" s="142">
        <f t="shared" si="1"/>
        <v>25</v>
      </c>
      <c r="AH33" s="141">
        <f t="shared" si="2"/>
        <v>25.221228571428576</v>
      </c>
      <c r="AI33" s="45"/>
      <c r="AJ33" s="45" t="s">
        <v>2</v>
      </c>
      <c r="AK33" s="45">
        <v>40</v>
      </c>
      <c r="AL33" s="45">
        <v>15</v>
      </c>
      <c r="AN33" s="44" t="s">
        <v>679</v>
      </c>
    </row>
    <row r="34" spans="1:40" s="44" customFormat="1" ht="14.1" customHeight="1">
      <c r="A34" s="51">
        <v>260</v>
      </c>
      <c r="B34" s="210">
        <v>42819</v>
      </c>
      <c r="C34" s="211" t="s">
        <v>1181</v>
      </c>
      <c r="D34" s="211"/>
      <c r="E34" s="211"/>
      <c r="F34" s="211"/>
      <c r="G34" s="212" t="s">
        <v>63</v>
      </c>
      <c r="H34" s="212" t="s">
        <v>1182</v>
      </c>
      <c r="I34" s="213">
        <v>500</v>
      </c>
      <c r="J34" s="210">
        <v>42825</v>
      </c>
      <c r="K34" s="212" t="s">
        <v>1183</v>
      </c>
      <c r="L34" s="212" t="s">
        <v>1184</v>
      </c>
      <c r="M34" s="212" t="s">
        <v>225</v>
      </c>
      <c r="N34" s="212" t="s">
        <v>1185</v>
      </c>
      <c r="O34" s="212"/>
      <c r="P34" s="45"/>
      <c r="Q34" s="214"/>
      <c r="R34" s="214"/>
      <c r="S34" s="210">
        <v>42823</v>
      </c>
      <c r="T34" s="213">
        <v>510</v>
      </c>
      <c r="U34" s="213"/>
      <c r="V34" s="213"/>
      <c r="W34" s="213"/>
      <c r="X34" s="213"/>
      <c r="Y34" s="213"/>
      <c r="Z34" s="211" t="s">
        <v>11</v>
      </c>
      <c r="AA34" s="212" t="s">
        <v>422</v>
      </c>
      <c r="AB34" s="215">
        <v>661</v>
      </c>
      <c r="AC34" s="215">
        <v>1959</v>
      </c>
      <c r="AD34" s="127">
        <f t="shared" si="3"/>
        <v>25.2</v>
      </c>
      <c r="AE34" s="127">
        <f t="shared" si="0"/>
        <v>1067.3228571428574</v>
      </c>
      <c r="AF34" s="141">
        <f t="shared" si="4"/>
        <v>25.788714285714288</v>
      </c>
      <c r="AG34" s="142">
        <f t="shared" si="1"/>
        <v>25</v>
      </c>
      <c r="AH34" s="141">
        <f t="shared" si="2"/>
        <v>25.473228571428574</v>
      </c>
      <c r="AI34" s="45"/>
      <c r="AJ34" s="45" t="s">
        <v>2</v>
      </c>
      <c r="AK34" s="45">
        <v>50</v>
      </c>
      <c r="AL34" s="45">
        <v>15</v>
      </c>
    </row>
    <row r="35" spans="1:40" s="44" customFormat="1" ht="14.1" customHeight="1">
      <c r="A35" s="216">
        <v>270</v>
      </c>
      <c r="B35" s="210">
        <v>42819</v>
      </c>
      <c r="C35" s="211" t="s">
        <v>1181</v>
      </c>
      <c r="D35" s="211"/>
      <c r="E35" s="211"/>
      <c r="F35" s="211"/>
      <c r="G35" s="212" t="s">
        <v>63</v>
      </c>
      <c r="H35" s="212" t="s">
        <v>1182</v>
      </c>
      <c r="I35" s="213">
        <v>500</v>
      </c>
      <c r="J35" s="210">
        <v>42825</v>
      </c>
      <c r="K35" s="212" t="s">
        <v>10</v>
      </c>
      <c r="L35" s="212"/>
      <c r="M35" s="212" t="s">
        <v>240</v>
      </c>
      <c r="N35" s="212" t="s">
        <v>1185</v>
      </c>
      <c r="O35" s="212"/>
      <c r="P35" s="45"/>
      <c r="Q35" s="214"/>
      <c r="R35" s="214"/>
      <c r="S35" s="210">
        <v>42823</v>
      </c>
      <c r="T35" s="213">
        <v>510</v>
      </c>
      <c r="U35" s="213"/>
      <c r="V35" s="213"/>
      <c r="W35" s="213"/>
      <c r="X35" s="213"/>
      <c r="Y35" s="213"/>
      <c r="Z35" s="211" t="s">
        <v>11</v>
      </c>
      <c r="AA35" s="212" t="s">
        <v>422</v>
      </c>
      <c r="AB35" s="215">
        <v>661</v>
      </c>
      <c r="AC35" s="215">
        <v>1959</v>
      </c>
      <c r="AD35" s="127">
        <f t="shared" si="3"/>
        <v>25.2</v>
      </c>
      <c r="AE35" s="127">
        <f t="shared" si="0"/>
        <v>1092.5228571428574</v>
      </c>
      <c r="AF35" s="141">
        <f t="shared" si="4"/>
        <v>26.20871428571429</v>
      </c>
      <c r="AG35" s="142">
        <f t="shared" si="1"/>
        <v>26</v>
      </c>
      <c r="AH35" s="141">
        <f t="shared" si="2"/>
        <v>26.125228571428575</v>
      </c>
      <c r="AI35" s="45"/>
      <c r="AJ35" s="45" t="s">
        <v>2</v>
      </c>
      <c r="AK35" s="45">
        <v>50</v>
      </c>
      <c r="AL35" s="45">
        <v>15</v>
      </c>
    </row>
    <row r="36" spans="1:40" s="44" customFormat="1" ht="14.1" customHeight="1">
      <c r="A36" s="203" t="s">
        <v>207</v>
      </c>
      <c r="B36" s="204">
        <v>42822</v>
      </c>
      <c r="C36" s="205" t="s">
        <v>1267</v>
      </c>
      <c r="D36" s="205"/>
      <c r="E36" s="205"/>
      <c r="F36" s="205"/>
      <c r="G36" s="206" t="s">
        <v>1268</v>
      </c>
      <c r="H36" s="206" t="s">
        <v>1269</v>
      </c>
      <c r="I36" s="207">
        <v>5</v>
      </c>
      <c r="J36" s="204">
        <v>42825</v>
      </c>
      <c r="K36" s="206" t="s">
        <v>1270</v>
      </c>
      <c r="L36" s="206" t="s">
        <v>1271</v>
      </c>
      <c r="M36" s="206" t="s">
        <v>225</v>
      </c>
      <c r="N36" s="206" t="s">
        <v>1273</v>
      </c>
      <c r="O36" s="206"/>
      <c r="P36" s="45"/>
      <c r="Q36" s="208"/>
      <c r="R36" s="208"/>
      <c r="S36" s="204">
        <v>42824</v>
      </c>
      <c r="T36" s="207">
        <v>20</v>
      </c>
      <c r="U36" s="207"/>
      <c r="V36" s="207"/>
      <c r="W36" s="207"/>
      <c r="X36" s="207"/>
      <c r="Y36" s="207"/>
      <c r="Z36" s="205" t="s">
        <v>35</v>
      </c>
      <c r="AA36" s="206" t="s">
        <v>1274</v>
      </c>
      <c r="AB36" s="209">
        <v>579</v>
      </c>
      <c r="AC36" s="209">
        <v>1575</v>
      </c>
      <c r="AD36" s="127">
        <f t="shared" si="3"/>
        <v>15.5</v>
      </c>
      <c r="AE36" s="127">
        <f t="shared" si="0"/>
        <v>1108.0228571428574</v>
      </c>
      <c r="AF36" s="141">
        <f t="shared" si="4"/>
        <v>26.467047619047623</v>
      </c>
      <c r="AG36" s="142">
        <f t="shared" si="1"/>
        <v>26</v>
      </c>
      <c r="AH36" s="141">
        <f t="shared" si="2"/>
        <v>26.280228571428573</v>
      </c>
      <c r="AI36" s="45"/>
      <c r="AJ36" s="179" t="s">
        <v>2</v>
      </c>
      <c r="AK36" s="179">
        <v>40</v>
      </c>
      <c r="AL36" s="179">
        <v>15</v>
      </c>
      <c r="AM36" s="44" t="s">
        <v>794</v>
      </c>
    </row>
    <row r="37" spans="1:40" s="44" customFormat="1" ht="14.1" customHeight="1">
      <c r="A37" s="203" t="s">
        <v>207</v>
      </c>
      <c r="B37" s="204">
        <v>42822</v>
      </c>
      <c r="C37" s="205" t="s">
        <v>1267</v>
      </c>
      <c r="D37" s="205"/>
      <c r="E37" s="205"/>
      <c r="F37" s="205"/>
      <c r="G37" s="206" t="s">
        <v>1268</v>
      </c>
      <c r="H37" s="206" t="s">
        <v>1269</v>
      </c>
      <c r="I37" s="207">
        <v>5</v>
      </c>
      <c r="J37" s="204">
        <v>42825</v>
      </c>
      <c r="K37" s="206" t="s">
        <v>1272</v>
      </c>
      <c r="L37" s="206"/>
      <c r="M37" s="206" t="s">
        <v>240</v>
      </c>
      <c r="N37" s="206" t="s">
        <v>1273</v>
      </c>
      <c r="O37" s="206"/>
      <c r="P37" s="45"/>
      <c r="Q37" s="208"/>
      <c r="R37" s="208"/>
      <c r="S37" s="204">
        <v>42824</v>
      </c>
      <c r="T37" s="207">
        <v>20</v>
      </c>
      <c r="U37" s="207"/>
      <c r="V37" s="207"/>
      <c r="W37" s="207"/>
      <c r="X37" s="207"/>
      <c r="Y37" s="207"/>
      <c r="Z37" s="205" t="s">
        <v>35</v>
      </c>
      <c r="AA37" s="206" t="s">
        <v>1274</v>
      </c>
      <c r="AB37" s="209">
        <v>579</v>
      </c>
      <c r="AC37" s="209">
        <v>1575</v>
      </c>
      <c r="AD37" s="127">
        <f t="shared" si="3"/>
        <v>15.5</v>
      </c>
      <c r="AE37" s="127">
        <f t="shared" si="0"/>
        <v>1123.5228571428574</v>
      </c>
      <c r="AF37" s="141">
        <f t="shared" si="4"/>
        <v>26.725380952380956</v>
      </c>
      <c r="AG37" s="142">
        <f t="shared" si="1"/>
        <v>26</v>
      </c>
      <c r="AH37" s="141">
        <f t="shared" si="2"/>
        <v>26.435228571428574</v>
      </c>
      <c r="AI37" s="45"/>
      <c r="AJ37" s="179" t="s">
        <v>2</v>
      </c>
      <c r="AK37" s="179">
        <v>40</v>
      </c>
      <c r="AL37" s="179">
        <v>15</v>
      </c>
      <c r="AM37" s="44" t="s">
        <v>794</v>
      </c>
    </row>
    <row r="38" spans="1:40" s="253" customFormat="1" ht="14.1" customHeight="1">
      <c r="A38" s="241" t="s">
        <v>207</v>
      </c>
      <c r="B38" s="242">
        <v>42821</v>
      </c>
      <c r="C38" s="243" t="s">
        <v>1238</v>
      </c>
      <c r="D38" s="243"/>
      <c r="E38" s="243"/>
      <c r="F38" s="243"/>
      <c r="G38" s="244" t="s">
        <v>214</v>
      </c>
      <c r="H38" s="244" t="s">
        <v>1239</v>
      </c>
      <c r="I38" s="245">
        <v>1170</v>
      </c>
      <c r="J38" s="242">
        <v>42826</v>
      </c>
      <c r="K38" s="244" t="s">
        <v>10</v>
      </c>
      <c r="L38" s="244" t="s">
        <v>64</v>
      </c>
      <c r="M38" s="244" t="s">
        <v>64</v>
      </c>
      <c r="N38" s="244" t="s">
        <v>1240</v>
      </c>
      <c r="O38" s="244"/>
      <c r="P38" s="246"/>
      <c r="Q38" s="247"/>
      <c r="R38" s="247"/>
      <c r="S38" s="242">
        <v>42823</v>
      </c>
      <c r="T38" s="245">
        <v>1180</v>
      </c>
      <c r="U38" s="245"/>
      <c r="V38" s="245"/>
      <c r="W38" s="245"/>
      <c r="X38" s="245"/>
      <c r="Y38" s="245"/>
      <c r="Z38" s="243" t="s">
        <v>35</v>
      </c>
      <c r="AA38" s="244" t="s">
        <v>493</v>
      </c>
      <c r="AB38" s="248">
        <v>531</v>
      </c>
      <c r="AC38" s="248">
        <v>1159</v>
      </c>
      <c r="AD38" s="249">
        <f t="shared" si="3"/>
        <v>38.6</v>
      </c>
      <c r="AE38" s="249">
        <f t="shared" si="0"/>
        <v>1162.1228571428574</v>
      </c>
      <c r="AF38" s="250">
        <f t="shared" si="4"/>
        <v>27.36871428571429</v>
      </c>
      <c r="AG38" s="251">
        <f t="shared" si="1"/>
        <v>27</v>
      </c>
      <c r="AH38" s="250">
        <f t="shared" si="2"/>
        <v>27.221228571428576</v>
      </c>
      <c r="AI38" s="246"/>
      <c r="AJ38" s="252" t="s">
        <v>2</v>
      </c>
      <c r="AK38" s="252">
        <v>50</v>
      </c>
      <c r="AL38" s="252">
        <v>15</v>
      </c>
      <c r="AM38" s="253" t="s">
        <v>548</v>
      </c>
      <c r="AN38" s="253" t="s">
        <v>648</v>
      </c>
    </row>
    <row r="39" spans="1:40" s="44" customFormat="1" ht="14.1" customHeight="1">
      <c r="A39" s="216">
        <v>310</v>
      </c>
      <c r="B39" s="210">
        <v>42815</v>
      </c>
      <c r="C39" s="211" t="s">
        <v>1066</v>
      </c>
      <c r="D39" s="211"/>
      <c r="E39" s="211"/>
      <c r="F39" s="211"/>
      <c r="G39" s="212" t="s">
        <v>228</v>
      </c>
      <c r="H39" s="212" t="s">
        <v>1067</v>
      </c>
      <c r="I39" s="213">
        <v>110</v>
      </c>
      <c r="J39" s="210">
        <v>42828</v>
      </c>
      <c r="K39" s="212" t="s">
        <v>10</v>
      </c>
      <c r="L39" s="212" t="s">
        <v>229</v>
      </c>
      <c r="M39" s="212" t="s">
        <v>64</v>
      </c>
      <c r="N39" s="212" t="s">
        <v>1068</v>
      </c>
      <c r="O39" s="212"/>
      <c r="P39" s="45"/>
      <c r="Q39" s="214"/>
      <c r="R39" s="214"/>
      <c r="S39" s="210">
        <v>42823</v>
      </c>
      <c r="T39" s="213">
        <v>120</v>
      </c>
      <c r="U39" s="213"/>
      <c r="V39" s="213"/>
      <c r="W39" s="213"/>
      <c r="X39" s="213"/>
      <c r="Y39" s="213"/>
      <c r="Z39" s="211" t="s">
        <v>12</v>
      </c>
      <c r="AA39" s="212" t="s">
        <v>230</v>
      </c>
      <c r="AB39" s="215">
        <v>583</v>
      </c>
      <c r="AC39" s="215">
        <v>2175</v>
      </c>
      <c r="AD39" s="127">
        <f t="shared" si="3"/>
        <v>17.399999999999999</v>
      </c>
      <c r="AE39" s="127">
        <f t="shared" si="0"/>
        <v>1179.5228571428574</v>
      </c>
      <c r="AF39" s="141">
        <f t="shared" si="4"/>
        <v>27.658714285714289</v>
      </c>
      <c r="AG39" s="142">
        <f t="shared" si="1"/>
        <v>27</v>
      </c>
      <c r="AH39" s="141">
        <f t="shared" si="2"/>
        <v>27.395228571428575</v>
      </c>
      <c r="AI39" s="45"/>
      <c r="AJ39" s="45" t="s">
        <v>2</v>
      </c>
      <c r="AK39" s="45">
        <v>50</v>
      </c>
      <c r="AL39" s="45">
        <v>15</v>
      </c>
      <c r="AN39" s="44" t="s">
        <v>853</v>
      </c>
    </row>
    <row r="40" spans="1:40" s="44" customFormat="1" ht="14.1" customHeight="1">
      <c r="A40" s="216">
        <v>320</v>
      </c>
      <c r="B40" s="210">
        <v>42815</v>
      </c>
      <c r="C40" s="211" t="s">
        <v>1069</v>
      </c>
      <c r="D40" s="211"/>
      <c r="E40" s="211"/>
      <c r="F40" s="211"/>
      <c r="G40" s="212" t="s">
        <v>228</v>
      </c>
      <c r="H40" s="212" t="s">
        <v>1070</v>
      </c>
      <c r="I40" s="213">
        <v>100</v>
      </c>
      <c r="J40" s="210">
        <v>42828</v>
      </c>
      <c r="K40" s="212" t="s">
        <v>10</v>
      </c>
      <c r="L40" s="212" t="s">
        <v>229</v>
      </c>
      <c r="M40" s="212" t="s">
        <v>64</v>
      </c>
      <c r="N40" s="212" t="s">
        <v>1071</v>
      </c>
      <c r="O40" s="212"/>
      <c r="P40" s="45"/>
      <c r="Q40" s="214"/>
      <c r="R40" s="214"/>
      <c r="S40" s="210">
        <v>42823</v>
      </c>
      <c r="T40" s="213">
        <v>110</v>
      </c>
      <c r="U40" s="213"/>
      <c r="V40" s="213"/>
      <c r="W40" s="213"/>
      <c r="X40" s="213"/>
      <c r="Y40" s="213"/>
      <c r="Z40" s="211" t="s">
        <v>12</v>
      </c>
      <c r="AA40" s="212" t="s">
        <v>230</v>
      </c>
      <c r="AB40" s="215">
        <v>583</v>
      </c>
      <c r="AC40" s="215">
        <v>2175</v>
      </c>
      <c r="AD40" s="127">
        <f t="shared" si="3"/>
        <v>17.2</v>
      </c>
      <c r="AE40" s="127">
        <f t="shared" si="0"/>
        <v>1196.7228571428575</v>
      </c>
      <c r="AF40" s="141">
        <f t="shared" si="4"/>
        <v>27.945380952380958</v>
      </c>
      <c r="AG40" s="142">
        <f t="shared" si="1"/>
        <v>27</v>
      </c>
      <c r="AH40" s="141">
        <f t="shared" si="2"/>
        <v>27.567228571428576</v>
      </c>
      <c r="AI40" s="45"/>
      <c r="AJ40" s="45" t="s">
        <v>2</v>
      </c>
      <c r="AK40" s="45">
        <v>50</v>
      </c>
      <c r="AL40" s="45">
        <v>15</v>
      </c>
      <c r="AN40" s="44" t="s">
        <v>853</v>
      </c>
    </row>
    <row r="41" spans="1:40" s="44" customFormat="1" ht="14.1" customHeight="1">
      <c r="A41" s="216">
        <v>330</v>
      </c>
      <c r="B41" s="210">
        <v>42815</v>
      </c>
      <c r="C41" s="211" t="s">
        <v>1072</v>
      </c>
      <c r="D41" s="211"/>
      <c r="E41" s="211"/>
      <c r="F41" s="211"/>
      <c r="G41" s="212" t="s">
        <v>228</v>
      </c>
      <c r="H41" s="212" t="s">
        <v>1073</v>
      </c>
      <c r="I41" s="213">
        <v>100</v>
      </c>
      <c r="J41" s="210">
        <v>42828</v>
      </c>
      <c r="K41" s="212" t="s">
        <v>10</v>
      </c>
      <c r="L41" s="212" t="s">
        <v>229</v>
      </c>
      <c r="M41" s="212" t="s">
        <v>64</v>
      </c>
      <c r="N41" s="212" t="s">
        <v>1074</v>
      </c>
      <c r="O41" s="212"/>
      <c r="P41" s="45"/>
      <c r="Q41" s="214"/>
      <c r="R41" s="214"/>
      <c r="S41" s="210">
        <v>42823</v>
      </c>
      <c r="T41" s="213">
        <v>110</v>
      </c>
      <c r="U41" s="213"/>
      <c r="V41" s="213"/>
      <c r="W41" s="213"/>
      <c r="X41" s="213"/>
      <c r="Y41" s="213"/>
      <c r="Z41" s="211" t="s">
        <v>12</v>
      </c>
      <c r="AA41" s="212" t="s">
        <v>230</v>
      </c>
      <c r="AB41" s="215">
        <v>623</v>
      </c>
      <c r="AC41" s="215">
        <v>2069</v>
      </c>
      <c r="AD41" s="127">
        <f t="shared" si="3"/>
        <v>17.2</v>
      </c>
      <c r="AE41" s="127">
        <f t="shared" si="0"/>
        <v>1213.9228571428575</v>
      </c>
      <c r="AF41" s="141">
        <f t="shared" si="4"/>
        <v>28.232047619047627</v>
      </c>
      <c r="AG41" s="142">
        <f t="shared" si="1"/>
        <v>28</v>
      </c>
      <c r="AH41" s="141">
        <f t="shared" si="2"/>
        <v>28.139228571428575</v>
      </c>
      <c r="AI41" s="45"/>
      <c r="AJ41" s="45" t="s">
        <v>2</v>
      </c>
      <c r="AK41" s="45">
        <v>50</v>
      </c>
      <c r="AL41" s="45">
        <v>15</v>
      </c>
      <c r="AN41" s="44" t="s">
        <v>853</v>
      </c>
    </row>
    <row r="42" spans="1:40" s="44" customFormat="1" ht="14.1" customHeight="1">
      <c r="A42" s="216">
        <v>340</v>
      </c>
      <c r="B42" s="210">
        <v>42815</v>
      </c>
      <c r="C42" s="211" t="s">
        <v>1075</v>
      </c>
      <c r="D42" s="211"/>
      <c r="E42" s="211"/>
      <c r="F42" s="211"/>
      <c r="G42" s="212" t="s">
        <v>228</v>
      </c>
      <c r="H42" s="212" t="s">
        <v>1076</v>
      </c>
      <c r="I42" s="213">
        <v>700</v>
      </c>
      <c r="J42" s="210">
        <v>42828</v>
      </c>
      <c r="K42" s="212" t="s">
        <v>10</v>
      </c>
      <c r="L42" s="212" t="s">
        <v>229</v>
      </c>
      <c r="M42" s="212" t="s">
        <v>64</v>
      </c>
      <c r="N42" s="212" t="s">
        <v>1077</v>
      </c>
      <c r="O42" s="212"/>
      <c r="P42" s="45"/>
      <c r="Q42" s="214"/>
      <c r="R42" s="214"/>
      <c r="S42" s="210">
        <v>42823</v>
      </c>
      <c r="T42" s="213">
        <v>710</v>
      </c>
      <c r="U42" s="213"/>
      <c r="V42" s="213"/>
      <c r="W42" s="213"/>
      <c r="X42" s="213"/>
      <c r="Y42" s="213"/>
      <c r="Z42" s="211" t="s">
        <v>12</v>
      </c>
      <c r="AA42" s="212" t="s">
        <v>230</v>
      </c>
      <c r="AB42" s="215">
        <v>440</v>
      </c>
      <c r="AC42" s="215">
        <v>1075</v>
      </c>
      <c r="AD42" s="127">
        <f t="shared" si="3"/>
        <v>29.2</v>
      </c>
      <c r="AE42" s="127">
        <f t="shared" si="0"/>
        <v>1243.1228571428576</v>
      </c>
      <c r="AF42" s="141">
        <f t="shared" si="4"/>
        <v>28.718714285714292</v>
      </c>
      <c r="AG42" s="142">
        <f t="shared" si="1"/>
        <v>28</v>
      </c>
      <c r="AH42" s="141">
        <f t="shared" si="2"/>
        <v>28.431228571428576</v>
      </c>
      <c r="AI42" s="45"/>
      <c r="AJ42" s="45" t="s">
        <v>2</v>
      </c>
      <c r="AK42" s="45">
        <v>50</v>
      </c>
      <c r="AL42" s="45">
        <v>15</v>
      </c>
      <c r="AN42" s="44" t="s">
        <v>853</v>
      </c>
    </row>
    <row r="43" spans="1:40" s="44" customFormat="1" ht="14.1" customHeight="1">
      <c r="A43" s="216">
        <v>350</v>
      </c>
      <c r="B43" s="210">
        <v>42815</v>
      </c>
      <c r="C43" s="211" t="s">
        <v>1078</v>
      </c>
      <c r="D43" s="211"/>
      <c r="E43" s="211"/>
      <c r="F43" s="211"/>
      <c r="G43" s="212" t="s">
        <v>228</v>
      </c>
      <c r="H43" s="212" t="s">
        <v>1079</v>
      </c>
      <c r="I43" s="213">
        <v>150</v>
      </c>
      <c r="J43" s="210">
        <v>42828</v>
      </c>
      <c r="K43" s="212" t="s">
        <v>10</v>
      </c>
      <c r="L43" s="212" t="s">
        <v>229</v>
      </c>
      <c r="M43" s="212" t="s">
        <v>64</v>
      </c>
      <c r="N43" s="212" t="s">
        <v>1080</v>
      </c>
      <c r="O43" s="212"/>
      <c r="P43" s="45"/>
      <c r="Q43" s="214"/>
      <c r="R43" s="214"/>
      <c r="S43" s="210">
        <v>42823</v>
      </c>
      <c r="T43" s="213">
        <v>160</v>
      </c>
      <c r="U43" s="213"/>
      <c r="V43" s="213"/>
      <c r="W43" s="213"/>
      <c r="X43" s="213"/>
      <c r="Y43" s="213"/>
      <c r="Z43" s="211" t="s">
        <v>12</v>
      </c>
      <c r="AA43" s="212" t="s">
        <v>230</v>
      </c>
      <c r="AB43" s="215">
        <v>697</v>
      </c>
      <c r="AC43" s="215">
        <v>2223</v>
      </c>
      <c r="AD43" s="127">
        <f t="shared" si="3"/>
        <v>18.2</v>
      </c>
      <c r="AE43" s="127">
        <f t="shared" si="0"/>
        <v>1261.3228571428576</v>
      </c>
      <c r="AF43" s="141">
        <f t="shared" si="4"/>
        <v>29.022047619047626</v>
      </c>
      <c r="AG43" s="142">
        <f t="shared" si="1"/>
        <v>29</v>
      </c>
      <c r="AH43" s="141">
        <f t="shared" si="2"/>
        <v>29.013228571428577</v>
      </c>
      <c r="AI43" s="45"/>
      <c r="AJ43" s="45" t="s">
        <v>2</v>
      </c>
      <c r="AK43" s="45">
        <v>50</v>
      </c>
      <c r="AL43" s="45">
        <v>15</v>
      </c>
      <c r="AN43" s="44" t="s">
        <v>853</v>
      </c>
    </row>
    <row r="44" spans="1:40" s="44" customFormat="1" ht="14.1" customHeight="1">
      <c r="A44" s="216">
        <v>360</v>
      </c>
      <c r="B44" s="210">
        <v>42817</v>
      </c>
      <c r="C44" s="211" t="s">
        <v>1151</v>
      </c>
      <c r="D44" s="211"/>
      <c r="E44" s="211"/>
      <c r="F44" s="211"/>
      <c r="G44" s="212" t="s">
        <v>63</v>
      </c>
      <c r="H44" s="212" t="s">
        <v>1152</v>
      </c>
      <c r="I44" s="213">
        <v>200</v>
      </c>
      <c r="J44" s="210">
        <v>42826</v>
      </c>
      <c r="K44" s="212" t="s">
        <v>584</v>
      </c>
      <c r="L44" s="212" t="s">
        <v>1153</v>
      </c>
      <c r="M44" s="212" t="s">
        <v>64</v>
      </c>
      <c r="N44" s="212" t="s">
        <v>1154</v>
      </c>
      <c r="O44" s="212"/>
      <c r="P44" s="45"/>
      <c r="Q44" s="214"/>
      <c r="R44" s="214"/>
      <c r="S44" s="210">
        <v>42823</v>
      </c>
      <c r="T44" s="213">
        <v>210</v>
      </c>
      <c r="U44" s="213"/>
      <c r="V44" s="213"/>
      <c r="W44" s="213"/>
      <c r="X44" s="213"/>
      <c r="Y44" s="213"/>
      <c r="Z44" s="211" t="s">
        <v>11</v>
      </c>
      <c r="AA44" s="212" t="s">
        <v>359</v>
      </c>
      <c r="AB44" s="215">
        <v>297</v>
      </c>
      <c r="AC44" s="215">
        <v>1031</v>
      </c>
      <c r="AD44" s="127">
        <f t="shared" si="3"/>
        <v>19.2</v>
      </c>
      <c r="AE44" s="127">
        <f t="shared" si="0"/>
        <v>1280.5228571428577</v>
      </c>
      <c r="AF44" s="141">
        <f t="shared" si="4"/>
        <v>29.342047619047626</v>
      </c>
      <c r="AG44" s="142">
        <f t="shared" si="1"/>
        <v>29</v>
      </c>
      <c r="AH44" s="141">
        <f t="shared" si="2"/>
        <v>29.205228571428577</v>
      </c>
      <c r="AI44" s="45"/>
      <c r="AJ44" s="45" t="s">
        <v>2</v>
      </c>
      <c r="AK44" s="45">
        <v>50</v>
      </c>
      <c r="AL44" s="45">
        <v>15</v>
      </c>
    </row>
    <row r="45" spans="1:40" s="44" customFormat="1" ht="14.1" customHeight="1">
      <c r="A45" s="216">
        <v>370</v>
      </c>
      <c r="B45" s="210">
        <v>42817</v>
      </c>
      <c r="C45" s="211" t="s">
        <v>1150</v>
      </c>
      <c r="D45" s="211"/>
      <c r="E45" s="211"/>
      <c r="F45" s="211"/>
      <c r="G45" s="212" t="s">
        <v>63</v>
      </c>
      <c r="H45" s="212" t="s">
        <v>436</v>
      </c>
      <c r="I45" s="213">
        <v>240</v>
      </c>
      <c r="J45" s="210">
        <v>42826</v>
      </c>
      <c r="K45" s="212" t="s">
        <v>358</v>
      </c>
      <c r="L45" s="212" t="s">
        <v>350</v>
      </c>
      <c r="M45" s="212" t="s">
        <v>64</v>
      </c>
      <c r="N45" s="212" t="s">
        <v>437</v>
      </c>
      <c r="O45" s="212"/>
      <c r="P45" s="45"/>
      <c r="Q45" s="214"/>
      <c r="R45" s="214"/>
      <c r="S45" s="210">
        <v>42823</v>
      </c>
      <c r="T45" s="213">
        <v>250</v>
      </c>
      <c r="U45" s="213"/>
      <c r="V45" s="213"/>
      <c r="W45" s="213"/>
      <c r="X45" s="213"/>
      <c r="Y45" s="213"/>
      <c r="Z45" s="211" t="s">
        <v>11</v>
      </c>
      <c r="AA45" s="212" t="s">
        <v>359</v>
      </c>
      <c r="AB45" s="215">
        <v>297</v>
      </c>
      <c r="AC45" s="215">
        <v>1031</v>
      </c>
      <c r="AD45" s="127">
        <f t="shared" si="3"/>
        <v>20</v>
      </c>
      <c r="AE45" s="127">
        <f t="shared" si="0"/>
        <v>1300.5228571428577</v>
      </c>
      <c r="AF45" s="141">
        <f t="shared" si="4"/>
        <v>29.675380952380962</v>
      </c>
      <c r="AG45" s="142">
        <f t="shared" si="1"/>
        <v>29</v>
      </c>
      <c r="AH45" s="141">
        <f t="shared" si="2"/>
        <v>29.405228571428577</v>
      </c>
      <c r="AI45" s="45"/>
      <c r="AJ45" s="45" t="s">
        <v>2</v>
      </c>
      <c r="AK45" s="45">
        <v>50</v>
      </c>
      <c r="AL45" s="45">
        <v>15</v>
      </c>
    </row>
    <row r="46" spans="1:40" s="44" customFormat="1" ht="14.1" customHeight="1">
      <c r="A46" s="216">
        <v>380</v>
      </c>
      <c r="B46" s="210">
        <v>42817</v>
      </c>
      <c r="C46" s="211" t="s">
        <v>1155</v>
      </c>
      <c r="D46" s="211"/>
      <c r="E46" s="211"/>
      <c r="F46" s="211"/>
      <c r="G46" s="212" t="s">
        <v>63</v>
      </c>
      <c r="H46" s="212" t="s">
        <v>439</v>
      </c>
      <c r="I46" s="213">
        <v>1000</v>
      </c>
      <c r="J46" s="210">
        <v>42826</v>
      </c>
      <c r="K46" s="212" t="s">
        <v>10</v>
      </c>
      <c r="L46" s="212" t="s">
        <v>64</v>
      </c>
      <c r="M46" s="212" t="s">
        <v>64</v>
      </c>
      <c r="N46" s="212" t="s">
        <v>440</v>
      </c>
      <c r="O46" s="212"/>
      <c r="P46" s="45"/>
      <c r="Q46" s="214"/>
      <c r="R46" s="214"/>
      <c r="S46" s="210">
        <v>42823</v>
      </c>
      <c r="T46" s="213">
        <v>1010</v>
      </c>
      <c r="U46" s="213"/>
      <c r="V46" s="213"/>
      <c r="W46" s="213"/>
      <c r="X46" s="213"/>
      <c r="Y46" s="213"/>
      <c r="Z46" s="211" t="s">
        <v>11</v>
      </c>
      <c r="AA46" s="212" t="s">
        <v>359</v>
      </c>
      <c r="AB46" s="215">
        <v>297</v>
      </c>
      <c r="AC46" s="215">
        <v>1031</v>
      </c>
      <c r="AD46" s="127">
        <f t="shared" si="3"/>
        <v>35.200000000000003</v>
      </c>
      <c r="AE46" s="127">
        <f t="shared" si="0"/>
        <v>1335.7228571428577</v>
      </c>
      <c r="AF46" s="141">
        <f t="shared" si="4"/>
        <v>30.262047619047628</v>
      </c>
      <c r="AG46" s="142">
        <f t="shared" si="1"/>
        <v>30</v>
      </c>
      <c r="AH46" s="141">
        <f t="shared" si="2"/>
        <v>30.157228571428575</v>
      </c>
      <c r="AI46" s="45"/>
      <c r="AJ46" s="45" t="s">
        <v>2</v>
      </c>
      <c r="AK46" s="45">
        <v>50</v>
      </c>
      <c r="AL46" s="45">
        <v>15</v>
      </c>
    </row>
    <row r="47" spans="1:40" s="44" customFormat="1" ht="14.1" customHeight="1">
      <c r="A47" s="216">
        <v>390</v>
      </c>
      <c r="B47" s="210">
        <v>42819</v>
      </c>
      <c r="C47" s="211" t="s">
        <v>1191</v>
      </c>
      <c r="D47" s="211"/>
      <c r="E47" s="211"/>
      <c r="F47" s="211"/>
      <c r="G47" s="212" t="s">
        <v>63</v>
      </c>
      <c r="H47" s="212" t="s">
        <v>277</v>
      </c>
      <c r="I47" s="213">
        <v>1000</v>
      </c>
      <c r="J47" s="210">
        <v>42826</v>
      </c>
      <c r="K47" s="212" t="s">
        <v>10</v>
      </c>
      <c r="L47" s="212" t="s">
        <v>64</v>
      </c>
      <c r="M47" s="212" t="s">
        <v>64</v>
      </c>
      <c r="N47" s="212" t="s">
        <v>278</v>
      </c>
      <c r="O47" s="212"/>
      <c r="P47" s="45"/>
      <c r="Q47" s="214"/>
      <c r="R47" s="214"/>
      <c r="S47" s="210">
        <v>42823</v>
      </c>
      <c r="T47" s="213">
        <v>1010</v>
      </c>
      <c r="U47" s="213"/>
      <c r="V47" s="213"/>
      <c r="W47" s="213"/>
      <c r="X47" s="213"/>
      <c r="Y47" s="213"/>
      <c r="Z47" s="211" t="s">
        <v>11</v>
      </c>
      <c r="AA47" s="212" t="s">
        <v>246</v>
      </c>
      <c r="AB47" s="215">
        <v>531</v>
      </c>
      <c r="AC47" s="215">
        <v>1845</v>
      </c>
      <c r="AD47" s="127">
        <f t="shared" si="3"/>
        <v>35.200000000000003</v>
      </c>
      <c r="AE47" s="127">
        <f t="shared" si="0"/>
        <v>1370.9228571428578</v>
      </c>
      <c r="AF47" s="141">
        <f t="shared" si="4"/>
        <v>30.848714285714298</v>
      </c>
      <c r="AG47" s="142">
        <f t="shared" si="1"/>
        <v>30</v>
      </c>
      <c r="AH47" s="141">
        <f t="shared" si="2"/>
        <v>30.509228571428579</v>
      </c>
      <c r="AI47" s="45"/>
      <c r="AJ47" s="45" t="s">
        <v>2</v>
      </c>
      <c r="AK47" s="45">
        <v>50</v>
      </c>
      <c r="AL47" s="45">
        <v>15</v>
      </c>
    </row>
    <row r="48" spans="1:40" s="44" customFormat="1" ht="14.1" customHeight="1">
      <c r="A48" s="216" t="s">
        <v>69</v>
      </c>
      <c r="B48" s="210">
        <v>42798</v>
      </c>
      <c r="C48" s="211" t="s">
        <v>540</v>
      </c>
      <c r="D48" s="211"/>
      <c r="E48" s="211"/>
      <c r="F48" s="211"/>
      <c r="G48" s="212" t="s">
        <v>266</v>
      </c>
      <c r="H48" s="212" t="s">
        <v>267</v>
      </c>
      <c r="I48" s="213">
        <v>1000</v>
      </c>
      <c r="J48" s="210">
        <v>42826</v>
      </c>
      <c r="K48" s="212" t="s">
        <v>6</v>
      </c>
      <c r="L48" s="212" t="s">
        <v>64</v>
      </c>
      <c r="M48" s="212" t="s">
        <v>64</v>
      </c>
      <c r="N48" s="212" t="s">
        <v>268</v>
      </c>
      <c r="O48" s="212"/>
      <c r="P48" s="45"/>
      <c r="Q48" s="214"/>
      <c r="R48" s="214"/>
      <c r="S48" s="210">
        <v>42822</v>
      </c>
      <c r="T48" s="213">
        <v>1005</v>
      </c>
      <c r="U48" s="213"/>
      <c r="V48" s="213"/>
      <c r="W48" s="213"/>
      <c r="X48" s="213"/>
      <c r="Y48" s="213"/>
      <c r="Z48" s="211" t="s">
        <v>12</v>
      </c>
      <c r="AA48" s="212" t="s">
        <v>68</v>
      </c>
      <c r="AB48" s="215">
        <v>450</v>
      </c>
      <c r="AC48" s="215">
        <v>1525</v>
      </c>
      <c r="AD48" s="127">
        <f t="shared" si="3"/>
        <v>35.1</v>
      </c>
      <c r="AE48" s="127">
        <f t="shared" si="0"/>
        <v>1406.0228571428577</v>
      </c>
      <c r="AF48" s="141">
        <f t="shared" si="4"/>
        <v>31.433714285714295</v>
      </c>
      <c r="AG48" s="142">
        <f t="shared" si="1"/>
        <v>31</v>
      </c>
      <c r="AH48" s="141">
        <f t="shared" si="2"/>
        <v>31.260228571428577</v>
      </c>
      <c r="AI48" s="45"/>
      <c r="AJ48" s="45" t="s">
        <v>65</v>
      </c>
      <c r="AK48" s="45">
        <v>50</v>
      </c>
      <c r="AL48" s="45">
        <v>15</v>
      </c>
    </row>
    <row r="49" spans="1:186" s="9" customFormat="1" ht="12.75" customHeight="1">
      <c r="A49" s="3"/>
      <c r="B49" s="4"/>
      <c r="C49" s="14"/>
      <c r="D49" s="5"/>
      <c r="E49" s="3"/>
      <c r="F49" s="3"/>
      <c r="G49" s="1"/>
      <c r="H49" s="1"/>
      <c r="I49" s="3">
        <f>SUM(I10:I48)</f>
        <v>26856</v>
      </c>
      <c r="J49" s="4"/>
      <c r="K49" s="1"/>
      <c r="L49" s="1"/>
      <c r="M49" s="1"/>
      <c r="N49" s="14"/>
      <c r="O49" s="1"/>
      <c r="P49" s="1"/>
      <c r="Q49" s="1"/>
      <c r="R49" s="1"/>
      <c r="S49" s="4"/>
      <c r="T49" s="3">
        <f>SUM(T10:T48)</f>
        <v>28529</v>
      </c>
      <c r="U49" s="3"/>
      <c r="V49" s="3"/>
      <c r="W49" s="3"/>
      <c r="X49" s="3"/>
      <c r="Y49" s="12"/>
      <c r="Z49" s="3"/>
      <c r="AA49" s="6"/>
      <c r="AB49" s="14"/>
      <c r="AC49" s="7"/>
      <c r="AD49" s="11">
        <f>SUM(AD7:AD48)</f>
        <v>1406.0228571428577</v>
      </c>
      <c r="AE49" s="11"/>
      <c r="AF49" s="146"/>
      <c r="AG49" s="147"/>
      <c r="AH49" s="11">
        <f>AD49/60</f>
        <v>23.433714285714295</v>
      </c>
      <c r="AI49" s="8"/>
      <c r="AJ49" s="43"/>
      <c r="AK49" s="2"/>
      <c r="AL49" s="2"/>
      <c r="GD49" s="10"/>
    </row>
    <row r="50" spans="1:186" ht="12.75" customHeight="1" thickBot="1">
      <c r="A50" s="148" t="s">
        <v>3</v>
      </c>
      <c r="B50" s="149"/>
      <c r="C50" s="149"/>
      <c r="D50" s="150"/>
      <c r="E50" s="150"/>
      <c r="F50" s="151"/>
      <c r="G50" s="149"/>
      <c r="H50" s="152"/>
      <c r="I50" s="152"/>
      <c r="J50" s="153"/>
      <c r="K50" s="153" t="s">
        <v>4</v>
      </c>
      <c r="L50" s="154"/>
      <c r="M50" s="155"/>
      <c r="N50" s="155"/>
      <c r="O50" s="155"/>
      <c r="P50" s="155"/>
      <c r="Q50" s="155"/>
      <c r="R50" s="155"/>
      <c r="S50" s="156"/>
      <c r="T50" s="157"/>
      <c r="U50" s="40"/>
      <c r="V50" s="40"/>
      <c r="W50" s="158"/>
      <c r="X50" s="159"/>
      <c r="Y50" s="160"/>
      <c r="Z50" s="161"/>
      <c r="AA50" s="155"/>
      <c r="AB50" s="155"/>
      <c r="AC50" s="155"/>
      <c r="AD50" s="162"/>
      <c r="AE50" s="163"/>
      <c r="AF50" s="163"/>
      <c r="AG50" s="164"/>
      <c r="AH50" s="165"/>
      <c r="AI50" s="166"/>
      <c r="AJ50" s="167"/>
      <c r="AK50" s="168"/>
      <c r="AL50" s="55"/>
      <c r="AM50" s="42"/>
      <c r="AN50" s="42"/>
      <c r="AO50" s="42"/>
      <c r="AP50" s="42"/>
      <c r="AQ50" s="42"/>
      <c r="AR50" s="42"/>
      <c r="AS50" s="42"/>
      <c r="AT50" s="42"/>
      <c r="AU50" s="42"/>
    </row>
    <row r="51" spans="1:186" s="169" customFormat="1" ht="18" customHeight="1" thickBot="1">
      <c r="A51" s="1516" t="s">
        <v>5</v>
      </c>
      <c r="B51" s="1517"/>
      <c r="C51" s="1517"/>
      <c r="D51" s="1517"/>
      <c r="E51" s="1517"/>
      <c r="F51" s="1517"/>
      <c r="G51" s="1517"/>
      <c r="H51" s="1517"/>
      <c r="I51" s="1517"/>
      <c r="J51" s="1517"/>
      <c r="K51" s="1517"/>
      <c r="L51" s="1517"/>
      <c r="M51" s="1517"/>
      <c r="N51" s="1517"/>
      <c r="O51" s="1517"/>
      <c r="P51" s="1517"/>
      <c r="Q51" s="1517"/>
      <c r="R51" s="1517"/>
      <c r="S51" s="1517"/>
      <c r="T51" s="1517"/>
      <c r="U51" s="1517"/>
      <c r="V51" s="1517"/>
      <c r="W51" s="1517"/>
      <c r="X51" s="1517"/>
      <c r="Y51" s="1517"/>
      <c r="Z51" s="1517"/>
      <c r="AA51" s="1517"/>
      <c r="AB51" s="1517"/>
      <c r="AC51" s="1517"/>
      <c r="AD51" s="1517"/>
      <c r="AE51" s="1517"/>
      <c r="AF51" s="1517"/>
      <c r="AG51" s="1517"/>
      <c r="AH51" s="1517"/>
      <c r="AI51" s="1517"/>
      <c r="AJ51" s="1517"/>
      <c r="AK51" s="1517"/>
      <c r="AL51" s="1518"/>
    </row>
    <row r="52" spans="1:186" ht="5.25" customHeight="1">
      <c r="A52" s="170"/>
      <c r="H52" s="171"/>
      <c r="I52" s="171"/>
      <c r="J52" s="171"/>
      <c r="K52" s="172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173"/>
      <c r="Z52" s="171"/>
      <c r="AA52" s="174"/>
      <c r="AB52" s="174"/>
      <c r="AC52" s="174"/>
      <c r="AD52" s="175"/>
      <c r="AE52" s="171"/>
      <c r="AF52" s="171"/>
      <c r="AG52" s="171"/>
      <c r="AH52" s="171"/>
      <c r="AI52" s="171"/>
      <c r="AJ52" s="171"/>
    </row>
    <row r="53" spans="1:186" ht="14.25" customHeight="1">
      <c r="A53" s="230"/>
      <c r="T53" s="42"/>
      <c r="U53" s="42"/>
      <c r="V53" s="42"/>
      <c r="W53" s="176"/>
      <c r="X53" s="176"/>
      <c r="Y53" s="177"/>
      <c r="AB53" s="178" t="s">
        <v>297</v>
      </c>
    </row>
    <row r="54" spans="1:186" ht="15" customHeight="1">
      <c r="H54" s="78" t="s">
        <v>592</v>
      </c>
      <c r="S54" s="78" t="s">
        <v>594</v>
      </c>
      <c r="Y54" s="35"/>
      <c r="AO54" s="42"/>
      <c r="AP54" s="42"/>
    </row>
    <row r="55" spans="1:186" s="199" customFormat="1" ht="9.75" customHeight="1">
      <c r="H55" s="1515"/>
      <c r="I55" s="1515"/>
      <c r="S55" s="1515" t="s">
        <v>61</v>
      </c>
      <c r="T55" s="1515"/>
      <c r="U55" s="1515"/>
      <c r="V55" s="1515"/>
      <c r="W55" s="1515"/>
      <c r="X55" s="1515"/>
      <c r="Y55" s="1515"/>
      <c r="Z55" s="1515"/>
      <c r="AA55" s="200"/>
      <c r="AB55" s="200"/>
      <c r="AC55" s="200"/>
      <c r="AN55" s="201"/>
      <c r="AO55" s="201"/>
    </row>
    <row r="56" spans="1:186" ht="19.5" customHeight="1">
      <c r="A56" s="78"/>
      <c r="B56" s="78"/>
      <c r="H56" s="78" t="s">
        <v>593</v>
      </c>
      <c r="N56" s="78"/>
      <c r="S56" s="230" t="s">
        <v>1286</v>
      </c>
      <c r="T56" s="78"/>
      <c r="U56" s="78"/>
      <c r="Y56" s="35"/>
      <c r="AO56" s="42"/>
      <c r="AP56" s="42"/>
    </row>
  </sheetData>
  <mergeCells count="10">
    <mergeCell ref="A51:AL51"/>
    <mergeCell ref="H55:I55"/>
    <mergeCell ref="S55:Z55"/>
    <mergeCell ref="A2:AC2"/>
    <mergeCell ref="D4:E5"/>
    <mergeCell ref="G4:G5"/>
    <mergeCell ref="H4:H5"/>
    <mergeCell ref="K4:M4"/>
    <mergeCell ref="P4:R4"/>
    <mergeCell ref="AB4:AC4"/>
  </mergeCells>
  <conditionalFormatting sqref="C49:C53 C57:C65536">
    <cfRule type="duplicateValues" dxfId="2954" priority="238" stopIfTrue="1"/>
  </conditionalFormatting>
  <conditionalFormatting sqref="C49:C53 C1:C7 C57:C65536">
    <cfRule type="duplicateValues" dxfId="2953" priority="239" stopIfTrue="1"/>
  </conditionalFormatting>
  <conditionalFormatting sqref="C49:C53 C1:C7 C57:C65536">
    <cfRule type="duplicateValues" dxfId="2952" priority="240" stopIfTrue="1"/>
    <cfRule type="duplicateValues" dxfId="2951" priority="241" stopIfTrue="1"/>
  </conditionalFormatting>
  <conditionalFormatting sqref="C54:C56">
    <cfRule type="duplicateValues" dxfId="2950" priority="172" stopIfTrue="1"/>
    <cfRule type="duplicateValues" dxfId="2949" priority="173" stopIfTrue="1"/>
  </conditionalFormatting>
  <conditionalFormatting sqref="C54:C56">
    <cfRule type="duplicateValues" dxfId="2948" priority="174" stopIfTrue="1"/>
  </conditionalFormatting>
  <conditionalFormatting sqref="C54:C56">
    <cfRule type="duplicateValues" dxfId="2947" priority="175" stopIfTrue="1"/>
  </conditionalFormatting>
  <conditionalFormatting sqref="C54:C56">
    <cfRule type="duplicateValues" dxfId="2946" priority="176" stopIfTrue="1"/>
    <cfRule type="duplicateValues" dxfId="2945" priority="177" stopIfTrue="1"/>
  </conditionalFormatting>
  <conditionalFormatting sqref="C16">
    <cfRule type="duplicateValues" dxfId="2944" priority="157" stopIfTrue="1"/>
  </conditionalFormatting>
  <conditionalFormatting sqref="C16">
    <cfRule type="duplicateValues" dxfId="2943" priority="158" stopIfTrue="1"/>
    <cfRule type="duplicateValues" dxfId="2942" priority="159" stopIfTrue="1"/>
  </conditionalFormatting>
  <conditionalFormatting sqref="AJ16">
    <cfRule type="duplicateValues" dxfId="2941" priority="154" stopIfTrue="1"/>
  </conditionalFormatting>
  <conditionalFormatting sqref="AJ16">
    <cfRule type="duplicateValues" dxfId="2940" priority="155" stopIfTrue="1"/>
    <cfRule type="duplicateValues" dxfId="2939" priority="156" stopIfTrue="1"/>
  </conditionalFormatting>
  <conditionalFormatting sqref="AI39:AL43 BJ39:BK43 BS39:BS43 AR39:AU43 BA39:BD43 C39:AC43">
    <cfRule type="duplicateValues" dxfId="2938" priority="148" stopIfTrue="1"/>
  </conditionalFormatting>
  <conditionalFormatting sqref="AI39:AL43 BJ39:BK43 BS39:BS43 AR39:AU43 BA39:BD43 C39:AC43">
    <cfRule type="duplicateValues" dxfId="2937" priority="149" stopIfTrue="1"/>
    <cfRule type="duplicateValues" dxfId="2936" priority="150" stopIfTrue="1"/>
  </conditionalFormatting>
  <conditionalFormatting sqref="BT39:BT43">
    <cfRule type="duplicateValues" dxfId="2935" priority="151" stopIfTrue="1"/>
  </conditionalFormatting>
  <conditionalFormatting sqref="BT39:BT43">
    <cfRule type="duplicateValues" dxfId="2934" priority="152" stopIfTrue="1"/>
    <cfRule type="duplicateValues" dxfId="2933" priority="153" stopIfTrue="1"/>
  </conditionalFormatting>
  <conditionalFormatting sqref="AI44:AL46 BJ44:BK46 BS44:BS46 BA44:BD46 C44:AC46 AR44:AU46">
    <cfRule type="duplicateValues" dxfId="2932" priority="136" stopIfTrue="1"/>
  </conditionalFormatting>
  <conditionalFormatting sqref="AI44:AL46 BJ44:BK46 BS44:BS46 BA44:BD46 C44:AC46 AR44:AU46">
    <cfRule type="duplicateValues" dxfId="2931" priority="137" stopIfTrue="1"/>
    <cfRule type="duplicateValues" dxfId="2930" priority="138" stopIfTrue="1"/>
  </conditionalFormatting>
  <conditionalFormatting sqref="BT44:BT46">
    <cfRule type="duplicateValues" dxfId="2929" priority="139" stopIfTrue="1"/>
  </conditionalFormatting>
  <conditionalFormatting sqref="BT44:BT46">
    <cfRule type="duplicateValues" dxfId="2928" priority="140" stopIfTrue="1"/>
    <cfRule type="duplicateValues" dxfId="2927" priority="141" stopIfTrue="1"/>
  </conditionalFormatting>
  <conditionalFormatting sqref="BI34:BL34 CA34 BR34:BS34 C34:AC34 AZ34:BC34 AI34:AT34">
    <cfRule type="duplicateValues" dxfId="2926" priority="130" stopIfTrue="1"/>
  </conditionalFormatting>
  <conditionalFormatting sqref="BI34:BL34 CA34 BR34:BS34 C34:AC34 AZ34:BC34 AI34:AT34">
    <cfRule type="duplicateValues" dxfId="2925" priority="131" stopIfTrue="1"/>
    <cfRule type="duplicateValues" dxfId="2924" priority="132" stopIfTrue="1"/>
  </conditionalFormatting>
  <conditionalFormatting sqref="CB34">
    <cfRule type="duplicateValues" dxfId="2923" priority="133" stopIfTrue="1"/>
  </conditionalFormatting>
  <conditionalFormatting sqref="CB34">
    <cfRule type="duplicateValues" dxfId="2922" priority="134" stopIfTrue="1"/>
    <cfRule type="duplicateValues" dxfId="2921" priority="135" stopIfTrue="1"/>
  </conditionalFormatting>
  <conditionalFormatting sqref="BI35:BL35 AZ35:BC35 CA35 BR35:BS35 C35:AC35 AI35:AT35">
    <cfRule type="duplicateValues" dxfId="2920" priority="124" stopIfTrue="1"/>
  </conditionalFormatting>
  <conditionalFormatting sqref="BI35:BL35 AZ35:BC35 CA35 BR35:BS35 C35:AC35 AI35:AT35">
    <cfRule type="duplicateValues" dxfId="2919" priority="125" stopIfTrue="1"/>
    <cfRule type="duplicateValues" dxfId="2918" priority="126" stopIfTrue="1"/>
  </conditionalFormatting>
  <conditionalFormatting sqref="CB35">
    <cfRule type="duplicateValues" dxfId="2917" priority="127" stopIfTrue="1"/>
  </conditionalFormatting>
  <conditionalFormatting sqref="CB35">
    <cfRule type="duplicateValues" dxfId="2916" priority="128" stopIfTrue="1"/>
    <cfRule type="duplicateValues" dxfId="2915" priority="129" stopIfTrue="1"/>
  </conditionalFormatting>
  <conditionalFormatting sqref="BJ33:BK33 BS33 AR33:AU33 BA33:BD33 C33:AC33 AI33:AL33">
    <cfRule type="duplicateValues" dxfId="2914" priority="82" stopIfTrue="1"/>
  </conditionalFormatting>
  <conditionalFormatting sqref="BJ33:BK33 BS33 AR33:AU33 BA33:BD33 C33:AC33 AI33:AL33">
    <cfRule type="duplicateValues" dxfId="2913" priority="83" stopIfTrue="1"/>
    <cfRule type="duplicateValues" dxfId="2912" priority="84" stopIfTrue="1"/>
  </conditionalFormatting>
  <conditionalFormatting sqref="BT33">
    <cfRule type="duplicateValues" dxfId="2911" priority="85" stopIfTrue="1"/>
  </conditionalFormatting>
  <conditionalFormatting sqref="BT33">
    <cfRule type="duplicateValues" dxfId="2910" priority="86" stopIfTrue="1"/>
    <cfRule type="duplicateValues" dxfId="2909" priority="87" stopIfTrue="1"/>
  </conditionalFormatting>
  <conditionalFormatting sqref="BJ32:BK32 BS32 AR32:AU32 BA32:BD32 C32:AC32 AI32:AL32">
    <cfRule type="duplicateValues" dxfId="2908" priority="76" stopIfTrue="1"/>
  </conditionalFormatting>
  <conditionalFormatting sqref="BJ32:BK32 BS32 AR32:AU32 BA32:BD32 C32:AC32 AI32:AL32">
    <cfRule type="duplicateValues" dxfId="2907" priority="77" stopIfTrue="1"/>
    <cfRule type="duplicateValues" dxfId="2906" priority="78" stopIfTrue="1"/>
  </conditionalFormatting>
  <conditionalFormatting sqref="BT32">
    <cfRule type="duplicateValues" dxfId="2905" priority="79" stopIfTrue="1"/>
  </conditionalFormatting>
  <conditionalFormatting sqref="BT32">
    <cfRule type="duplicateValues" dxfId="2904" priority="80" stopIfTrue="1"/>
    <cfRule type="duplicateValues" dxfId="2903" priority="81" stopIfTrue="1"/>
  </conditionalFormatting>
  <conditionalFormatting sqref="C10:AC10 BA10:BD10 AR10:AU10 BS10 BJ10:BK10 AI10:AL10">
    <cfRule type="duplicateValues" dxfId="2902" priority="70" stopIfTrue="1"/>
  </conditionalFormatting>
  <conditionalFormatting sqref="C10:AC10 BA10:BD10 AR10:AU10 BS10 BJ10:BK10 AI10:AL10">
    <cfRule type="duplicateValues" dxfId="2901" priority="71" stopIfTrue="1"/>
    <cfRule type="duplicateValues" dxfId="2900" priority="72" stopIfTrue="1"/>
  </conditionalFormatting>
  <conditionalFormatting sqref="BT10">
    <cfRule type="duplicateValues" dxfId="2899" priority="73" stopIfTrue="1"/>
  </conditionalFormatting>
  <conditionalFormatting sqref="BT10">
    <cfRule type="duplicateValues" dxfId="2898" priority="74" stopIfTrue="1"/>
    <cfRule type="duplicateValues" dxfId="2897" priority="75" stopIfTrue="1"/>
  </conditionalFormatting>
  <conditionalFormatting sqref="AI26:AT27 CA17 BR17:BS17 BI17:BL17 AZ17:BC17 C17:AC17 AI17:AT17 C26:AC27 AZ26:BC27 BI26:BL27 BR26:BS27 CA26:CA27">
    <cfRule type="duplicateValues" dxfId="2896" priority="64" stopIfTrue="1"/>
  </conditionalFormatting>
  <conditionalFormatting sqref="AI26:AT27 CA17 BR17:BS17 BI17:BL17 AZ17:BC17 C17:AC17 AI17:AT17 C26:AC27 AZ26:BC27 BI26:BL27 BR26:BS27 CA26:CA27">
    <cfRule type="duplicateValues" dxfId="2895" priority="65" stopIfTrue="1"/>
    <cfRule type="duplicateValues" dxfId="2894" priority="66" stopIfTrue="1"/>
  </conditionalFormatting>
  <conditionalFormatting sqref="CB26:CB27 CB17">
    <cfRule type="duplicateValues" dxfId="2893" priority="67" stopIfTrue="1"/>
  </conditionalFormatting>
  <conditionalFormatting sqref="CB26:CB27 CB17">
    <cfRule type="duplicateValues" dxfId="2892" priority="68" stopIfTrue="1"/>
    <cfRule type="duplicateValues" dxfId="2891" priority="69" stopIfTrue="1"/>
  </conditionalFormatting>
  <conditionalFormatting sqref="BR47:BS47 CA47 BI47:BL47 C47:AC47 AZ47:BC47 AI47:AT47">
    <cfRule type="duplicateValues" dxfId="2890" priority="58" stopIfTrue="1"/>
  </conditionalFormatting>
  <conditionalFormatting sqref="BR47:BS47 CA47 BI47:BL47 C47:AC47 AZ47:BC47 AI47:AT47">
    <cfRule type="duplicateValues" dxfId="2889" priority="59" stopIfTrue="1"/>
    <cfRule type="duplicateValues" dxfId="2888" priority="60" stopIfTrue="1"/>
  </conditionalFormatting>
  <conditionalFormatting sqref="CB47">
    <cfRule type="duplicateValues" dxfId="2887" priority="61" stopIfTrue="1"/>
  </conditionalFormatting>
  <conditionalFormatting sqref="CB47">
    <cfRule type="duplicateValues" dxfId="2886" priority="62" stopIfTrue="1"/>
    <cfRule type="duplicateValues" dxfId="2885" priority="63" stopIfTrue="1"/>
  </conditionalFormatting>
  <conditionalFormatting sqref="AI11:AL11 C11:AC11 AR11:AU11 BA11:BD11 BS11 BJ11:BK11">
    <cfRule type="duplicateValues" dxfId="2884" priority="52" stopIfTrue="1"/>
  </conditionalFormatting>
  <conditionalFormatting sqref="AI11:AL11 C11:AC11 AR11:AU11 BA11:BD11 BS11 BJ11:BK11">
    <cfRule type="duplicateValues" dxfId="2883" priority="53" stopIfTrue="1"/>
    <cfRule type="duplicateValues" dxfId="2882" priority="54" stopIfTrue="1"/>
  </conditionalFormatting>
  <conditionalFormatting sqref="BT11">
    <cfRule type="duplicateValues" dxfId="2881" priority="55" stopIfTrue="1"/>
  </conditionalFormatting>
  <conditionalFormatting sqref="BT11">
    <cfRule type="duplicateValues" dxfId="2880" priority="56" stopIfTrue="1"/>
    <cfRule type="duplicateValues" dxfId="2879" priority="57" stopIfTrue="1"/>
  </conditionalFormatting>
  <conditionalFormatting sqref="CA19:CA25 BR19:BS25 AZ19:BC25 BI19:BL25 C19:AC25 AI19:AT25">
    <cfRule type="duplicateValues" dxfId="2878" priority="46" stopIfTrue="1"/>
  </conditionalFormatting>
  <conditionalFormatting sqref="CA19:CA25 BR19:BS25 AZ19:BC25 BI19:BL25 C19:AC25 AI19:AT25">
    <cfRule type="duplicateValues" dxfId="2877" priority="47" stopIfTrue="1"/>
    <cfRule type="duplicateValues" dxfId="2876" priority="48" stopIfTrue="1"/>
  </conditionalFormatting>
  <conditionalFormatting sqref="CB19:CB25">
    <cfRule type="duplicateValues" dxfId="2875" priority="49" stopIfTrue="1"/>
  </conditionalFormatting>
  <conditionalFormatting sqref="CB19:CB25">
    <cfRule type="duplicateValues" dxfId="2874" priority="50" stopIfTrue="1"/>
    <cfRule type="duplicateValues" dxfId="2873" priority="51" stopIfTrue="1"/>
  </conditionalFormatting>
  <conditionalFormatting sqref="CA38 BR38:BS38 BI38:BL38 C38:AC38 AZ38:BC38 AI38:AT38">
    <cfRule type="duplicateValues" dxfId="2872" priority="40" stopIfTrue="1"/>
  </conditionalFormatting>
  <conditionalFormatting sqref="CA38 BR38:BS38 BI38:BL38 C38:AC38 AZ38:BC38 AI38:AT38">
    <cfRule type="duplicateValues" dxfId="2871" priority="41" stopIfTrue="1"/>
    <cfRule type="duplicateValues" dxfId="2870" priority="42" stopIfTrue="1"/>
  </conditionalFormatting>
  <conditionalFormatting sqref="CB38">
    <cfRule type="duplicateValues" dxfId="2869" priority="43" stopIfTrue="1"/>
  </conditionalFormatting>
  <conditionalFormatting sqref="CB38">
    <cfRule type="duplicateValues" dxfId="2868" priority="44" stopIfTrue="1"/>
    <cfRule type="duplicateValues" dxfId="2867" priority="45" stopIfTrue="1"/>
  </conditionalFormatting>
  <conditionalFormatting sqref="CA12:CA15 BR12:BS15 AZ12:BC15 BI12:BL15 C12:AC15 AI12:AT15">
    <cfRule type="duplicateValues" dxfId="2866" priority="28" stopIfTrue="1"/>
  </conditionalFormatting>
  <conditionalFormatting sqref="CA12:CA15 BR12:BS15 AZ12:BC15 BI12:BL15 C12:AC15 AI12:AT15">
    <cfRule type="duplicateValues" dxfId="2865" priority="29" stopIfTrue="1"/>
    <cfRule type="duplicateValues" dxfId="2864" priority="30" stopIfTrue="1"/>
  </conditionalFormatting>
  <conditionalFormatting sqref="CB12:CB15">
    <cfRule type="duplicateValues" dxfId="2863" priority="31" stopIfTrue="1"/>
  </conditionalFormatting>
  <conditionalFormatting sqref="CB12:CB15">
    <cfRule type="duplicateValues" dxfId="2862" priority="32" stopIfTrue="1"/>
    <cfRule type="duplicateValues" dxfId="2861" priority="33" stopIfTrue="1"/>
  </conditionalFormatting>
  <conditionalFormatting sqref="CA28:CA31 CA18 BR28:BS31 BR18:BS18 AZ28:BC31 AZ18:BC18 BI28:BL31 BI18:BL18 C28:AC31 C18:AC18 AI28:AT31 AI18:AT18">
    <cfRule type="duplicateValues" dxfId="2860" priority="65242" stopIfTrue="1"/>
  </conditionalFormatting>
  <conditionalFormatting sqref="CA28:CA31 CA18 BR28:BS31 BR18:BS18 AZ28:BC31 AZ18:BC18 BI28:BL31 BI18:BL18 C28:AC31 C18:AC18 AI28:AT31 AI18:AT18">
    <cfRule type="duplicateValues" dxfId="2859" priority="65254" stopIfTrue="1"/>
    <cfRule type="duplicateValues" dxfId="2858" priority="65255" stopIfTrue="1"/>
  </conditionalFormatting>
  <conditionalFormatting sqref="CB28:CB31 CB18">
    <cfRule type="duplicateValues" dxfId="2857" priority="65278" stopIfTrue="1"/>
  </conditionalFormatting>
  <conditionalFormatting sqref="CB28:CB31 CB18">
    <cfRule type="duplicateValues" dxfId="2856" priority="65280" stopIfTrue="1"/>
    <cfRule type="duplicateValues" dxfId="2855" priority="65281" stopIfTrue="1"/>
  </conditionalFormatting>
  <conditionalFormatting sqref="AJ36:AL37">
    <cfRule type="duplicateValues" dxfId="2854" priority="25" stopIfTrue="1"/>
  </conditionalFormatting>
  <conditionalFormatting sqref="AJ36:AL37">
    <cfRule type="duplicateValues" dxfId="2853" priority="26" stopIfTrue="1"/>
    <cfRule type="duplicateValues" dxfId="2852" priority="27" stopIfTrue="1"/>
  </conditionalFormatting>
  <conditionalFormatting sqref="C48:L48">
    <cfRule type="duplicateValues" dxfId="2851" priority="10" stopIfTrue="1"/>
  </conditionalFormatting>
  <conditionalFormatting sqref="C48:L48">
    <cfRule type="duplicateValues" dxfId="2850" priority="11" stopIfTrue="1"/>
    <cfRule type="duplicateValues" dxfId="2849" priority="12" stopIfTrue="1"/>
  </conditionalFormatting>
  <conditionalFormatting sqref="AJ48:AL48">
    <cfRule type="duplicateValues" dxfId="2848" priority="7" stopIfTrue="1"/>
  </conditionalFormatting>
  <conditionalFormatting sqref="AJ48:AL48">
    <cfRule type="duplicateValues" dxfId="2847" priority="8" stopIfTrue="1"/>
    <cfRule type="duplicateValues" dxfId="2846" priority="9" stopIfTrue="1"/>
  </conditionalFormatting>
  <conditionalFormatting sqref="BI8:BL9 AZ8:BC9 CA8:CA9 BR8:BS9 C8:AC9 AI8:AT9">
    <cfRule type="duplicateValues" dxfId="2845" priority="1" stopIfTrue="1"/>
  </conditionalFormatting>
  <conditionalFormatting sqref="BI8:BL9 AZ8:BC9 CA8:CA9 BR8:BS9 C8:AC9 AI8:AT9">
    <cfRule type="duplicateValues" dxfId="2844" priority="2" stopIfTrue="1"/>
    <cfRule type="duplicateValues" dxfId="2843" priority="3" stopIfTrue="1"/>
  </conditionalFormatting>
  <conditionalFormatting sqref="CB8:CB9">
    <cfRule type="duplicateValues" dxfId="2842" priority="4" stopIfTrue="1"/>
  </conditionalFormatting>
  <conditionalFormatting sqref="CB8:CB9">
    <cfRule type="duplicateValues" dxfId="2841" priority="5" stopIfTrue="1"/>
    <cfRule type="duplicateValues" dxfId="2840" priority="6" stopIfTrue="1"/>
  </conditionalFormatting>
  <printOptions horizontalCentered="1"/>
  <pageMargins left="0" right="0" top="0" bottom="0" header="0.31496062992125984" footer="0.31496062992125984"/>
  <pageSetup paperSize="156" scale="7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:GD45"/>
  <sheetViews>
    <sheetView topLeftCell="A4" zoomScale="110" zoomScaleNormal="110" workbookViewId="0">
      <selection activeCell="C27" sqref="C27"/>
    </sheetView>
  </sheetViews>
  <sheetFormatPr defaultRowHeight="12.75"/>
  <cols>
    <col min="1" max="1" width="4.5703125" style="35" customWidth="1"/>
    <col min="2" max="2" width="6" style="35" customWidth="1"/>
    <col min="3" max="3" width="7" style="35" customWidth="1"/>
    <col min="4" max="4" width="3.42578125" style="35" hidden="1" customWidth="1"/>
    <col min="5" max="5" width="11.85546875" style="35" hidden="1" customWidth="1"/>
    <col min="6" max="6" width="6.7109375" style="35" hidden="1" customWidth="1"/>
    <col min="7" max="7" width="10.7109375" style="35" customWidth="1"/>
    <col min="8" max="8" width="20" style="35" customWidth="1"/>
    <col min="9" max="10" width="5.85546875" style="35" customWidth="1"/>
    <col min="11" max="11" width="15.85546875" style="35" customWidth="1"/>
    <col min="12" max="12" width="8.7109375" style="35" customWidth="1"/>
    <col min="13" max="13" width="6.5703125" style="35" customWidth="1"/>
    <col min="14" max="14" width="6.140625" style="35" customWidth="1"/>
    <col min="15" max="15" width="3.5703125" style="35" customWidth="1"/>
    <col min="16" max="16" width="3" style="35" customWidth="1"/>
    <col min="17" max="17" width="3.140625" style="35" customWidth="1"/>
    <col min="18" max="18" width="2.7109375" style="35" customWidth="1"/>
    <col min="19" max="19" width="6.5703125" style="35" customWidth="1"/>
    <col min="20" max="20" width="5.28515625" style="35" customWidth="1"/>
    <col min="21" max="21" width="6.28515625" style="35" customWidth="1"/>
    <col min="22" max="22" width="6" style="35" customWidth="1"/>
    <col min="23" max="23" width="5.140625" style="35" customWidth="1"/>
    <col min="24" max="24" width="5.140625" style="35" hidden="1" customWidth="1"/>
    <col min="25" max="25" width="5.140625" style="63" hidden="1" customWidth="1"/>
    <col min="26" max="26" width="4.85546875" style="35" customWidth="1"/>
    <col min="27" max="27" width="12.5703125" style="35" customWidth="1"/>
    <col min="28" max="28" width="4.5703125" style="35" customWidth="1"/>
    <col min="29" max="29" width="4.28515625" style="35" customWidth="1"/>
    <col min="30" max="30" width="4.5703125" style="35" customWidth="1"/>
    <col min="31" max="31" width="4.7109375" style="35" hidden="1" customWidth="1"/>
    <col min="32" max="32" width="6.7109375" style="35" hidden="1" customWidth="1"/>
    <col min="33" max="33" width="3.7109375" style="35" hidden="1" customWidth="1"/>
    <col min="34" max="34" width="4.5703125" style="35" customWidth="1"/>
    <col min="35" max="35" width="3.5703125" style="35" customWidth="1"/>
    <col min="36" max="36" width="8.28515625" style="35" customWidth="1"/>
    <col min="37" max="37" width="3.42578125" style="35" customWidth="1"/>
    <col min="38" max="38" width="4.140625" style="35" customWidth="1"/>
    <col min="39" max="16384" width="9.140625" style="35"/>
  </cols>
  <sheetData>
    <row r="1" spans="1:40" ht="6" customHeight="1" thickBot="1"/>
    <row r="2" spans="1:40" ht="12" customHeight="1" thickTop="1" thickBot="1">
      <c r="A2" s="1519" t="s">
        <v>9</v>
      </c>
      <c r="B2" s="1520"/>
      <c r="C2" s="1520"/>
      <c r="D2" s="1520"/>
      <c r="E2" s="1520"/>
      <c r="F2" s="1520"/>
      <c r="G2" s="1520"/>
      <c r="H2" s="1520"/>
      <c r="I2" s="1520"/>
      <c r="J2" s="1520"/>
      <c r="K2" s="1520"/>
      <c r="L2" s="1520"/>
      <c r="M2" s="1520"/>
      <c r="N2" s="1520"/>
      <c r="O2" s="1520"/>
      <c r="P2" s="1520"/>
      <c r="Q2" s="1520"/>
      <c r="R2" s="1520"/>
      <c r="S2" s="1520"/>
      <c r="T2" s="1520"/>
      <c r="U2" s="1520"/>
      <c r="V2" s="1520"/>
      <c r="W2" s="1520"/>
      <c r="X2" s="1520"/>
      <c r="Y2" s="1520"/>
      <c r="Z2" s="1520"/>
      <c r="AA2" s="1520"/>
      <c r="AB2" s="1520"/>
      <c r="AC2" s="1520"/>
      <c r="AD2" s="64"/>
      <c r="AE2" s="64"/>
      <c r="AF2" s="64"/>
      <c r="AG2" s="64"/>
      <c r="AH2" s="65"/>
      <c r="AI2" s="66" t="s">
        <v>51</v>
      </c>
      <c r="AJ2" s="67" t="s">
        <v>52</v>
      </c>
    </row>
    <row r="3" spans="1:40" s="78" customFormat="1" ht="16.5" customHeight="1" thickTop="1" thickBot="1">
      <c r="A3" s="68" t="s">
        <v>62</v>
      </c>
      <c r="B3" s="69"/>
      <c r="C3" s="69"/>
      <c r="D3" s="70"/>
      <c r="E3" s="70"/>
      <c r="F3" s="70"/>
      <c r="G3" s="70"/>
      <c r="H3" s="71"/>
      <c r="I3" s="72" t="s">
        <v>36</v>
      </c>
      <c r="J3" s="73"/>
      <c r="K3" s="74" t="s">
        <v>59</v>
      </c>
      <c r="L3" s="74"/>
      <c r="M3" s="75"/>
      <c r="N3" s="76"/>
      <c r="O3" s="77"/>
      <c r="P3" s="77"/>
      <c r="Q3" s="77"/>
      <c r="S3" s="79"/>
      <c r="T3" s="36"/>
      <c r="U3" s="36"/>
      <c r="V3" s="36"/>
      <c r="W3" s="36"/>
      <c r="X3" s="36"/>
      <c r="Y3" s="80"/>
      <c r="Z3" s="81"/>
      <c r="AA3" s="75"/>
      <c r="AB3" s="54" t="s">
        <v>398</v>
      </c>
      <c r="AC3" s="82"/>
      <c r="AD3" s="83"/>
      <c r="AE3" s="84"/>
      <c r="AF3" s="84"/>
      <c r="AG3" s="84"/>
      <c r="AH3" s="84"/>
      <c r="AI3" s="85"/>
      <c r="AJ3" s="86"/>
    </row>
    <row r="4" spans="1:40" ht="12" customHeight="1" thickTop="1">
      <c r="A4" s="87" t="s">
        <v>37</v>
      </c>
      <c r="B4" s="88" t="s">
        <v>13</v>
      </c>
      <c r="C4" s="89" t="s">
        <v>14</v>
      </c>
      <c r="D4" s="1521" t="s">
        <v>56</v>
      </c>
      <c r="E4" s="1522"/>
      <c r="F4" s="90"/>
      <c r="G4" s="1525" t="s">
        <v>15</v>
      </c>
      <c r="H4" s="1526" t="s">
        <v>16</v>
      </c>
      <c r="I4" s="92" t="s">
        <v>17</v>
      </c>
      <c r="J4" s="89" t="s">
        <v>18</v>
      </c>
      <c r="K4" s="1528" t="s">
        <v>19</v>
      </c>
      <c r="L4" s="1528"/>
      <c r="M4" s="1528"/>
      <c r="N4" s="88" t="s">
        <v>39</v>
      </c>
      <c r="O4" s="93" t="s">
        <v>20</v>
      </c>
      <c r="P4" s="1529" t="s">
        <v>21</v>
      </c>
      <c r="Q4" s="1529"/>
      <c r="R4" s="1529"/>
      <c r="S4" s="94" t="s">
        <v>22</v>
      </c>
      <c r="T4" s="37" t="s">
        <v>38</v>
      </c>
      <c r="U4" s="37"/>
      <c r="V4" s="37" t="s">
        <v>57</v>
      </c>
      <c r="W4" s="37" t="s">
        <v>53</v>
      </c>
      <c r="X4" s="37" t="s">
        <v>7</v>
      </c>
      <c r="Y4" s="95" t="s">
        <v>8</v>
      </c>
      <c r="Z4" s="88" t="s">
        <v>40</v>
      </c>
      <c r="AA4" s="96" t="s">
        <v>41</v>
      </c>
      <c r="AB4" s="1530" t="s">
        <v>23</v>
      </c>
      <c r="AC4" s="1531"/>
      <c r="AD4" s="97" t="s">
        <v>44</v>
      </c>
      <c r="AE4" s="98" t="s">
        <v>45</v>
      </c>
      <c r="AF4" s="98" t="s">
        <v>46</v>
      </c>
      <c r="AG4" s="98"/>
      <c r="AH4" s="99" t="s">
        <v>44</v>
      </c>
      <c r="AI4" s="100" t="s">
        <v>51</v>
      </c>
      <c r="AJ4" s="101" t="s">
        <v>52</v>
      </c>
    </row>
    <row r="5" spans="1:40" ht="12" customHeight="1" thickBot="1">
      <c r="A5" s="102" t="s">
        <v>47</v>
      </c>
      <c r="B5" s="103" t="s">
        <v>24</v>
      </c>
      <c r="C5" s="89" t="s">
        <v>25</v>
      </c>
      <c r="D5" s="1523"/>
      <c r="E5" s="1524"/>
      <c r="F5" s="104" t="s">
        <v>56</v>
      </c>
      <c r="G5" s="1525"/>
      <c r="H5" s="1527"/>
      <c r="I5" s="92" t="s">
        <v>26</v>
      </c>
      <c r="J5" s="105" t="s">
        <v>26</v>
      </c>
      <c r="K5" s="106" t="s">
        <v>27</v>
      </c>
      <c r="L5" s="106" t="s">
        <v>28</v>
      </c>
      <c r="M5" s="107" t="s">
        <v>29</v>
      </c>
      <c r="N5" s="108"/>
      <c r="O5" s="109"/>
      <c r="P5" s="110" t="s">
        <v>30</v>
      </c>
      <c r="Q5" s="110" t="s">
        <v>31</v>
      </c>
      <c r="R5" s="110" t="s">
        <v>32</v>
      </c>
      <c r="S5" s="111" t="s">
        <v>33</v>
      </c>
      <c r="T5" s="38" t="s">
        <v>48</v>
      </c>
      <c r="U5" s="38" t="s">
        <v>217</v>
      </c>
      <c r="V5" s="38" t="s">
        <v>58</v>
      </c>
      <c r="W5" s="38" t="s">
        <v>54</v>
      </c>
      <c r="X5" s="38"/>
      <c r="Y5" s="112"/>
      <c r="Z5" s="113"/>
      <c r="AA5" s="107" t="s">
        <v>34</v>
      </c>
      <c r="AB5" s="107" t="s">
        <v>42</v>
      </c>
      <c r="AC5" s="107" t="s">
        <v>43</v>
      </c>
      <c r="AD5" s="114" t="s">
        <v>49</v>
      </c>
      <c r="AE5" s="115"/>
      <c r="AF5" s="115"/>
      <c r="AG5" s="116"/>
      <c r="AH5" s="117"/>
      <c r="AI5" s="118"/>
      <c r="AJ5" s="119"/>
      <c r="AK5" s="120" t="s">
        <v>50</v>
      </c>
      <c r="AL5" s="120" t="s">
        <v>0</v>
      </c>
    </row>
    <row r="6" spans="1:40" ht="21.75" hidden="1" thickTop="1">
      <c r="A6" s="121"/>
      <c r="B6" s="122"/>
      <c r="C6" s="122"/>
      <c r="D6" s="122"/>
      <c r="E6" s="122"/>
      <c r="F6" s="122"/>
      <c r="G6" s="122"/>
      <c r="H6" s="122"/>
      <c r="I6" s="122"/>
      <c r="J6" s="122"/>
      <c r="K6" s="123"/>
      <c r="L6" s="124"/>
      <c r="M6" s="122"/>
      <c r="N6" s="122"/>
      <c r="O6" s="122"/>
      <c r="P6" s="122"/>
      <c r="Q6" s="122"/>
      <c r="R6" s="122"/>
      <c r="S6" s="125"/>
      <c r="T6" s="39"/>
      <c r="U6" s="39"/>
      <c r="V6" s="39"/>
      <c r="W6" s="39"/>
      <c r="X6" s="39"/>
      <c r="Y6" s="126"/>
      <c r="Z6" s="122"/>
      <c r="AA6" s="122"/>
      <c r="AB6" s="122"/>
      <c r="AC6" s="122"/>
      <c r="AD6" s="127">
        <f>T6/80</f>
        <v>0</v>
      </c>
      <c r="AE6" s="128">
        <f>AD6+AE5</f>
        <v>0</v>
      </c>
      <c r="AF6" s="129">
        <f>(7+(AE6/60))</f>
        <v>7</v>
      </c>
      <c r="AG6" s="130">
        <f t="shared" ref="AG6:AG37" si="0">FLOOR(AF6,1)</f>
        <v>7</v>
      </c>
      <c r="AH6" s="131">
        <f>(AG6+((AF6-AG6)*60*0.01))</f>
        <v>7</v>
      </c>
      <c r="AI6" s="132"/>
      <c r="AJ6" s="133"/>
    </row>
    <row r="7" spans="1:40" s="145" customFormat="1" ht="12" customHeight="1" thickTop="1">
      <c r="A7" s="134"/>
      <c r="B7" s="135"/>
      <c r="C7" s="91"/>
      <c r="D7" s="136"/>
      <c r="E7" s="46"/>
      <c r="F7" s="46"/>
      <c r="G7" s="137"/>
      <c r="H7" s="137"/>
      <c r="I7" s="46"/>
      <c r="J7" s="135"/>
      <c r="K7" s="137" t="s">
        <v>1</v>
      </c>
      <c r="L7" s="137"/>
      <c r="M7" s="137"/>
      <c r="N7" s="91"/>
      <c r="O7" s="137"/>
      <c r="P7" s="137"/>
      <c r="Q7" s="137"/>
      <c r="R7" s="137"/>
      <c r="S7" s="135"/>
      <c r="T7" s="46"/>
      <c r="U7" s="46"/>
      <c r="V7" s="46"/>
      <c r="W7" s="46"/>
      <c r="X7" s="46"/>
      <c r="Y7" s="138"/>
      <c r="Z7" s="46"/>
      <c r="AA7" s="139"/>
      <c r="AB7" s="91"/>
      <c r="AC7" s="140"/>
      <c r="AD7" s="127">
        <f>T7/AK7+AL7</f>
        <v>30</v>
      </c>
      <c r="AE7" s="127">
        <f>AD7+AE6</f>
        <v>30</v>
      </c>
      <c r="AF7" s="141">
        <f t="shared" ref="AF7:AF37" si="1">(8+(AE7/60))</f>
        <v>8.5</v>
      </c>
      <c r="AG7" s="142">
        <f t="shared" si="0"/>
        <v>8</v>
      </c>
      <c r="AH7" s="141">
        <f>(AG7+((AF7-AG7)*60*0.01))</f>
        <v>8.3000000000000007</v>
      </c>
      <c r="AI7" s="141"/>
      <c r="AJ7" s="143"/>
      <c r="AK7" s="144">
        <v>50</v>
      </c>
      <c r="AL7" s="144">
        <v>30</v>
      </c>
    </row>
    <row r="8" spans="1:40" s="44" customFormat="1" ht="18" customHeight="1">
      <c r="A8" s="203" t="s">
        <v>207</v>
      </c>
      <c r="B8" s="204">
        <v>42821</v>
      </c>
      <c r="C8" s="205" t="s">
        <v>1197</v>
      </c>
      <c r="D8" s="205"/>
      <c r="E8" s="205"/>
      <c r="F8" s="205"/>
      <c r="G8" s="206" t="s">
        <v>214</v>
      </c>
      <c r="H8" s="206" t="s">
        <v>1198</v>
      </c>
      <c r="I8" s="207">
        <v>1800</v>
      </c>
      <c r="J8" s="204">
        <v>42826</v>
      </c>
      <c r="K8" s="206" t="s">
        <v>849</v>
      </c>
      <c r="L8" s="206" t="s">
        <v>1199</v>
      </c>
      <c r="M8" s="206" t="s">
        <v>225</v>
      </c>
      <c r="N8" s="206" t="s">
        <v>1201</v>
      </c>
      <c r="O8" s="206"/>
      <c r="P8" s="45"/>
      <c r="Q8" s="208"/>
      <c r="R8" s="208"/>
      <c r="S8" s="204">
        <v>42822</v>
      </c>
      <c r="T8" s="207">
        <v>1830</v>
      </c>
      <c r="U8" s="207"/>
      <c r="V8" s="207"/>
      <c r="W8" s="207"/>
      <c r="X8" s="207"/>
      <c r="Y8" s="207"/>
      <c r="Z8" s="205" t="s">
        <v>11</v>
      </c>
      <c r="AA8" s="206" t="s">
        <v>1202</v>
      </c>
      <c r="AB8" s="209">
        <v>459</v>
      </c>
      <c r="AC8" s="209">
        <v>1097</v>
      </c>
      <c r="AD8" s="127">
        <f t="shared" ref="AD8:AD37" si="2">T8/AK8+AL8</f>
        <v>51.6</v>
      </c>
      <c r="AE8" s="127">
        <f t="shared" ref="AE8:AE37" si="3">AD8+AE7</f>
        <v>81.599999999999994</v>
      </c>
      <c r="AF8" s="141">
        <f t="shared" si="1"/>
        <v>9.36</v>
      </c>
      <c r="AG8" s="142">
        <f t="shared" si="0"/>
        <v>9</v>
      </c>
      <c r="AH8" s="141">
        <f t="shared" ref="AH8:AH37" si="4">(AG8+((AF8-AG8)*60*0.01))</f>
        <v>9.2159999999999993</v>
      </c>
      <c r="AI8" s="45"/>
      <c r="AJ8" s="45" t="s">
        <v>2</v>
      </c>
      <c r="AK8" s="45">
        <v>50</v>
      </c>
      <c r="AL8" s="45">
        <v>15</v>
      </c>
    </row>
    <row r="9" spans="1:40" s="44" customFormat="1" ht="18" customHeight="1">
      <c r="A9" s="203" t="s">
        <v>207</v>
      </c>
      <c r="B9" s="204">
        <v>42821</v>
      </c>
      <c r="C9" s="205" t="s">
        <v>1197</v>
      </c>
      <c r="D9" s="205"/>
      <c r="E9" s="205"/>
      <c r="F9" s="205"/>
      <c r="G9" s="206" t="s">
        <v>214</v>
      </c>
      <c r="H9" s="206" t="s">
        <v>1198</v>
      </c>
      <c r="I9" s="207">
        <v>1800</v>
      </c>
      <c r="J9" s="204">
        <v>42826</v>
      </c>
      <c r="K9" s="206" t="s">
        <v>1200</v>
      </c>
      <c r="L9" s="206"/>
      <c r="M9" s="206" t="s">
        <v>240</v>
      </c>
      <c r="N9" s="206" t="s">
        <v>1201</v>
      </c>
      <c r="O9" s="206"/>
      <c r="P9" s="45"/>
      <c r="Q9" s="208"/>
      <c r="R9" s="208"/>
      <c r="S9" s="204">
        <v>42822</v>
      </c>
      <c r="T9" s="207">
        <v>1830</v>
      </c>
      <c r="U9" s="207"/>
      <c r="V9" s="207"/>
      <c r="W9" s="207"/>
      <c r="X9" s="207"/>
      <c r="Y9" s="207"/>
      <c r="Z9" s="205" t="s">
        <v>11</v>
      </c>
      <c r="AA9" s="206" t="s">
        <v>1202</v>
      </c>
      <c r="AB9" s="209">
        <v>459</v>
      </c>
      <c r="AC9" s="209">
        <v>1097</v>
      </c>
      <c r="AD9" s="127">
        <f t="shared" si="2"/>
        <v>51.6</v>
      </c>
      <c r="AE9" s="127">
        <f t="shared" si="3"/>
        <v>133.19999999999999</v>
      </c>
      <c r="AF9" s="141">
        <f t="shared" si="1"/>
        <v>10.219999999999999</v>
      </c>
      <c r="AG9" s="142">
        <f t="shared" si="0"/>
        <v>10</v>
      </c>
      <c r="AH9" s="141">
        <f t="shared" si="4"/>
        <v>10.132</v>
      </c>
      <c r="AI9" s="45"/>
      <c r="AJ9" s="45" t="s">
        <v>2</v>
      </c>
      <c r="AK9" s="45">
        <v>50</v>
      </c>
      <c r="AL9" s="45">
        <v>15</v>
      </c>
    </row>
    <row r="10" spans="1:40" s="44" customFormat="1" ht="18" customHeight="1">
      <c r="A10" s="216" t="s">
        <v>69</v>
      </c>
      <c r="B10" s="210">
        <v>42819</v>
      </c>
      <c r="C10" s="211" t="s">
        <v>1196</v>
      </c>
      <c r="D10" s="211"/>
      <c r="E10" s="211"/>
      <c r="F10" s="211"/>
      <c r="G10" s="212" t="s">
        <v>63</v>
      </c>
      <c r="H10" s="212" t="s">
        <v>514</v>
      </c>
      <c r="I10" s="213">
        <v>300</v>
      </c>
      <c r="J10" s="210">
        <v>42825</v>
      </c>
      <c r="K10" s="212" t="s">
        <v>515</v>
      </c>
      <c r="L10" s="212" t="s">
        <v>64</v>
      </c>
      <c r="M10" s="212" t="s">
        <v>64</v>
      </c>
      <c r="N10" s="212" t="s">
        <v>516</v>
      </c>
      <c r="O10" s="212"/>
      <c r="P10" s="45"/>
      <c r="Q10" s="214"/>
      <c r="R10" s="214"/>
      <c r="S10" s="210">
        <v>42823</v>
      </c>
      <c r="T10" s="213">
        <v>310</v>
      </c>
      <c r="U10" s="213"/>
      <c r="V10" s="213"/>
      <c r="W10" s="213"/>
      <c r="X10" s="213"/>
      <c r="Y10" s="213"/>
      <c r="Z10" s="211" t="s">
        <v>11</v>
      </c>
      <c r="AA10" s="212" t="s">
        <v>422</v>
      </c>
      <c r="AB10" s="215">
        <v>327</v>
      </c>
      <c r="AC10" s="215">
        <v>1643</v>
      </c>
      <c r="AD10" s="127">
        <f t="shared" si="2"/>
        <v>21.2</v>
      </c>
      <c r="AE10" s="127">
        <f t="shared" si="3"/>
        <v>154.39999999999998</v>
      </c>
      <c r="AF10" s="141">
        <f t="shared" si="1"/>
        <v>10.573333333333332</v>
      </c>
      <c r="AG10" s="142">
        <f t="shared" si="0"/>
        <v>10</v>
      </c>
      <c r="AH10" s="141">
        <f t="shared" si="4"/>
        <v>10.343999999999999</v>
      </c>
      <c r="AI10" s="45"/>
      <c r="AJ10" s="45" t="s">
        <v>531</v>
      </c>
      <c r="AK10" s="45">
        <v>50</v>
      </c>
      <c r="AL10" s="45">
        <v>15</v>
      </c>
      <c r="AM10" s="44" t="s">
        <v>503</v>
      </c>
    </row>
    <row r="11" spans="1:40" s="44" customFormat="1" ht="18" customHeight="1">
      <c r="A11" s="51">
        <v>30</v>
      </c>
      <c r="B11" s="210">
        <v>42819</v>
      </c>
      <c r="C11" s="211" t="s">
        <v>1186</v>
      </c>
      <c r="D11" s="211"/>
      <c r="E11" s="211"/>
      <c r="F11" s="211"/>
      <c r="G11" s="212" t="s">
        <v>63</v>
      </c>
      <c r="H11" s="212" t="s">
        <v>1187</v>
      </c>
      <c r="I11" s="213">
        <v>623</v>
      </c>
      <c r="J11" s="210">
        <v>42826</v>
      </c>
      <c r="K11" s="212" t="s">
        <v>515</v>
      </c>
      <c r="L11" s="212" t="s">
        <v>1188</v>
      </c>
      <c r="M11" s="212" t="s">
        <v>64</v>
      </c>
      <c r="N11" s="212" t="s">
        <v>1189</v>
      </c>
      <c r="O11" s="212"/>
      <c r="P11" s="45"/>
      <c r="Q11" s="214"/>
      <c r="R11" s="214"/>
      <c r="S11" s="210">
        <v>42824</v>
      </c>
      <c r="T11" s="213">
        <v>633</v>
      </c>
      <c r="U11" s="213"/>
      <c r="V11" s="213"/>
      <c r="W11" s="213"/>
      <c r="X11" s="213"/>
      <c r="Y11" s="213"/>
      <c r="Z11" s="211" t="s">
        <v>11</v>
      </c>
      <c r="AA11" s="212" t="s">
        <v>422</v>
      </c>
      <c r="AB11" s="215">
        <v>829</v>
      </c>
      <c r="AC11" s="215">
        <v>1721</v>
      </c>
      <c r="AD11" s="127">
        <f t="shared" si="2"/>
        <v>27.66</v>
      </c>
      <c r="AE11" s="127">
        <f t="shared" si="3"/>
        <v>182.05999999999997</v>
      </c>
      <c r="AF11" s="141">
        <f t="shared" si="1"/>
        <v>11.034333333333333</v>
      </c>
      <c r="AG11" s="142">
        <f t="shared" si="0"/>
        <v>11</v>
      </c>
      <c r="AH11" s="141">
        <f t="shared" si="4"/>
        <v>11.0206</v>
      </c>
      <c r="AI11" s="45"/>
      <c r="AJ11" s="45" t="s">
        <v>531</v>
      </c>
      <c r="AK11" s="45">
        <v>50</v>
      </c>
      <c r="AL11" s="45">
        <v>15</v>
      </c>
    </row>
    <row r="12" spans="1:40" s="44" customFormat="1" ht="18" customHeight="1">
      <c r="A12" s="216">
        <v>40</v>
      </c>
      <c r="B12" s="210">
        <v>42819</v>
      </c>
      <c r="C12" s="211" t="s">
        <v>1190</v>
      </c>
      <c r="D12" s="211"/>
      <c r="E12" s="211"/>
      <c r="F12" s="211"/>
      <c r="G12" s="212" t="s">
        <v>63</v>
      </c>
      <c r="H12" s="212" t="s">
        <v>363</v>
      </c>
      <c r="I12" s="213">
        <v>200</v>
      </c>
      <c r="J12" s="210">
        <v>42826</v>
      </c>
      <c r="K12" s="212" t="s">
        <v>364</v>
      </c>
      <c r="L12" s="212" t="s">
        <v>64</v>
      </c>
      <c r="M12" s="212" t="s">
        <v>64</v>
      </c>
      <c r="N12" s="212" t="s">
        <v>365</v>
      </c>
      <c r="O12" s="212"/>
      <c r="P12" s="45"/>
      <c r="Q12" s="214"/>
      <c r="R12" s="214"/>
      <c r="S12" s="210">
        <v>42824</v>
      </c>
      <c r="T12" s="213">
        <v>210</v>
      </c>
      <c r="U12" s="213"/>
      <c r="V12" s="213"/>
      <c r="W12" s="213"/>
      <c r="X12" s="213"/>
      <c r="Y12" s="213"/>
      <c r="Z12" s="211" t="s">
        <v>11</v>
      </c>
      <c r="AA12" s="212" t="s">
        <v>366</v>
      </c>
      <c r="AB12" s="215">
        <v>531</v>
      </c>
      <c r="AC12" s="215">
        <v>1845</v>
      </c>
      <c r="AD12" s="127">
        <f t="shared" si="2"/>
        <v>19.2</v>
      </c>
      <c r="AE12" s="127">
        <f t="shared" si="3"/>
        <v>201.25999999999996</v>
      </c>
      <c r="AF12" s="141">
        <f t="shared" si="1"/>
        <v>11.354333333333333</v>
      </c>
      <c r="AG12" s="142">
        <f t="shared" si="0"/>
        <v>11</v>
      </c>
      <c r="AH12" s="141">
        <f t="shared" si="4"/>
        <v>11.2126</v>
      </c>
      <c r="AI12" s="45"/>
      <c r="AJ12" s="45" t="s">
        <v>2</v>
      </c>
      <c r="AK12" s="45">
        <v>50</v>
      </c>
      <c r="AL12" s="45">
        <v>15</v>
      </c>
    </row>
    <row r="13" spans="1:40" s="44" customFormat="1" ht="18" customHeight="1">
      <c r="A13" s="216">
        <v>50</v>
      </c>
      <c r="B13" s="210">
        <v>42821</v>
      </c>
      <c r="C13" s="211" t="s">
        <v>1215</v>
      </c>
      <c r="D13" s="211"/>
      <c r="E13" s="211"/>
      <c r="F13" s="211"/>
      <c r="G13" s="212" t="s">
        <v>1216</v>
      </c>
      <c r="H13" s="212" t="s">
        <v>1217</v>
      </c>
      <c r="I13" s="213">
        <v>220</v>
      </c>
      <c r="J13" s="210">
        <v>42826</v>
      </c>
      <c r="K13" s="212" t="s">
        <v>6</v>
      </c>
      <c r="L13" s="212" t="s">
        <v>64</v>
      </c>
      <c r="M13" s="212" t="s">
        <v>64</v>
      </c>
      <c r="N13" s="212" t="s">
        <v>1218</v>
      </c>
      <c r="O13" s="212"/>
      <c r="P13" s="45"/>
      <c r="Q13" s="214"/>
      <c r="R13" s="214"/>
      <c r="S13" s="210">
        <v>42824</v>
      </c>
      <c r="T13" s="213">
        <v>230</v>
      </c>
      <c r="U13" s="213"/>
      <c r="V13" s="213"/>
      <c r="W13" s="213"/>
      <c r="X13" s="213"/>
      <c r="Y13" s="213"/>
      <c r="Z13" s="211" t="s">
        <v>11</v>
      </c>
      <c r="AA13" s="212" t="s">
        <v>1219</v>
      </c>
      <c r="AB13" s="215">
        <v>417</v>
      </c>
      <c r="AC13" s="215">
        <v>1565</v>
      </c>
      <c r="AD13" s="127">
        <f t="shared" si="2"/>
        <v>19.600000000000001</v>
      </c>
      <c r="AE13" s="127">
        <f t="shared" si="3"/>
        <v>220.85999999999996</v>
      </c>
      <c r="AF13" s="141">
        <f t="shared" si="1"/>
        <v>11.680999999999999</v>
      </c>
      <c r="AG13" s="142">
        <f t="shared" si="0"/>
        <v>11</v>
      </c>
      <c r="AH13" s="141">
        <f t="shared" si="4"/>
        <v>11.4086</v>
      </c>
      <c r="AI13" s="45"/>
      <c r="AJ13" s="179" t="s">
        <v>2</v>
      </c>
      <c r="AK13" s="179">
        <v>50</v>
      </c>
      <c r="AL13" s="179">
        <v>15</v>
      </c>
      <c r="AM13" s="44" t="s">
        <v>1224</v>
      </c>
    </row>
    <row r="14" spans="1:40" s="44" customFormat="1" ht="18" customHeight="1">
      <c r="A14" s="188"/>
      <c r="B14" s="189"/>
      <c r="C14" s="190"/>
      <c r="D14" s="191"/>
      <c r="E14" s="192"/>
      <c r="F14" s="192"/>
      <c r="G14" s="193"/>
      <c r="H14" s="193"/>
      <c r="I14" s="194"/>
      <c r="J14" s="189"/>
      <c r="K14" s="193" t="s">
        <v>347</v>
      </c>
      <c r="L14" s="193"/>
      <c r="M14" s="193"/>
      <c r="N14" s="190"/>
      <c r="O14" s="193"/>
      <c r="P14" s="179"/>
      <c r="Q14" s="195"/>
      <c r="R14" s="195"/>
      <c r="S14" s="189"/>
      <c r="T14" s="194"/>
      <c r="U14" s="194"/>
      <c r="V14" s="188"/>
      <c r="W14" s="196"/>
      <c r="X14" s="196"/>
      <c r="Y14" s="196"/>
      <c r="Z14" s="190"/>
      <c r="AA14" s="193"/>
      <c r="AB14" s="197"/>
      <c r="AC14" s="197"/>
      <c r="AD14" s="127">
        <f t="shared" si="2"/>
        <v>120</v>
      </c>
      <c r="AE14" s="127">
        <f t="shared" si="3"/>
        <v>340.85999999999996</v>
      </c>
      <c r="AF14" s="141">
        <f t="shared" si="1"/>
        <v>13.680999999999999</v>
      </c>
      <c r="AG14" s="142">
        <f t="shared" si="0"/>
        <v>13</v>
      </c>
      <c r="AH14" s="141">
        <f t="shared" si="4"/>
        <v>13.4086</v>
      </c>
      <c r="AI14" s="179"/>
      <c r="AJ14" s="179"/>
      <c r="AK14" s="144">
        <v>50</v>
      </c>
      <c r="AL14" s="144">
        <v>120</v>
      </c>
    </row>
    <row r="15" spans="1:40" s="44" customFormat="1" ht="18" customHeight="1">
      <c r="A15" s="216">
        <v>60</v>
      </c>
      <c r="B15" s="210">
        <v>42821</v>
      </c>
      <c r="C15" s="211" t="s">
        <v>1220</v>
      </c>
      <c r="D15" s="211"/>
      <c r="E15" s="211"/>
      <c r="F15" s="211"/>
      <c r="G15" s="212" t="s">
        <v>1216</v>
      </c>
      <c r="H15" s="212" t="s">
        <v>1221</v>
      </c>
      <c r="I15" s="213">
        <v>2000</v>
      </c>
      <c r="J15" s="210">
        <v>42826</v>
      </c>
      <c r="K15" s="212" t="s">
        <v>6</v>
      </c>
      <c r="L15" s="212" t="s">
        <v>64</v>
      </c>
      <c r="M15" s="212" t="s">
        <v>64</v>
      </c>
      <c r="N15" s="212" t="s">
        <v>1222</v>
      </c>
      <c r="O15" s="212"/>
      <c r="P15" s="45"/>
      <c r="Q15" s="214"/>
      <c r="R15" s="214"/>
      <c r="S15" s="210">
        <v>42824</v>
      </c>
      <c r="T15" s="213">
        <v>2010</v>
      </c>
      <c r="U15" s="213"/>
      <c r="V15" s="213"/>
      <c r="W15" s="213"/>
      <c r="X15" s="213"/>
      <c r="Y15" s="213"/>
      <c r="Z15" s="211" t="s">
        <v>11</v>
      </c>
      <c r="AA15" s="212" t="s">
        <v>1223</v>
      </c>
      <c r="AB15" s="215">
        <v>595</v>
      </c>
      <c r="AC15" s="215">
        <v>1375</v>
      </c>
      <c r="AD15" s="127">
        <f t="shared" si="2"/>
        <v>55.2</v>
      </c>
      <c r="AE15" s="127">
        <f t="shared" si="3"/>
        <v>396.05999999999995</v>
      </c>
      <c r="AF15" s="141">
        <f t="shared" si="1"/>
        <v>14.600999999999999</v>
      </c>
      <c r="AG15" s="142">
        <f t="shared" si="0"/>
        <v>14</v>
      </c>
      <c r="AH15" s="141">
        <f t="shared" si="4"/>
        <v>14.3606</v>
      </c>
      <c r="AI15" s="45"/>
      <c r="AJ15" s="179" t="s">
        <v>2</v>
      </c>
      <c r="AK15" s="179">
        <v>50</v>
      </c>
      <c r="AL15" s="179">
        <v>15</v>
      </c>
      <c r="AM15" s="44" t="s">
        <v>1224</v>
      </c>
    </row>
    <row r="16" spans="1:40" s="44" customFormat="1" ht="18" customHeight="1">
      <c r="A16" s="216">
        <v>70</v>
      </c>
      <c r="B16" s="210">
        <v>42818</v>
      </c>
      <c r="C16" s="211" t="s">
        <v>1167</v>
      </c>
      <c r="D16" s="211"/>
      <c r="E16" s="211"/>
      <c r="F16" s="211"/>
      <c r="G16" s="212" t="s">
        <v>339</v>
      </c>
      <c r="H16" s="212" t="s">
        <v>338</v>
      </c>
      <c r="I16" s="213">
        <v>6000</v>
      </c>
      <c r="J16" s="210">
        <v>42826</v>
      </c>
      <c r="K16" s="212" t="s">
        <v>6</v>
      </c>
      <c r="L16" s="212" t="s">
        <v>64</v>
      </c>
      <c r="M16" s="212" t="s">
        <v>64</v>
      </c>
      <c r="N16" s="212" t="s">
        <v>337</v>
      </c>
      <c r="O16" s="212"/>
      <c r="P16" s="45"/>
      <c r="Q16" s="214"/>
      <c r="R16" s="214"/>
      <c r="S16" s="210">
        <v>42824</v>
      </c>
      <c r="T16" s="213">
        <v>6010</v>
      </c>
      <c r="U16" s="213"/>
      <c r="V16" s="213"/>
      <c r="W16" s="213"/>
      <c r="X16" s="213"/>
      <c r="Y16" s="213"/>
      <c r="Z16" s="211" t="s">
        <v>12</v>
      </c>
      <c r="AA16" s="212" t="s">
        <v>336</v>
      </c>
      <c r="AB16" s="215">
        <v>330</v>
      </c>
      <c r="AC16" s="215">
        <v>1007</v>
      </c>
      <c r="AD16" s="127">
        <f t="shared" si="2"/>
        <v>135.19999999999999</v>
      </c>
      <c r="AE16" s="127">
        <f t="shared" si="3"/>
        <v>531.26</v>
      </c>
      <c r="AF16" s="141">
        <f t="shared" si="1"/>
        <v>16.854333333333333</v>
      </c>
      <c r="AG16" s="142">
        <f t="shared" si="0"/>
        <v>16</v>
      </c>
      <c r="AH16" s="141">
        <f t="shared" si="4"/>
        <v>16.512599999999999</v>
      </c>
      <c r="AI16" s="45"/>
      <c r="AJ16" s="179" t="s">
        <v>2</v>
      </c>
      <c r="AK16" s="179">
        <v>50</v>
      </c>
      <c r="AL16" s="179">
        <v>15</v>
      </c>
      <c r="AN16" s="44" t="s">
        <v>646</v>
      </c>
    </row>
    <row r="17" spans="1:40" s="44" customFormat="1" ht="18" customHeight="1">
      <c r="A17" s="216">
        <v>80</v>
      </c>
      <c r="B17" s="210">
        <v>42821</v>
      </c>
      <c r="C17" s="211" t="s">
        <v>1259</v>
      </c>
      <c r="D17" s="211"/>
      <c r="E17" s="211"/>
      <c r="F17" s="211"/>
      <c r="G17" s="212" t="s">
        <v>67</v>
      </c>
      <c r="H17" s="212" t="s">
        <v>484</v>
      </c>
      <c r="I17" s="213">
        <v>10000</v>
      </c>
      <c r="J17" s="210">
        <v>42826</v>
      </c>
      <c r="K17" s="212" t="s">
        <v>483</v>
      </c>
      <c r="L17" s="212" t="s">
        <v>64</v>
      </c>
      <c r="M17" s="212" t="s">
        <v>64</v>
      </c>
      <c r="N17" s="212" t="s">
        <v>482</v>
      </c>
      <c r="O17" s="212"/>
      <c r="P17" s="45"/>
      <c r="Q17" s="214"/>
      <c r="R17" s="214"/>
      <c r="S17" s="210">
        <v>42824</v>
      </c>
      <c r="T17" s="213">
        <v>5510</v>
      </c>
      <c r="U17" s="213"/>
      <c r="V17" s="213"/>
      <c r="W17" s="213"/>
      <c r="X17" s="213"/>
      <c r="Y17" s="213"/>
      <c r="Z17" s="211" t="s">
        <v>11</v>
      </c>
      <c r="AA17" s="212" t="s">
        <v>224</v>
      </c>
      <c r="AB17" s="215">
        <v>570</v>
      </c>
      <c r="AC17" s="215">
        <v>1332</v>
      </c>
      <c r="AD17" s="127">
        <f t="shared" si="2"/>
        <v>125.2</v>
      </c>
      <c r="AE17" s="127">
        <f t="shared" si="3"/>
        <v>656.46</v>
      </c>
      <c r="AF17" s="141">
        <f t="shared" si="1"/>
        <v>18.941000000000003</v>
      </c>
      <c r="AG17" s="142">
        <f t="shared" si="0"/>
        <v>18</v>
      </c>
      <c r="AH17" s="141">
        <f t="shared" si="4"/>
        <v>18.564600000000002</v>
      </c>
      <c r="AI17" s="45"/>
      <c r="AJ17" s="45" t="s">
        <v>299</v>
      </c>
      <c r="AK17" s="179">
        <v>50</v>
      </c>
      <c r="AL17" s="179">
        <v>15</v>
      </c>
      <c r="AM17" s="44" t="s">
        <v>712</v>
      </c>
    </row>
    <row r="18" spans="1:40" s="44" customFormat="1" ht="18" customHeight="1">
      <c r="A18" s="216" t="s">
        <v>69</v>
      </c>
      <c r="B18" s="210">
        <v>42819</v>
      </c>
      <c r="C18" s="211" t="s">
        <v>1181</v>
      </c>
      <c r="D18" s="211"/>
      <c r="E18" s="211"/>
      <c r="F18" s="211"/>
      <c r="G18" s="212" t="s">
        <v>63</v>
      </c>
      <c r="H18" s="212" t="s">
        <v>1182</v>
      </c>
      <c r="I18" s="213">
        <v>500</v>
      </c>
      <c r="J18" s="210">
        <v>42825</v>
      </c>
      <c r="K18" s="212" t="s">
        <v>1183</v>
      </c>
      <c r="L18" s="212" t="s">
        <v>1184</v>
      </c>
      <c r="M18" s="212" t="s">
        <v>225</v>
      </c>
      <c r="N18" s="212" t="s">
        <v>1185</v>
      </c>
      <c r="O18" s="212"/>
      <c r="P18" s="45"/>
      <c r="Q18" s="214"/>
      <c r="R18" s="214"/>
      <c r="S18" s="210">
        <v>42823</v>
      </c>
      <c r="T18" s="213">
        <v>510</v>
      </c>
      <c r="U18" s="213"/>
      <c r="V18" s="213"/>
      <c r="W18" s="213"/>
      <c r="X18" s="213"/>
      <c r="Y18" s="213"/>
      <c r="Z18" s="211" t="s">
        <v>11</v>
      </c>
      <c r="AA18" s="212" t="s">
        <v>422</v>
      </c>
      <c r="AB18" s="215">
        <v>661</v>
      </c>
      <c r="AC18" s="215">
        <v>1959</v>
      </c>
      <c r="AD18" s="127">
        <f t="shared" si="2"/>
        <v>25.2</v>
      </c>
      <c r="AE18" s="127">
        <f t="shared" si="3"/>
        <v>681.66000000000008</v>
      </c>
      <c r="AF18" s="141">
        <f t="shared" si="1"/>
        <v>19.361000000000001</v>
      </c>
      <c r="AG18" s="142">
        <f t="shared" si="0"/>
        <v>19</v>
      </c>
      <c r="AH18" s="141">
        <f t="shared" si="4"/>
        <v>19.2166</v>
      </c>
      <c r="AI18" s="45"/>
      <c r="AJ18" s="45" t="s">
        <v>2</v>
      </c>
      <c r="AK18" s="45">
        <v>50</v>
      </c>
      <c r="AL18" s="45">
        <v>15</v>
      </c>
    </row>
    <row r="19" spans="1:40" s="44" customFormat="1" ht="18" customHeight="1">
      <c r="A19" s="216" t="s">
        <v>69</v>
      </c>
      <c r="B19" s="210">
        <v>42819</v>
      </c>
      <c r="C19" s="211" t="s">
        <v>1181</v>
      </c>
      <c r="D19" s="211"/>
      <c r="E19" s="211"/>
      <c r="F19" s="211"/>
      <c r="G19" s="212" t="s">
        <v>63</v>
      </c>
      <c r="H19" s="212" t="s">
        <v>1182</v>
      </c>
      <c r="I19" s="213">
        <v>500</v>
      </c>
      <c r="J19" s="210">
        <v>42825</v>
      </c>
      <c r="K19" s="212" t="s">
        <v>10</v>
      </c>
      <c r="L19" s="212"/>
      <c r="M19" s="212" t="s">
        <v>240</v>
      </c>
      <c r="N19" s="212" t="s">
        <v>1185</v>
      </c>
      <c r="O19" s="212"/>
      <c r="P19" s="45"/>
      <c r="Q19" s="214"/>
      <c r="R19" s="214"/>
      <c r="S19" s="210">
        <v>42823</v>
      </c>
      <c r="T19" s="213">
        <v>510</v>
      </c>
      <c r="U19" s="213"/>
      <c r="V19" s="213"/>
      <c r="W19" s="213"/>
      <c r="X19" s="213"/>
      <c r="Y19" s="213"/>
      <c r="Z19" s="211" t="s">
        <v>11</v>
      </c>
      <c r="AA19" s="212" t="s">
        <v>422</v>
      </c>
      <c r="AB19" s="215">
        <v>661</v>
      </c>
      <c r="AC19" s="215">
        <v>1959</v>
      </c>
      <c r="AD19" s="127">
        <f t="shared" si="2"/>
        <v>25.2</v>
      </c>
      <c r="AE19" s="127">
        <f t="shared" si="3"/>
        <v>706.86000000000013</v>
      </c>
      <c r="AF19" s="141">
        <f t="shared" si="1"/>
        <v>19.781000000000002</v>
      </c>
      <c r="AG19" s="142">
        <f t="shared" si="0"/>
        <v>19</v>
      </c>
      <c r="AH19" s="141">
        <f t="shared" si="4"/>
        <v>19.468600000000002</v>
      </c>
      <c r="AI19" s="45"/>
      <c r="AJ19" s="45" t="s">
        <v>2</v>
      </c>
      <c r="AK19" s="45">
        <v>50</v>
      </c>
      <c r="AL19" s="45">
        <v>15</v>
      </c>
    </row>
    <row r="20" spans="1:40" s="44" customFormat="1" ht="18" customHeight="1">
      <c r="A20" s="216">
        <v>110</v>
      </c>
      <c r="B20" s="210">
        <v>42818</v>
      </c>
      <c r="C20" s="211" t="s">
        <v>1169</v>
      </c>
      <c r="D20" s="211"/>
      <c r="E20" s="211"/>
      <c r="F20" s="211"/>
      <c r="G20" s="212" t="s">
        <v>348</v>
      </c>
      <c r="H20" s="212" t="s">
        <v>1170</v>
      </c>
      <c r="I20" s="213">
        <v>500</v>
      </c>
      <c r="J20" s="210">
        <v>42826</v>
      </c>
      <c r="K20" s="212" t="s">
        <v>350</v>
      </c>
      <c r="L20" s="212" t="s">
        <v>744</v>
      </c>
      <c r="M20" s="212" t="s">
        <v>64</v>
      </c>
      <c r="N20" s="212" t="s">
        <v>1171</v>
      </c>
      <c r="O20" s="212"/>
      <c r="P20" s="45"/>
      <c r="Q20" s="214"/>
      <c r="R20" s="214"/>
      <c r="S20" s="210">
        <v>42824</v>
      </c>
      <c r="T20" s="213">
        <v>510</v>
      </c>
      <c r="U20" s="213"/>
      <c r="V20" s="213"/>
      <c r="W20" s="213"/>
      <c r="X20" s="213"/>
      <c r="Y20" s="213"/>
      <c r="Z20" s="211" t="s">
        <v>11</v>
      </c>
      <c r="AA20" s="212" t="s">
        <v>340</v>
      </c>
      <c r="AB20" s="215">
        <v>330</v>
      </c>
      <c r="AC20" s="215">
        <v>1425</v>
      </c>
      <c r="AD20" s="127">
        <f t="shared" si="2"/>
        <v>25.2</v>
      </c>
      <c r="AE20" s="127">
        <f t="shared" si="3"/>
        <v>732.06000000000017</v>
      </c>
      <c r="AF20" s="141">
        <f t="shared" si="1"/>
        <v>20.201000000000001</v>
      </c>
      <c r="AG20" s="142">
        <f t="shared" si="0"/>
        <v>20</v>
      </c>
      <c r="AH20" s="141">
        <f t="shared" si="4"/>
        <v>20.1206</v>
      </c>
      <c r="AI20" s="45"/>
      <c r="AJ20" s="179" t="s">
        <v>2</v>
      </c>
      <c r="AK20" s="179">
        <v>50</v>
      </c>
      <c r="AL20" s="179">
        <v>15</v>
      </c>
      <c r="AN20" s="44" t="s">
        <v>659</v>
      </c>
    </row>
    <row r="21" spans="1:40" s="44" customFormat="1" ht="18" customHeight="1">
      <c r="A21" s="216">
        <v>120</v>
      </c>
      <c r="B21" s="210">
        <v>42818</v>
      </c>
      <c r="C21" s="211" t="s">
        <v>1172</v>
      </c>
      <c r="D21" s="211"/>
      <c r="E21" s="211"/>
      <c r="F21" s="211"/>
      <c r="G21" s="212" t="s">
        <v>348</v>
      </c>
      <c r="H21" s="212" t="s">
        <v>1173</v>
      </c>
      <c r="I21" s="213">
        <v>500</v>
      </c>
      <c r="J21" s="210">
        <v>42826</v>
      </c>
      <c r="K21" s="212" t="s">
        <v>744</v>
      </c>
      <c r="L21" s="212" t="s">
        <v>350</v>
      </c>
      <c r="M21" s="212" t="s">
        <v>64</v>
      </c>
      <c r="N21" s="212" t="s">
        <v>1174</v>
      </c>
      <c r="O21" s="212"/>
      <c r="P21" s="45"/>
      <c r="Q21" s="214"/>
      <c r="R21" s="214"/>
      <c r="S21" s="210">
        <v>42824</v>
      </c>
      <c r="T21" s="213">
        <v>510</v>
      </c>
      <c r="U21" s="213"/>
      <c r="V21" s="213"/>
      <c r="W21" s="213"/>
      <c r="X21" s="213"/>
      <c r="Y21" s="213"/>
      <c r="Z21" s="211" t="s">
        <v>11</v>
      </c>
      <c r="AA21" s="212" t="s">
        <v>438</v>
      </c>
      <c r="AB21" s="215">
        <v>380</v>
      </c>
      <c r="AC21" s="215">
        <v>1269</v>
      </c>
      <c r="AD21" s="127">
        <f t="shared" si="2"/>
        <v>25.2</v>
      </c>
      <c r="AE21" s="127">
        <f t="shared" si="3"/>
        <v>757.26000000000022</v>
      </c>
      <c r="AF21" s="141">
        <f t="shared" si="1"/>
        <v>20.621000000000002</v>
      </c>
      <c r="AG21" s="142">
        <f t="shared" si="0"/>
        <v>20</v>
      </c>
      <c r="AH21" s="141">
        <f t="shared" si="4"/>
        <v>20.372600000000002</v>
      </c>
      <c r="AI21" s="45"/>
      <c r="AJ21" s="179" t="s">
        <v>2</v>
      </c>
      <c r="AK21" s="179">
        <v>50</v>
      </c>
      <c r="AL21" s="179">
        <v>15</v>
      </c>
      <c r="AN21" s="44" t="s">
        <v>659</v>
      </c>
    </row>
    <row r="22" spans="1:40" s="44" customFormat="1" ht="18" customHeight="1">
      <c r="A22" s="216">
        <v>130</v>
      </c>
      <c r="B22" s="210">
        <v>42822</v>
      </c>
      <c r="C22" s="211" t="s">
        <v>1237</v>
      </c>
      <c r="D22" s="211"/>
      <c r="E22" s="211"/>
      <c r="F22" s="211"/>
      <c r="G22" s="212" t="s">
        <v>241</v>
      </c>
      <c r="H22" s="212" t="s">
        <v>524</v>
      </c>
      <c r="I22" s="213">
        <v>400</v>
      </c>
      <c r="J22" s="210">
        <v>42826</v>
      </c>
      <c r="K22" s="212" t="s">
        <v>60</v>
      </c>
      <c r="L22" s="212" t="s">
        <v>231</v>
      </c>
      <c r="M22" s="212" t="s">
        <v>64</v>
      </c>
      <c r="N22" s="212" t="s">
        <v>525</v>
      </c>
      <c r="O22" s="212"/>
      <c r="P22" s="45"/>
      <c r="Q22" s="214"/>
      <c r="R22" s="214"/>
      <c r="S22" s="210">
        <v>42824</v>
      </c>
      <c r="T22" s="213">
        <v>405</v>
      </c>
      <c r="U22" s="213"/>
      <c r="V22" s="213"/>
      <c r="W22" s="213"/>
      <c r="X22" s="213"/>
      <c r="Y22" s="213"/>
      <c r="Z22" s="211" t="s">
        <v>12</v>
      </c>
      <c r="AA22" s="212" t="s">
        <v>526</v>
      </c>
      <c r="AB22" s="215">
        <v>552</v>
      </c>
      <c r="AC22" s="215">
        <v>1807</v>
      </c>
      <c r="AD22" s="127">
        <f t="shared" si="2"/>
        <v>23.1</v>
      </c>
      <c r="AE22" s="127">
        <f t="shared" si="3"/>
        <v>780.36000000000024</v>
      </c>
      <c r="AF22" s="141">
        <f t="shared" si="1"/>
        <v>21.006000000000004</v>
      </c>
      <c r="AG22" s="142">
        <f t="shared" si="0"/>
        <v>21</v>
      </c>
      <c r="AH22" s="141">
        <f t="shared" si="4"/>
        <v>21.003600000000002</v>
      </c>
      <c r="AI22" s="45"/>
      <c r="AJ22" s="179" t="s">
        <v>2</v>
      </c>
      <c r="AK22" s="179">
        <v>50</v>
      </c>
      <c r="AL22" s="179">
        <v>15</v>
      </c>
      <c r="AN22" s="44" t="s">
        <v>658</v>
      </c>
    </row>
    <row r="23" spans="1:40" s="44" customFormat="1" ht="18" customHeight="1">
      <c r="A23" s="51" t="s">
        <v>66</v>
      </c>
      <c r="B23" s="210">
        <v>42802</v>
      </c>
      <c r="C23" s="211" t="s">
        <v>586</v>
      </c>
      <c r="D23" s="211"/>
      <c r="E23" s="211"/>
      <c r="F23" s="211"/>
      <c r="G23" s="212" t="s">
        <v>63</v>
      </c>
      <c r="H23" s="212" t="s">
        <v>587</v>
      </c>
      <c r="I23" s="213">
        <v>1</v>
      </c>
      <c r="J23" s="210">
        <v>42811</v>
      </c>
      <c r="K23" s="212" t="s">
        <v>222</v>
      </c>
      <c r="L23" s="212" t="s">
        <v>64</v>
      </c>
      <c r="M23" s="212" t="s">
        <v>64</v>
      </c>
      <c r="N23" s="212" t="s">
        <v>588</v>
      </c>
      <c r="O23" s="212"/>
      <c r="P23" s="45"/>
      <c r="Q23" s="214"/>
      <c r="R23" s="214"/>
      <c r="S23" s="47" t="s">
        <v>449</v>
      </c>
      <c r="T23" s="213">
        <v>6</v>
      </c>
      <c r="U23" s="213"/>
      <c r="V23" s="213"/>
      <c r="W23" s="213"/>
      <c r="X23" s="213"/>
      <c r="Y23" s="213"/>
      <c r="Z23" s="211" t="s">
        <v>11</v>
      </c>
      <c r="AA23" s="212" t="s">
        <v>359</v>
      </c>
      <c r="AB23" s="215">
        <v>298</v>
      </c>
      <c r="AC23" s="215">
        <v>1243</v>
      </c>
      <c r="AD23" s="127">
        <f t="shared" si="2"/>
        <v>15.12</v>
      </c>
      <c r="AE23" s="127">
        <f t="shared" si="3"/>
        <v>795.48000000000025</v>
      </c>
      <c r="AF23" s="141">
        <f t="shared" si="1"/>
        <v>21.258000000000003</v>
      </c>
      <c r="AG23" s="142">
        <f t="shared" si="0"/>
        <v>21</v>
      </c>
      <c r="AH23" s="141">
        <f t="shared" si="4"/>
        <v>21.154800000000002</v>
      </c>
      <c r="AI23" s="45"/>
      <c r="AJ23" s="45" t="s">
        <v>2</v>
      </c>
      <c r="AK23" s="179">
        <v>50</v>
      </c>
      <c r="AL23" s="179">
        <v>15</v>
      </c>
    </row>
    <row r="24" spans="1:40" s="44" customFormat="1" ht="18" customHeight="1">
      <c r="A24" s="51" t="s">
        <v>69</v>
      </c>
      <c r="B24" s="210">
        <v>42814</v>
      </c>
      <c r="C24" s="211" t="s">
        <v>1016</v>
      </c>
      <c r="D24" s="211"/>
      <c r="E24" s="211"/>
      <c r="F24" s="211"/>
      <c r="G24" s="212" t="s">
        <v>270</v>
      </c>
      <c r="H24" s="212" t="s">
        <v>1017</v>
      </c>
      <c r="I24" s="213">
        <v>200</v>
      </c>
      <c r="J24" s="210">
        <v>42828</v>
      </c>
      <c r="K24" s="212" t="s">
        <v>298</v>
      </c>
      <c r="L24" s="212" t="s">
        <v>64</v>
      </c>
      <c r="M24" s="212" t="s">
        <v>64</v>
      </c>
      <c r="N24" s="212" t="s">
        <v>1018</v>
      </c>
      <c r="O24" s="212"/>
      <c r="P24" s="45"/>
      <c r="Q24" s="214"/>
      <c r="R24" s="214"/>
      <c r="S24" s="210">
        <v>42824</v>
      </c>
      <c r="T24" s="213">
        <v>205</v>
      </c>
      <c r="U24" s="213"/>
      <c r="V24" s="213"/>
      <c r="W24" s="213"/>
      <c r="X24" s="213"/>
      <c r="Y24" s="213"/>
      <c r="Z24" s="211" t="s">
        <v>12</v>
      </c>
      <c r="AA24" s="212" t="s">
        <v>286</v>
      </c>
      <c r="AB24" s="215">
        <v>784</v>
      </c>
      <c r="AC24" s="215">
        <v>2195</v>
      </c>
      <c r="AD24" s="127">
        <f t="shared" si="2"/>
        <v>19.100000000000001</v>
      </c>
      <c r="AE24" s="127">
        <f t="shared" si="3"/>
        <v>814.58000000000027</v>
      </c>
      <c r="AF24" s="141">
        <f t="shared" si="1"/>
        <v>21.576333333333338</v>
      </c>
      <c r="AG24" s="142">
        <f t="shared" si="0"/>
        <v>21</v>
      </c>
      <c r="AH24" s="141">
        <f t="shared" si="4"/>
        <v>21.345800000000004</v>
      </c>
      <c r="AI24" s="45"/>
      <c r="AJ24" s="45" t="s">
        <v>531</v>
      </c>
      <c r="AK24" s="45">
        <v>50</v>
      </c>
      <c r="AL24" s="45">
        <v>15</v>
      </c>
      <c r="AN24" s="44" t="s">
        <v>853</v>
      </c>
    </row>
    <row r="25" spans="1:40" s="44" customFormat="1" ht="18" customHeight="1">
      <c r="A25" s="216">
        <v>160</v>
      </c>
      <c r="B25" s="210">
        <v>42818</v>
      </c>
      <c r="C25" s="211" t="s">
        <v>1168</v>
      </c>
      <c r="D25" s="211"/>
      <c r="E25" s="211"/>
      <c r="F25" s="211"/>
      <c r="G25" s="212" t="s">
        <v>371</v>
      </c>
      <c r="H25" s="212" t="s">
        <v>372</v>
      </c>
      <c r="I25" s="213">
        <v>500</v>
      </c>
      <c r="J25" s="210">
        <v>42826</v>
      </c>
      <c r="K25" s="212" t="s">
        <v>10</v>
      </c>
      <c r="L25" s="212" t="s">
        <v>64</v>
      </c>
      <c r="M25" s="212" t="s">
        <v>64</v>
      </c>
      <c r="N25" s="212" t="s">
        <v>373</v>
      </c>
      <c r="O25" s="212"/>
      <c r="P25" s="45"/>
      <c r="Q25" s="214"/>
      <c r="R25" s="214"/>
      <c r="S25" s="210">
        <v>42824</v>
      </c>
      <c r="T25" s="213">
        <v>510</v>
      </c>
      <c r="U25" s="213"/>
      <c r="V25" s="213"/>
      <c r="W25" s="213"/>
      <c r="X25" s="213"/>
      <c r="Y25" s="213"/>
      <c r="Z25" s="211" t="s">
        <v>12</v>
      </c>
      <c r="AA25" s="212" t="s">
        <v>242</v>
      </c>
      <c r="AB25" s="215">
        <v>465</v>
      </c>
      <c r="AC25" s="215">
        <v>1645</v>
      </c>
      <c r="AD25" s="127">
        <f t="shared" si="2"/>
        <v>25.2</v>
      </c>
      <c r="AE25" s="127">
        <f t="shared" si="3"/>
        <v>839.78000000000031</v>
      </c>
      <c r="AF25" s="141">
        <f t="shared" si="1"/>
        <v>21.99633333333334</v>
      </c>
      <c r="AG25" s="142">
        <f t="shared" si="0"/>
        <v>21</v>
      </c>
      <c r="AH25" s="141">
        <f t="shared" si="4"/>
        <v>21.597800000000003</v>
      </c>
      <c r="AI25" s="45"/>
      <c r="AJ25" s="179" t="s">
        <v>2</v>
      </c>
      <c r="AK25" s="179">
        <v>50</v>
      </c>
      <c r="AL25" s="179">
        <v>15</v>
      </c>
      <c r="AN25" s="44" t="s">
        <v>648</v>
      </c>
    </row>
    <row r="26" spans="1:40" s="44" customFormat="1" ht="18" customHeight="1">
      <c r="A26" s="216">
        <v>170</v>
      </c>
      <c r="B26" s="210">
        <v>42819</v>
      </c>
      <c r="C26" s="211" t="s">
        <v>1192</v>
      </c>
      <c r="D26" s="211"/>
      <c r="E26" s="211"/>
      <c r="F26" s="211"/>
      <c r="G26" s="212" t="s">
        <v>63</v>
      </c>
      <c r="H26" s="212" t="s">
        <v>399</v>
      </c>
      <c r="I26" s="213">
        <v>200</v>
      </c>
      <c r="J26" s="210">
        <v>42826</v>
      </c>
      <c r="K26" s="212" t="s">
        <v>10</v>
      </c>
      <c r="L26" s="212" t="s">
        <v>64</v>
      </c>
      <c r="M26" s="212" t="s">
        <v>64</v>
      </c>
      <c r="N26" s="212" t="s">
        <v>400</v>
      </c>
      <c r="O26" s="212"/>
      <c r="P26" s="45"/>
      <c r="Q26" s="214"/>
      <c r="R26" s="214"/>
      <c r="S26" s="210">
        <v>42824</v>
      </c>
      <c r="T26" s="213">
        <v>210</v>
      </c>
      <c r="U26" s="213"/>
      <c r="V26" s="213"/>
      <c r="W26" s="213"/>
      <c r="X26" s="213"/>
      <c r="Y26" s="213"/>
      <c r="Z26" s="211" t="s">
        <v>11</v>
      </c>
      <c r="AA26" s="212" t="s">
        <v>401</v>
      </c>
      <c r="AB26" s="215">
        <v>297</v>
      </c>
      <c r="AC26" s="215">
        <v>1583</v>
      </c>
      <c r="AD26" s="127">
        <f t="shared" si="2"/>
        <v>19.2</v>
      </c>
      <c r="AE26" s="127">
        <f t="shared" si="3"/>
        <v>858.98000000000036</v>
      </c>
      <c r="AF26" s="141">
        <f t="shared" si="1"/>
        <v>22.31633333333334</v>
      </c>
      <c r="AG26" s="142">
        <f t="shared" si="0"/>
        <v>22</v>
      </c>
      <c r="AH26" s="141">
        <f t="shared" si="4"/>
        <v>22.189800000000005</v>
      </c>
      <c r="AI26" s="45"/>
      <c r="AJ26" s="45" t="s">
        <v>2</v>
      </c>
      <c r="AK26" s="45">
        <v>50</v>
      </c>
      <c r="AL26" s="45">
        <v>15</v>
      </c>
    </row>
    <row r="27" spans="1:40" s="44" customFormat="1" ht="18" customHeight="1">
      <c r="A27" s="216">
        <v>180</v>
      </c>
      <c r="B27" s="210">
        <v>42822</v>
      </c>
      <c r="C27" s="211" t="s">
        <v>1275</v>
      </c>
      <c r="D27" s="211"/>
      <c r="E27" s="211"/>
      <c r="F27" s="211"/>
      <c r="G27" s="212" t="s">
        <v>63</v>
      </c>
      <c r="H27" s="212" t="s">
        <v>1276</v>
      </c>
      <c r="I27" s="213">
        <v>500</v>
      </c>
      <c r="J27" s="210">
        <v>42826</v>
      </c>
      <c r="K27" s="212" t="s">
        <v>231</v>
      </c>
      <c r="L27" s="212" t="s">
        <v>64</v>
      </c>
      <c r="M27" s="212" t="s">
        <v>64</v>
      </c>
      <c r="N27" s="212" t="s">
        <v>1277</v>
      </c>
      <c r="O27" s="212"/>
      <c r="P27" s="45"/>
      <c r="Q27" s="214"/>
      <c r="R27" s="214"/>
      <c r="S27" s="210">
        <v>42824</v>
      </c>
      <c r="T27" s="213">
        <v>510</v>
      </c>
      <c r="U27" s="213"/>
      <c r="V27" s="213"/>
      <c r="W27" s="213"/>
      <c r="X27" s="213"/>
      <c r="Y27" s="213"/>
      <c r="Z27" s="211" t="s">
        <v>35</v>
      </c>
      <c r="AA27" s="212" t="s">
        <v>218</v>
      </c>
      <c r="AB27" s="215">
        <v>575</v>
      </c>
      <c r="AC27" s="215">
        <v>1347</v>
      </c>
      <c r="AD27" s="127">
        <f t="shared" si="2"/>
        <v>25.2</v>
      </c>
      <c r="AE27" s="127">
        <f t="shared" si="3"/>
        <v>884.1800000000004</v>
      </c>
      <c r="AF27" s="141">
        <f t="shared" si="1"/>
        <v>22.736333333333341</v>
      </c>
      <c r="AG27" s="142">
        <f t="shared" si="0"/>
        <v>22</v>
      </c>
      <c r="AH27" s="141">
        <f t="shared" si="4"/>
        <v>22.441800000000004</v>
      </c>
      <c r="AI27" s="45"/>
      <c r="AJ27" s="179" t="s">
        <v>2</v>
      </c>
      <c r="AK27" s="179">
        <v>50</v>
      </c>
      <c r="AL27" s="179">
        <v>15</v>
      </c>
    </row>
    <row r="28" spans="1:40" s="44" customFormat="1" ht="18" customHeight="1">
      <c r="A28" s="216">
        <v>190</v>
      </c>
      <c r="B28" s="204">
        <v>42822</v>
      </c>
      <c r="C28" s="205" t="s">
        <v>1278</v>
      </c>
      <c r="D28" s="205"/>
      <c r="E28" s="205"/>
      <c r="F28" s="205"/>
      <c r="G28" s="206" t="s">
        <v>63</v>
      </c>
      <c r="H28" s="206" t="s">
        <v>1279</v>
      </c>
      <c r="I28" s="207">
        <v>500</v>
      </c>
      <c r="J28" s="204">
        <v>42826</v>
      </c>
      <c r="K28" s="206" t="s">
        <v>231</v>
      </c>
      <c r="L28" s="206" t="s">
        <v>64</v>
      </c>
      <c r="M28" s="206" t="s">
        <v>64</v>
      </c>
      <c r="N28" s="206" t="s">
        <v>1280</v>
      </c>
      <c r="O28" s="206"/>
      <c r="P28" s="45"/>
      <c r="Q28" s="208"/>
      <c r="R28" s="208"/>
      <c r="S28" s="204">
        <v>42825</v>
      </c>
      <c r="T28" s="207">
        <v>510</v>
      </c>
      <c r="U28" s="207"/>
      <c r="V28" s="207"/>
      <c r="W28" s="207"/>
      <c r="X28" s="207"/>
      <c r="Y28" s="207"/>
      <c r="Z28" s="205" t="s">
        <v>35</v>
      </c>
      <c r="AA28" s="206" t="s">
        <v>218</v>
      </c>
      <c r="AB28" s="209">
        <v>599</v>
      </c>
      <c r="AC28" s="209">
        <v>1335</v>
      </c>
      <c r="AD28" s="127">
        <f t="shared" si="2"/>
        <v>25.2</v>
      </c>
      <c r="AE28" s="127">
        <f t="shared" si="3"/>
        <v>909.38000000000045</v>
      </c>
      <c r="AF28" s="141">
        <f t="shared" si="1"/>
        <v>23.156333333333343</v>
      </c>
      <c r="AG28" s="142">
        <f t="shared" si="0"/>
        <v>23</v>
      </c>
      <c r="AH28" s="141">
        <f t="shared" si="4"/>
        <v>23.093800000000005</v>
      </c>
      <c r="AI28" s="45"/>
      <c r="AJ28" s="179" t="s">
        <v>2</v>
      </c>
      <c r="AK28" s="179">
        <v>50</v>
      </c>
      <c r="AL28" s="179">
        <v>15</v>
      </c>
    </row>
    <row r="29" spans="1:40" s="44" customFormat="1" ht="18" customHeight="1">
      <c r="A29" s="216">
        <v>200</v>
      </c>
      <c r="B29" s="210">
        <v>42817</v>
      </c>
      <c r="C29" s="211" t="s">
        <v>1137</v>
      </c>
      <c r="D29" s="211"/>
      <c r="E29" s="211"/>
      <c r="F29" s="211"/>
      <c r="G29" s="212" t="s">
        <v>213</v>
      </c>
      <c r="H29" s="212" t="s">
        <v>1138</v>
      </c>
      <c r="I29" s="213">
        <v>300</v>
      </c>
      <c r="J29" s="210">
        <v>42828</v>
      </c>
      <c r="K29" s="212" t="s">
        <v>219</v>
      </c>
      <c r="L29" s="212" t="s">
        <v>64</v>
      </c>
      <c r="M29" s="212" t="s">
        <v>64</v>
      </c>
      <c r="N29" s="212" t="s">
        <v>1139</v>
      </c>
      <c r="O29" s="49" t="s">
        <v>1287</v>
      </c>
      <c r="P29" s="45"/>
      <c r="Q29" s="214"/>
      <c r="R29" s="214"/>
      <c r="S29" s="210">
        <v>42823</v>
      </c>
      <c r="T29" s="213">
        <v>310</v>
      </c>
      <c r="U29" s="213"/>
      <c r="V29" s="213"/>
      <c r="W29" s="213"/>
      <c r="X29" s="213"/>
      <c r="Y29" s="213"/>
      <c r="Z29" s="211" t="s">
        <v>12</v>
      </c>
      <c r="AA29" s="212" t="s">
        <v>257</v>
      </c>
      <c r="AB29" s="215">
        <v>706</v>
      </c>
      <c r="AC29" s="215">
        <v>1350</v>
      </c>
      <c r="AD29" s="127">
        <f t="shared" si="2"/>
        <v>58.857142857142861</v>
      </c>
      <c r="AE29" s="127">
        <f t="shared" si="3"/>
        <v>968.23714285714334</v>
      </c>
      <c r="AF29" s="141">
        <f t="shared" si="1"/>
        <v>24.137285714285721</v>
      </c>
      <c r="AG29" s="142">
        <f t="shared" si="0"/>
        <v>24</v>
      </c>
      <c r="AH29" s="141">
        <f t="shared" si="4"/>
        <v>24.082371428571431</v>
      </c>
      <c r="AI29" s="45"/>
      <c r="AJ29" s="45" t="s">
        <v>2</v>
      </c>
      <c r="AK29" s="45">
        <v>35</v>
      </c>
      <c r="AL29" s="45">
        <v>50</v>
      </c>
      <c r="AN29" s="44" t="s">
        <v>657</v>
      </c>
    </row>
    <row r="30" spans="1:40" s="44" customFormat="1" ht="18" customHeight="1">
      <c r="A30" s="216">
        <v>210</v>
      </c>
      <c r="B30" s="210">
        <v>42821</v>
      </c>
      <c r="C30" s="211" t="s">
        <v>1258</v>
      </c>
      <c r="D30" s="211"/>
      <c r="E30" s="211"/>
      <c r="F30" s="211"/>
      <c r="G30" s="212" t="s">
        <v>213</v>
      </c>
      <c r="H30" s="212" t="s">
        <v>252</v>
      </c>
      <c r="I30" s="213">
        <v>1500</v>
      </c>
      <c r="J30" s="210">
        <v>42828</v>
      </c>
      <c r="K30" s="212" t="s">
        <v>253</v>
      </c>
      <c r="L30" s="212" t="s">
        <v>64</v>
      </c>
      <c r="M30" s="212" t="s">
        <v>64</v>
      </c>
      <c r="N30" s="212" t="s">
        <v>254</v>
      </c>
      <c r="O30" s="49" t="s">
        <v>1287</v>
      </c>
      <c r="P30" s="45"/>
      <c r="Q30" s="214"/>
      <c r="R30" s="214"/>
      <c r="S30" s="210">
        <v>42824</v>
      </c>
      <c r="T30" s="213">
        <v>1510</v>
      </c>
      <c r="U30" s="213"/>
      <c r="V30" s="213"/>
      <c r="W30" s="213"/>
      <c r="X30" s="213"/>
      <c r="Y30" s="213"/>
      <c r="Z30" s="211" t="s">
        <v>12</v>
      </c>
      <c r="AA30" s="212" t="s">
        <v>238</v>
      </c>
      <c r="AB30" s="215">
        <v>666</v>
      </c>
      <c r="AC30" s="215">
        <v>2040</v>
      </c>
      <c r="AD30" s="127">
        <f t="shared" si="2"/>
        <v>93.142857142857139</v>
      </c>
      <c r="AE30" s="127">
        <f t="shared" si="3"/>
        <v>1061.3800000000006</v>
      </c>
      <c r="AF30" s="141">
        <f t="shared" si="1"/>
        <v>25.689666666666675</v>
      </c>
      <c r="AG30" s="142">
        <f t="shared" si="0"/>
        <v>25</v>
      </c>
      <c r="AH30" s="141">
        <f t="shared" si="4"/>
        <v>25.413800000000005</v>
      </c>
      <c r="AI30" s="45"/>
      <c r="AJ30" s="179" t="s">
        <v>65</v>
      </c>
      <c r="AK30" s="179">
        <v>35</v>
      </c>
      <c r="AL30" s="179">
        <v>50</v>
      </c>
      <c r="AM30" s="44" t="s">
        <v>657</v>
      </c>
    </row>
    <row r="31" spans="1:40" s="44" customFormat="1" ht="18" customHeight="1">
      <c r="A31" s="216">
        <v>220</v>
      </c>
      <c r="B31" s="210">
        <v>42821</v>
      </c>
      <c r="C31" s="211" t="s">
        <v>1260</v>
      </c>
      <c r="D31" s="211"/>
      <c r="E31" s="211"/>
      <c r="F31" s="211"/>
      <c r="G31" s="212" t="s">
        <v>213</v>
      </c>
      <c r="H31" s="212" t="s">
        <v>303</v>
      </c>
      <c r="I31" s="213">
        <v>319</v>
      </c>
      <c r="J31" s="210">
        <v>42828</v>
      </c>
      <c r="K31" s="212" t="s">
        <v>219</v>
      </c>
      <c r="L31" s="212" t="s">
        <v>64</v>
      </c>
      <c r="M31" s="212" t="s">
        <v>64</v>
      </c>
      <c r="N31" s="212" t="s">
        <v>304</v>
      </c>
      <c r="O31" s="49" t="s">
        <v>1287</v>
      </c>
      <c r="P31" s="45"/>
      <c r="Q31" s="214"/>
      <c r="R31" s="214"/>
      <c r="S31" s="210">
        <v>42824</v>
      </c>
      <c r="T31" s="213">
        <v>329</v>
      </c>
      <c r="U31" s="213"/>
      <c r="V31" s="213"/>
      <c r="W31" s="213"/>
      <c r="X31" s="213"/>
      <c r="Y31" s="213"/>
      <c r="Z31" s="211" t="s">
        <v>35</v>
      </c>
      <c r="AA31" s="212" t="s">
        <v>305</v>
      </c>
      <c r="AB31" s="215">
        <v>736</v>
      </c>
      <c r="AC31" s="215">
        <v>1676</v>
      </c>
      <c r="AD31" s="127">
        <f t="shared" si="2"/>
        <v>59.4</v>
      </c>
      <c r="AE31" s="127">
        <f t="shared" si="3"/>
        <v>1120.7800000000007</v>
      </c>
      <c r="AF31" s="141">
        <f t="shared" si="1"/>
        <v>26.679666666666677</v>
      </c>
      <c r="AG31" s="142">
        <f t="shared" si="0"/>
        <v>26</v>
      </c>
      <c r="AH31" s="141">
        <f t="shared" si="4"/>
        <v>26.407800000000005</v>
      </c>
      <c r="AI31" s="45"/>
      <c r="AJ31" s="179" t="s">
        <v>65</v>
      </c>
      <c r="AK31" s="179">
        <v>35</v>
      </c>
      <c r="AL31" s="179">
        <v>50</v>
      </c>
      <c r="AM31" s="44" t="s">
        <v>657</v>
      </c>
    </row>
    <row r="32" spans="1:40" s="44" customFormat="1" ht="18" customHeight="1">
      <c r="A32" s="216">
        <v>230</v>
      </c>
      <c r="B32" s="210">
        <v>42798</v>
      </c>
      <c r="C32" s="211" t="s">
        <v>541</v>
      </c>
      <c r="D32" s="211"/>
      <c r="E32" s="211"/>
      <c r="F32" s="211"/>
      <c r="G32" s="212" t="s">
        <v>213</v>
      </c>
      <c r="H32" s="212" t="s">
        <v>307</v>
      </c>
      <c r="I32" s="213">
        <v>600</v>
      </c>
      <c r="J32" s="210">
        <v>42828</v>
      </c>
      <c r="K32" s="212" t="s">
        <v>219</v>
      </c>
      <c r="L32" s="212" t="s">
        <v>64</v>
      </c>
      <c r="M32" s="212" t="s">
        <v>64</v>
      </c>
      <c r="N32" s="212" t="s">
        <v>308</v>
      </c>
      <c r="O32" s="49" t="s">
        <v>1287</v>
      </c>
      <c r="P32" s="45"/>
      <c r="Q32" s="214"/>
      <c r="R32" s="214"/>
      <c r="S32" s="210">
        <v>42824</v>
      </c>
      <c r="T32" s="213">
        <v>620</v>
      </c>
      <c r="U32" s="213"/>
      <c r="V32" s="213"/>
      <c r="W32" s="213"/>
      <c r="X32" s="213"/>
      <c r="Y32" s="213"/>
      <c r="Z32" s="211" t="s">
        <v>35</v>
      </c>
      <c r="AA32" s="212" t="s">
        <v>309</v>
      </c>
      <c r="AB32" s="215">
        <v>721</v>
      </c>
      <c r="AC32" s="215">
        <v>1712</v>
      </c>
      <c r="AD32" s="127">
        <f t="shared" si="2"/>
        <v>67.714285714285722</v>
      </c>
      <c r="AE32" s="127">
        <f t="shared" si="3"/>
        <v>1188.4942857142864</v>
      </c>
      <c r="AF32" s="141">
        <f t="shared" si="1"/>
        <v>27.808238095238107</v>
      </c>
      <c r="AG32" s="142">
        <f t="shared" si="0"/>
        <v>27</v>
      </c>
      <c r="AH32" s="141">
        <f t="shared" si="4"/>
        <v>27.484942857142865</v>
      </c>
      <c r="AI32" s="45"/>
      <c r="AJ32" s="45" t="s">
        <v>299</v>
      </c>
      <c r="AK32" s="45">
        <v>35</v>
      </c>
      <c r="AL32" s="45">
        <v>50</v>
      </c>
    </row>
    <row r="33" spans="1:186" s="44" customFormat="1" ht="18" customHeight="1">
      <c r="A33" s="51" t="s">
        <v>207</v>
      </c>
      <c r="B33" s="47">
        <v>42823</v>
      </c>
      <c r="C33" s="48" t="s">
        <v>1283</v>
      </c>
      <c r="D33" s="48"/>
      <c r="E33" s="48"/>
      <c r="F33" s="48"/>
      <c r="G33" s="49" t="s">
        <v>244</v>
      </c>
      <c r="H33" s="49" t="s">
        <v>1284</v>
      </c>
      <c r="I33" s="52">
        <v>400</v>
      </c>
      <c r="J33" s="47">
        <v>42828</v>
      </c>
      <c r="K33" s="49" t="s">
        <v>60</v>
      </c>
      <c r="L33" s="49" t="s">
        <v>236</v>
      </c>
      <c r="M33" s="49" t="s">
        <v>64</v>
      </c>
      <c r="N33" s="49" t="s">
        <v>1285</v>
      </c>
      <c r="O33" s="49" t="s">
        <v>1287</v>
      </c>
      <c r="P33" s="45"/>
      <c r="Q33" s="50"/>
      <c r="R33" s="50"/>
      <c r="S33" s="47">
        <v>42824</v>
      </c>
      <c r="T33" s="52">
        <v>430</v>
      </c>
      <c r="U33" s="52"/>
      <c r="V33" s="52"/>
      <c r="W33" s="52"/>
      <c r="X33" s="52"/>
      <c r="Y33" s="52"/>
      <c r="Z33" s="48" t="s">
        <v>12</v>
      </c>
      <c r="AA33" s="49" t="s">
        <v>242</v>
      </c>
      <c r="AB33" s="53">
        <v>852</v>
      </c>
      <c r="AC33" s="53">
        <v>1807</v>
      </c>
      <c r="AD33" s="127">
        <f t="shared" si="2"/>
        <v>62.285714285714285</v>
      </c>
      <c r="AE33" s="127">
        <f t="shared" si="3"/>
        <v>1250.7800000000007</v>
      </c>
      <c r="AF33" s="141">
        <f t="shared" si="1"/>
        <v>28.846333333333344</v>
      </c>
      <c r="AG33" s="142">
        <f t="shared" si="0"/>
        <v>28</v>
      </c>
      <c r="AH33" s="141">
        <f t="shared" si="4"/>
        <v>28.507800000000007</v>
      </c>
      <c r="AI33" s="45"/>
      <c r="AJ33" s="13" t="s">
        <v>65</v>
      </c>
      <c r="AK33" s="179">
        <v>35</v>
      </c>
      <c r="AL33" s="179">
        <v>50</v>
      </c>
      <c r="AN33" s="202" t="s">
        <v>648</v>
      </c>
    </row>
    <row r="34" spans="1:186" s="44" customFormat="1" ht="18" customHeight="1">
      <c r="A34" s="51">
        <v>250</v>
      </c>
      <c r="B34" s="210">
        <v>42798</v>
      </c>
      <c r="C34" s="211" t="s">
        <v>542</v>
      </c>
      <c r="D34" s="211"/>
      <c r="E34" s="211"/>
      <c r="F34" s="211"/>
      <c r="G34" s="212" t="s">
        <v>213</v>
      </c>
      <c r="H34" s="212" t="s">
        <v>300</v>
      </c>
      <c r="I34" s="213">
        <v>600</v>
      </c>
      <c r="J34" s="210">
        <v>42828</v>
      </c>
      <c r="K34" s="212" t="s">
        <v>10</v>
      </c>
      <c r="L34" s="212" t="s">
        <v>64</v>
      </c>
      <c r="M34" s="212" t="s">
        <v>64</v>
      </c>
      <c r="N34" s="212" t="s">
        <v>301</v>
      </c>
      <c r="O34" s="49" t="s">
        <v>1287</v>
      </c>
      <c r="P34" s="45"/>
      <c r="Q34" s="214"/>
      <c r="R34" s="214"/>
      <c r="S34" s="210">
        <v>42824</v>
      </c>
      <c r="T34" s="213">
        <v>620</v>
      </c>
      <c r="U34" s="213"/>
      <c r="V34" s="213"/>
      <c r="W34" s="213"/>
      <c r="X34" s="213"/>
      <c r="Y34" s="213"/>
      <c r="Z34" s="211" t="s">
        <v>12</v>
      </c>
      <c r="AA34" s="212" t="s">
        <v>302</v>
      </c>
      <c r="AB34" s="215">
        <v>697</v>
      </c>
      <c r="AC34" s="215">
        <v>1242</v>
      </c>
      <c r="AD34" s="127">
        <f t="shared" si="2"/>
        <v>67.714285714285722</v>
      </c>
      <c r="AE34" s="127">
        <f t="shared" si="3"/>
        <v>1318.4942857142864</v>
      </c>
      <c r="AF34" s="141">
        <f t="shared" si="1"/>
        <v>29.974904761904774</v>
      </c>
      <c r="AG34" s="142">
        <f t="shared" si="0"/>
        <v>29</v>
      </c>
      <c r="AH34" s="141">
        <f t="shared" si="4"/>
        <v>29.584942857142863</v>
      </c>
      <c r="AI34" s="45"/>
      <c r="AJ34" s="45" t="s">
        <v>65</v>
      </c>
      <c r="AK34" s="45">
        <v>35</v>
      </c>
      <c r="AL34" s="45">
        <v>50</v>
      </c>
    </row>
    <row r="35" spans="1:186" s="44" customFormat="1" ht="18" customHeight="1">
      <c r="A35" s="51">
        <v>260</v>
      </c>
      <c r="B35" s="210">
        <v>42798</v>
      </c>
      <c r="C35" s="211" t="s">
        <v>545</v>
      </c>
      <c r="D35" s="211"/>
      <c r="E35" s="211"/>
      <c r="F35" s="211"/>
      <c r="G35" s="212" t="s">
        <v>213</v>
      </c>
      <c r="H35" s="212" t="s">
        <v>480</v>
      </c>
      <c r="I35" s="213">
        <v>1500</v>
      </c>
      <c r="J35" s="210">
        <v>42828</v>
      </c>
      <c r="K35" s="212" t="s">
        <v>10</v>
      </c>
      <c r="L35" s="212" t="s">
        <v>64</v>
      </c>
      <c r="M35" s="212" t="s">
        <v>64</v>
      </c>
      <c r="N35" s="212" t="s">
        <v>479</v>
      </c>
      <c r="O35" s="49" t="s">
        <v>1287</v>
      </c>
      <c r="P35" s="45"/>
      <c r="Q35" s="214"/>
      <c r="R35" s="214"/>
      <c r="S35" s="210">
        <v>42824</v>
      </c>
      <c r="T35" s="213">
        <v>760</v>
      </c>
      <c r="U35" s="213"/>
      <c r="V35" s="213"/>
      <c r="W35" s="213"/>
      <c r="X35" s="213"/>
      <c r="Y35" s="213"/>
      <c r="Z35" s="211" t="s">
        <v>12</v>
      </c>
      <c r="AA35" s="212" t="s">
        <v>302</v>
      </c>
      <c r="AB35" s="215">
        <v>438</v>
      </c>
      <c r="AC35" s="215">
        <v>1646</v>
      </c>
      <c r="AD35" s="127">
        <f t="shared" si="2"/>
        <v>71.714285714285722</v>
      </c>
      <c r="AE35" s="127">
        <f t="shared" si="3"/>
        <v>1390.2085714285722</v>
      </c>
      <c r="AF35" s="141">
        <f t="shared" si="1"/>
        <v>31.170142857142871</v>
      </c>
      <c r="AG35" s="142">
        <f t="shared" si="0"/>
        <v>31</v>
      </c>
      <c r="AH35" s="141">
        <f t="shared" si="4"/>
        <v>31.102085714285721</v>
      </c>
      <c r="AI35" s="45"/>
      <c r="AJ35" s="45" t="s">
        <v>481</v>
      </c>
      <c r="AK35" s="45">
        <v>35</v>
      </c>
      <c r="AL35" s="45">
        <v>50</v>
      </c>
    </row>
    <row r="36" spans="1:186" s="44" customFormat="1" ht="18" customHeight="1">
      <c r="A36" s="51">
        <v>270</v>
      </c>
      <c r="B36" s="210">
        <v>42819</v>
      </c>
      <c r="C36" s="211" t="s">
        <v>1193</v>
      </c>
      <c r="D36" s="211"/>
      <c r="E36" s="211"/>
      <c r="F36" s="211"/>
      <c r="G36" s="212" t="s">
        <v>213</v>
      </c>
      <c r="H36" s="212" t="s">
        <v>1194</v>
      </c>
      <c r="I36" s="213">
        <v>200</v>
      </c>
      <c r="J36" s="210">
        <v>42828</v>
      </c>
      <c r="K36" s="212" t="s">
        <v>10</v>
      </c>
      <c r="L36" s="212" t="s">
        <v>64</v>
      </c>
      <c r="M36" s="212" t="s">
        <v>64</v>
      </c>
      <c r="N36" s="212" t="s">
        <v>1195</v>
      </c>
      <c r="O36" s="212"/>
      <c r="P36" s="45"/>
      <c r="Q36" s="214"/>
      <c r="R36" s="214"/>
      <c r="S36" s="210">
        <v>42824</v>
      </c>
      <c r="T36" s="213">
        <v>44</v>
      </c>
      <c r="U36" s="213"/>
      <c r="V36" s="213"/>
      <c r="W36" s="213"/>
      <c r="X36" s="213"/>
      <c r="Y36" s="213"/>
      <c r="Z36" s="211" t="s">
        <v>11</v>
      </c>
      <c r="AA36" s="212" t="s">
        <v>315</v>
      </c>
      <c r="AB36" s="215">
        <v>460</v>
      </c>
      <c r="AC36" s="215">
        <v>570</v>
      </c>
      <c r="AD36" s="127">
        <f t="shared" si="2"/>
        <v>15.88</v>
      </c>
      <c r="AE36" s="127">
        <f t="shared" si="3"/>
        <v>1406.0885714285723</v>
      </c>
      <c r="AF36" s="141">
        <f t="shared" si="1"/>
        <v>31.434809523809538</v>
      </c>
      <c r="AG36" s="142">
        <f t="shared" si="0"/>
        <v>31</v>
      </c>
      <c r="AH36" s="141">
        <f t="shared" si="4"/>
        <v>31.260885714285724</v>
      </c>
      <c r="AI36" s="45"/>
      <c r="AJ36" s="45" t="s">
        <v>299</v>
      </c>
      <c r="AK36" s="45">
        <v>50</v>
      </c>
      <c r="AL36" s="45">
        <v>15</v>
      </c>
      <c r="AN36" s="44" t="s">
        <v>657</v>
      </c>
    </row>
    <row r="37" spans="1:186" s="44" customFormat="1" ht="18" customHeight="1">
      <c r="A37" s="51">
        <v>280</v>
      </c>
      <c r="B37" s="210">
        <v>42818</v>
      </c>
      <c r="C37" s="211" t="s">
        <v>1175</v>
      </c>
      <c r="D37" s="211"/>
      <c r="E37" s="211"/>
      <c r="F37" s="211"/>
      <c r="G37" s="212" t="s">
        <v>213</v>
      </c>
      <c r="H37" s="212" t="s">
        <v>1176</v>
      </c>
      <c r="I37" s="213">
        <v>300</v>
      </c>
      <c r="J37" s="210">
        <v>42828</v>
      </c>
      <c r="K37" s="212" t="s">
        <v>10</v>
      </c>
      <c r="L37" s="212" t="s">
        <v>64</v>
      </c>
      <c r="M37" s="212" t="s">
        <v>64</v>
      </c>
      <c r="N37" s="212" t="s">
        <v>1177</v>
      </c>
      <c r="O37" s="212"/>
      <c r="P37" s="45"/>
      <c r="Q37" s="214"/>
      <c r="R37" s="214"/>
      <c r="S37" s="210">
        <v>42824</v>
      </c>
      <c r="T37" s="213">
        <v>310</v>
      </c>
      <c r="U37" s="213"/>
      <c r="V37" s="213"/>
      <c r="W37" s="213"/>
      <c r="X37" s="213"/>
      <c r="Y37" s="213"/>
      <c r="Z37" s="211" t="s">
        <v>12</v>
      </c>
      <c r="AA37" s="212" t="s">
        <v>302</v>
      </c>
      <c r="AB37" s="215">
        <v>650</v>
      </c>
      <c r="AC37" s="215">
        <v>380</v>
      </c>
      <c r="AD37" s="127">
        <f t="shared" si="2"/>
        <v>21.2</v>
      </c>
      <c r="AE37" s="127">
        <f t="shared" si="3"/>
        <v>1427.2885714285724</v>
      </c>
      <c r="AF37" s="141">
        <f t="shared" si="1"/>
        <v>31.788142857142873</v>
      </c>
      <c r="AG37" s="142">
        <f t="shared" si="0"/>
        <v>31</v>
      </c>
      <c r="AH37" s="141">
        <f t="shared" si="4"/>
        <v>31.472885714285724</v>
      </c>
      <c r="AI37" s="45"/>
      <c r="AJ37" s="45" t="s">
        <v>2</v>
      </c>
      <c r="AK37" s="179">
        <v>50</v>
      </c>
      <c r="AL37" s="179">
        <v>15</v>
      </c>
      <c r="AN37" s="44" t="s">
        <v>657</v>
      </c>
    </row>
    <row r="38" spans="1:186" s="9" customFormat="1" ht="12.75" customHeight="1">
      <c r="A38" s="3"/>
      <c r="B38" s="4"/>
      <c r="C38" s="14"/>
      <c r="D38" s="5"/>
      <c r="E38" s="3"/>
      <c r="F38" s="3"/>
      <c r="G38" s="1"/>
      <c r="H38" s="1"/>
      <c r="I38" s="3">
        <f>SUM(I9:I37)</f>
        <v>31163</v>
      </c>
      <c r="J38" s="4"/>
      <c r="K38" s="1"/>
      <c r="L38" s="1"/>
      <c r="M38" s="1"/>
      <c r="N38" s="14"/>
      <c r="O38" s="1"/>
      <c r="P38" s="1"/>
      <c r="Q38" s="1"/>
      <c r="R38" s="1"/>
      <c r="S38" s="4"/>
      <c r="T38" s="3">
        <f>SUM(T9:T37)</f>
        <v>26072</v>
      </c>
      <c r="U38" s="3"/>
      <c r="V38" s="3"/>
      <c r="W38" s="3"/>
      <c r="X38" s="3"/>
      <c r="Y38" s="12"/>
      <c r="Z38" s="3"/>
      <c r="AA38" s="6"/>
      <c r="AB38" s="14"/>
      <c r="AC38" s="7"/>
      <c r="AD38" s="11">
        <f>SUM(AD7:AD37)</f>
        <v>1427.2885714285724</v>
      </c>
      <c r="AE38" s="11"/>
      <c r="AF38" s="146"/>
      <c r="AG38" s="147"/>
      <c r="AH38" s="11">
        <f>AD38/60</f>
        <v>23.788142857142873</v>
      </c>
      <c r="AI38" s="8"/>
      <c r="AJ38" s="43"/>
      <c r="AK38" s="2"/>
      <c r="AL38" s="2"/>
      <c r="GD38" s="10"/>
    </row>
    <row r="39" spans="1:186" ht="12.75" customHeight="1" thickBot="1">
      <c r="A39" s="148" t="s">
        <v>3</v>
      </c>
      <c r="B39" s="149"/>
      <c r="C39" s="149"/>
      <c r="D39" s="150"/>
      <c r="E39" s="150"/>
      <c r="F39" s="151"/>
      <c r="G39" s="149"/>
      <c r="H39" s="152"/>
      <c r="I39" s="152"/>
      <c r="J39" s="153"/>
      <c r="K39" s="153" t="s">
        <v>4</v>
      </c>
      <c r="L39" s="154"/>
      <c r="M39" s="155"/>
      <c r="N39" s="155"/>
      <c r="O39" s="155"/>
      <c r="P39" s="155"/>
      <c r="Q39" s="155"/>
      <c r="R39" s="155"/>
      <c r="S39" s="156"/>
      <c r="T39" s="157"/>
      <c r="U39" s="40"/>
      <c r="V39" s="40"/>
      <c r="W39" s="158"/>
      <c r="X39" s="159"/>
      <c r="Y39" s="160"/>
      <c r="Z39" s="161"/>
      <c r="AA39" s="155"/>
      <c r="AB39" s="155"/>
      <c r="AC39" s="155"/>
      <c r="AD39" s="162"/>
      <c r="AE39" s="163"/>
      <c r="AF39" s="163"/>
      <c r="AG39" s="164"/>
      <c r="AH39" s="165"/>
      <c r="AI39" s="166"/>
      <c r="AJ39" s="167"/>
      <c r="AK39" s="168"/>
      <c r="AL39" s="55"/>
      <c r="AM39" s="42"/>
      <c r="AN39" s="42"/>
      <c r="AO39" s="42"/>
      <c r="AP39" s="42"/>
      <c r="AQ39" s="42"/>
      <c r="AR39" s="42"/>
      <c r="AS39" s="42"/>
      <c r="AT39" s="42"/>
      <c r="AU39" s="42"/>
    </row>
    <row r="40" spans="1:186" s="169" customFormat="1" ht="18" customHeight="1" thickBot="1">
      <c r="A40" s="1516" t="s">
        <v>5</v>
      </c>
      <c r="B40" s="1517"/>
      <c r="C40" s="1517"/>
      <c r="D40" s="1517"/>
      <c r="E40" s="1517"/>
      <c r="F40" s="1517"/>
      <c r="G40" s="1517"/>
      <c r="H40" s="1517"/>
      <c r="I40" s="1517"/>
      <c r="J40" s="1517"/>
      <c r="K40" s="1517"/>
      <c r="L40" s="1517"/>
      <c r="M40" s="1517"/>
      <c r="N40" s="1517"/>
      <c r="O40" s="1517"/>
      <c r="P40" s="1517"/>
      <c r="Q40" s="1517"/>
      <c r="R40" s="1517"/>
      <c r="S40" s="1517"/>
      <c r="T40" s="1517"/>
      <c r="U40" s="1517"/>
      <c r="V40" s="1517"/>
      <c r="W40" s="1517"/>
      <c r="X40" s="1517"/>
      <c r="Y40" s="1517"/>
      <c r="Z40" s="1517"/>
      <c r="AA40" s="1517"/>
      <c r="AB40" s="1517"/>
      <c r="AC40" s="1517"/>
      <c r="AD40" s="1517"/>
      <c r="AE40" s="1517"/>
      <c r="AF40" s="1517"/>
      <c r="AG40" s="1517"/>
      <c r="AH40" s="1517"/>
      <c r="AI40" s="1517"/>
      <c r="AJ40" s="1517"/>
      <c r="AK40" s="1517"/>
      <c r="AL40" s="1518"/>
    </row>
    <row r="41" spans="1:186" ht="14.25" customHeight="1">
      <c r="A41" s="170"/>
      <c r="H41" s="171"/>
      <c r="I41" s="171"/>
      <c r="J41" s="171"/>
      <c r="K41" s="172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173"/>
      <c r="Z41" s="171"/>
      <c r="AA41" s="174"/>
      <c r="AB41" s="174"/>
      <c r="AC41" s="174"/>
      <c r="AD41" s="175"/>
      <c r="AE41" s="171"/>
      <c r="AF41" s="171"/>
      <c r="AG41" s="171"/>
      <c r="AH41" s="171"/>
      <c r="AI41" s="171"/>
      <c r="AJ41" s="171"/>
    </row>
    <row r="42" spans="1:186" ht="14.25" customHeight="1">
      <c r="T42" s="42"/>
      <c r="U42" s="42"/>
      <c r="V42" s="42"/>
      <c r="W42" s="176"/>
      <c r="X42" s="176"/>
      <c r="Y42" s="177"/>
      <c r="AB42" s="178" t="s">
        <v>297</v>
      </c>
    </row>
    <row r="43" spans="1:186" ht="19.5" customHeight="1">
      <c r="H43" s="78" t="s">
        <v>592</v>
      </c>
      <c r="S43" s="78" t="s">
        <v>594</v>
      </c>
      <c r="Y43" s="35"/>
      <c r="AO43" s="42"/>
      <c r="AP43" s="42"/>
    </row>
    <row r="44" spans="1:186" s="199" customFormat="1" ht="16.5" customHeight="1">
      <c r="H44" s="1515"/>
      <c r="I44" s="1515"/>
      <c r="S44" s="1515" t="s">
        <v>61</v>
      </c>
      <c r="T44" s="1515"/>
      <c r="U44" s="1515"/>
      <c r="V44" s="1515"/>
      <c r="W44" s="1515"/>
      <c r="X44" s="1515"/>
      <c r="Y44" s="1515"/>
      <c r="Z44" s="1515"/>
      <c r="AA44" s="200"/>
      <c r="AB44" s="200"/>
      <c r="AC44" s="200"/>
      <c r="AN44" s="201"/>
      <c r="AO44" s="201"/>
    </row>
    <row r="45" spans="1:186" ht="19.5" customHeight="1">
      <c r="A45" s="78"/>
      <c r="B45" s="78"/>
      <c r="H45" s="78" t="s">
        <v>593</v>
      </c>
      <c r="N45" s="78"/>
      <c r="S45" s="230" t="s">
        <v>1288</v>
      </c>
      <c r="T45" s="78"/>
      <c r="U45" s="78"/>
      <c r="Y45" s="35"/>
      <c r="AO45" s="42"/>
      <c r="AP45" s="42"/>
    </row>
  </sheetData>
  <mergeCells count="10">
    <mergeCell ref="A40:AL40"/>
    <mergeCell ref="H44:I44"/>
    <mergeCell ref="S44:Z44"/>
    <mergeCell ref="A2:AC2"/>
    <mergeCell ref="D4:E5"/>
    <mergeCell ref="G4:G5"/>
    <mergeCell ref="H4:H5"/>
    <mergeCell ref="K4:M4"/>
    <mergeCell ref="P4:R4"/>
    <mergeCell ref="AB4:AC4"/>
  </mergeCells>
  <conditionalFormatting sqref="C38:C42 C46:C65536">
    <cfRule type="duplicateValues" dxfId="2839" priority="325" stopIfTrue="1"/>
  </conditionalFormatting>
  <conditionalFormatting sqref="C38:C42 C1:C7 C46:C65536">
    <cfRule type="duplicateValues" dxfId="2838" priority="326" stopIfTrue="1"/>
  </conditionalFormatting>
  <conditionalFormatting sqref="C38:C42 C1:C7 C46:C65536">
    <cfRule type="duplicateValues" dxfId="2837" priority="327" stopIfTrue="1"/>
    <cfRule type="duplicateValues" dxfId="2836" priority="328" stopIfTrue="1"/>
  </conditionalFormatting>
  <conditionalFormatting sqref="C32:L32">
    <cfRule type="duplicateValues" dxfId="2835" priority="247" stopIfTrue="1"/>
  </conditionalFormatting>
  <conditionalFormatting sqref="C32:L32">
    <cfRule type="duplicateValues" dxfId="2834" priority="248" stopIfTrue="1"/>
    <cfRule type="duplicateValues" dxfId="2833" priority="249" stopIfTrue="1"/>
  </conditionalFormatting>
  <conditionalFormatting sqref="AJ32:AL32">
    <cfRule type="duplicateValues" dxfId="2832" priority="244" stopIfTrue="1"/>
  </conditionalFormatting>
  <conditionalFormatting sqref="AJ32:AL32">
    <cfRule type="duplicateValues" dxfId="2831" priority="245" stopIfTrue="1"/>
    <cfRule type="duplicateValues" dxfId="2830" priority="246" stopIfTrue="1"/>
  </conditionalFormatting>
  <conditionalFormatting sqref="C43:C45">
    <cfRule type="duplicateValues" dxfId="2829" priority="229" stopIfTrue="1"/>
    <cfRule type="duplicateValues" dxfId="2828" priority="230" stopIfTrue="1"/>
  </conditionalFormatting>
  <conditionalFormatting sqref="C43:C45">
    <cfRule type="duplicateValues" dxfId="2827" priority="231" stopIfTrue="1"/>
  </conditionalFormatting>
  <conditionalFormatting sqref="C43:C45">
    <cfRule type="duplicateValues" dxfId="2826" priority="232" stopIfTrue="1"/>
  </conditionalFormatting>
  <conditionalFormatting sqref="C43:C45">
    <cfRule type="duplicateValues" dxfId="2825" priority="233" stopIfTrue="1"/>
    <cfRule type="duplicateValues" dxfId="2824" priority="234" stopIfTrue="1"/>
  </conditionalFormatting>
  <conditionalFormatting sqref="C14">
    <cfRule type="duplicateValues" dxfId="2823" priority="211" stopIfTrue="1"/>
  </conditionalFormatting>
  <conditionalFormatting sqref="C14">
    <cfRule type="duplicateValues" dxfId="2822" priority="212" stopIfTrue="1"/>
    <cfRule type="duplicateValues" dxfId="2821" priority="213" stopIfTrue="1"/>
  </conditionalFormatting>
  <conditionalFormatting sqref="AJ14">
    <cfRule type="duplicateValues" dxfId="2820" priority="208" stopIfTrue="1"/>
  </conditionalFormatting>
  <conditionalFormatting sqref="AJ14">
    <cfRule type="duplicateValues" dxfId="2819" priority="209" stopIfTrue="1"/>
    <cfRule type="duplicateValues" dxfId="2818" priority="210" stopIfTrue="1"/>
  </conditionalFormatting>
  <conditionalFormatting sqref="AI20:AT21 AI25:AT25 BR16:BS16 CA16 BI16:BL16 C16:AC16 AZ16:BC16 AI16:AT16 AZ20:BC21 AZ25:BC25 C20:AC21 C25:AC25 BI20:BL21 BI25:BL25 CA20:CA21 CA25 BR20:BS21 BR25:BS25">
    <cfRule type="duplicateValues" dxfId="2817" priority="178" stopIfTrue="1"/>
  </conditionalFormatting>
  <conditionalFormatting sqref="AI20:AT21 AI25:AT25 BR16:BS16 CA16 BI16:BL16 C16:AC16 AZ16:BC16 AI16:AT16 AZ20:BC21 AZ25:BC25 C20:AC21 C25:AC25 BI20:BL21 BI25:BL25 CA20:CA21 CA25 BR20:BS21 BR25:BS25">
    <cfRule type="duplicateValues" dxfId="2816" priority="179" stopIfTrue="1"/>
    <cfRule type="duplicateValues" dxfId="2815" priority="180" stopIfTrue="1"/>
  </conditionalFormatting>
  <conditionalFormatting sqref="CB20:CB21 CB25 CB16">
    <cfRule type="duplicateValues" dxfId="2814" priority="181" stopIfTrue="1"/>
  </conditionalFormatting>
  <conditionalFormatting sqref="CB20:CB21 CB25 CB16">
    <cfRule type="duplicateValues" dxfId="2813" priority="182" stopIfTrue="1"/>
    <cfRule type="duplicateValues" dxfId="2812" priority="183" stopIfTrue="1"/>
  </conditionalFormatting>
  <conditionalFormatting sqref="CA13 BR13:BS13 BI13:BL13 C13:AC13 AZ13:BC13 AI13:AT13 AI15:AT15 AZ15:BC15 C15:AC15 BI15:BL15 BR15:BS15 CA15">
    <cfRule type="duplicateValues" dxfId="2811" priority="160" stopIfTrue="1"/>
  </conditionalFormatting>
  <conditionalFormatting sqref="CA13 BR13:BS13 BI13:BL13 C13:AC13 AZ13:BC13 AI13:AT13 AI15:AT15 AZ15:BC15 C15:AC15 BI15:BL15 BR15:BS15 CA15">
    <cfRule type="duplicateValues" dxfId="2810" priority="161" stopIfTrue="1"/>
    <cfRule type="duplicateValues" dxfId="2809" priority="162" stopIfTrue="1"/>
  </conditionalFormatting>
  <conditionalFormatting sqref="CB13 CB15">
    <cfRule type="duplicateValues" dxfId="2808" priority="163" stopIfTrue="1"/>
  </conditionalFormatting>
  <conditionalFormatting sqref="CB13 CB15">
    <cfRule type="duplicateValues" dxfId="2807" priority="164" stopIfTrue="1"/>
    <cfRule type="duplicateValues" dxfId="2806" priority="165" stopIfTrue="1"/>
  </conditionalFormatting>
  <conditionalFormatting sqref="CA22 BR22:BS22 BI22:BL22 C22:AC22 AZ22:BC22 AI22:AT22">
    <cfRule type="duplicateValues" dxfId="2805" priority="148" stopIfTrue="1"/>
  </conditionalFormatting>
  <conditionalFormatting sqref="CA22 BR22:BS22 BI22:BL22 C22:AC22 AZ22:BC22 AI22:AT22">
    <cfRule type="duplicateValues" dxfId="2804" priority="149" stopIfTrue="1"/>
    <cfRule type="duplicateValues" dxfId="2803" priority="150" stopIfTrue="1"/>
  </conditionalFormatting>
  <conditionalFormatting sqref="CB22">
    <cfRule type="duplicateValues" dxfId="2802" priority="151" stopIfTrue="1"/>
  </conditionalFormatting>
  <conditionalFormatting sqref="CB22">
    <cfRule type="duplicateValues" dxfId="2801" priority="152" stopIfTrue="1"/>
    <cfRule type="duplicateValues" dxfId="2800" priority="153" stopIfTrue="1"/>
  </conditionalFormatting>
  <conditionalFormatting sqref="AI30:AT31 CA17 BR17:BS17 BI17:BL17 C17:AC17 AZ17:BC17 AI17 AZ30:BC31 C30:N31 BI30:BL31 BR30:BS31 CA30:CA31 AK17:AT17 P30:AC31">
    <cfRule type="duplicateValues" dxfId="2799" priority="142" stopIfTrue="1"/>
  </conditionalFormatting>
  <conditionalFormatting sqref="AI30:AT31 CA17 BR17:BS17 BI17:BL17 C17:AC17 AZ17:BC17 AI17 AZ30:BC31 C30:N31 BI30:BL31 BR30:BS31 CA30:CA31 AK17:AT17 P30:AC31">
    <cfRule type="duplicateValues" dxfId="2798" priority="143" stopIfTrue="1"/>
    <cfRule type="duplicateValues" dxfId="2797" priority="144" stopIfTrue="1"/>
  </conditionalFormatting>
  <conditionalFormatting sqref="CB30:CB31 CB17">
    <cfRule type="duplicateValues" dxfId="2796" priority="145" stopIfTrue="1"/>
  </conditionalFormatting>
  <conditionalFormatting sqref="CB30:CB31 CB17">
    <cfRule type="duplicateValues" dxfId="2795" priority="146" stopIfTrue="1"/>
    <cfRule type="duplicateValues" dxfId="2794" priority="147" stopIfTrue="1"/>
  </conditionalFormatting>
  <conditionalFormatting sqref="AJ27:AL27">
    <cfRule type="duplicateValues" dxfId="2793" priority="139" stopIfTrue="1"/>
  </conditionalFormatting>
  <conditionalFormatting sqref="AJ27:AL27">
    <cfRule type="duplicateValues" dxfId="2792" priority="140" stopIfTrue="1"/>
    <cfRule type="duplicateValues" dxfId="2791" priority="141" stopIfTrue="1"/>
  </conditionalFormatting>
  <conditionalFormatting sqref="BJ29:BK29 BS29 AR29:AU29 BA29:BD29 C29:N29 AI29:AL29 P29:AC29">
    <cfRule type="duplicateValues" dxfId="2790" priority="133" stopIfTrue="1"/>
  </conditionalFormatting>
  <conditionalFormatting sqref="BJ29:BK29 BS29 AR29:AU29 BA29:BD29 C29:N29 AI29:AL29 P29:AC29">
    <cfRule type="duplicateValues" dxfId="2789" priority="134" stopIfTrue="1"/>
    <cfRule type="duplicateValues" dxfId="2788" priority="135" stopIfTrue="1"/>
  </conditionalFormatting>
  <conditionalFormatting sqref="BT29">
    <cfRule type="duplicateValues" dxfId="2787" priority="136" stopIfTrue="1"/>
  </conditionalFormatting>
  <conditionalFormatting sqref="BT29">
    <cfRule type="duplicateValues" dxfId="2786" priority="137" stopIfTrue="1"/>
    <cfRule type="duplicateValues" dxfId="2785" priority="138" stopIfTrue="1"/>
  </conditionalFormatting>
  <conditionalFormatting sqref="AI26:AT26 AI11:AT12 AZ11:BC12 AZ26:BC26 C11:AC12 C26:AC26 BI11:BL12 BI26:BL26 CA11:CA12 CA26 BR11:BS12 BR26:BS26">
    <cfRule type="duplicateValues" dxfId="2784" priority="65440" stopIfTrue="1"/>
  </conditionalFormatting>
  <conditionalFormatting sqref="AI26:AT26 AI11:AT12 AZ11:BC12 AZ26:BC26 C11:AC12 C26:AC26 BI11:BL12 BI26:BL26 CA11:CA12 CA26 BR11:BS12 BR26:BS26">
    <cfRule type="duplicateValues" dxfId="2783" priority="65452" stopIfTrue="1"/>
    <cfRule type="duplicateValues" dxfId="2782" priority="65453" stopIfTrue="1"/>
  </conditionalFormatting>
  <conditionalFormatting sqref="CB26 CB11:CB12">
    <cfRule type="duplicateValues" dxfId="2781" priority="65476" stopIfTrue="1"/>
  </conditionalFormatting>
  <conditionalFormatting sqref="CB26 CB11:CB12">
    <cfRule type="duplicateValues" dxfId="2780" priority="65478" stopIfTrue="1"/>
    <cfRule type="duplicateValues" dxfId="2779" priority="65479" stopIfTrue="1"/>
  </conditionalFormatting>
  <conditionalFormatting sqref="C28:AC28 CA28 BR28:BS28 AZ28:BC28 BI28:BL28 AM28:AT28 AI28">
    <cfRule type="duplicateValues" dxfId="2778" priority="106" stopIfTrue="1"/>
  </conditionalFormatting>
  <conditionalFormatting sqref="C28:AC28 CA28 BR28:BS28 AZ28:BC28 BI28:BL28 AM28:AT28 AI28">
    <cfRule type="duplicateValues" dxfId="2777" priority="107" stopIfTrue="1"/>
    <cfRule type="duplicateValues" dxfId="2776" priority="108" stopIfTrue="1"/>
  </conditionalFormatting>
  <conditionalFormatting sqref="CB28">
    <cfRule type="duplicateValues" dxfId="2775" priority="109" stopIfTrue="1"/>
  </conditionalFormatting>
  <conditionalFormatting sqref="CB28">
    <cfRule type="duplicateValues" dxfId="2774" priority="110" stopIfTrue="1"/>
    <cfRule type="duplicateValues" dxfId="2773" priority="111" stopIfTrue="1"/>
  </conditionalFormatting>
  <conditionalFormatting sqref="AJ28:AL28">
    <cfRule type="duplicateValues" dxfId="2772" priority="103" stopIfTrue="1"/>
  </conditionalFormatting>
  <conditionalFormatting sqref="AJ28:AL28">
    <cfRule type="duplicateValues" dxfId="2771" priority="104" stopIfTrue="1"/>
    <cfRule type="duplicateValues" dxfId="2770" priority="105" stopIfTrue="1"/>
  </conditionalFormatting>
  <conditionalFormatting sqref="AJ17">
    <cfRule type="duplicateValues" dxfId="2769" priority="100" stopIfTrue="1"/>
  </conditionalFormatting>
  <conditionalFormatting sqref="AJ17">
    <cfRule type="duplicateValues" dxfId="2768" priority="101" stopIfTrue="1"/>
    <cfRule type="duplicateValues" dxfId="2767" priority="102" stopIfTrue="1"/>
  </conditionalFormatting>
  <conditionalFormatting sqref="BR10:BS10 CA10 BI10:BL10 C10:AC10 AZ10:BC10 AI10:AT10">
    <cfRule type="duplicateValues" dxfId="2766" priority="94" stopIfTrue="1"/>
  </conditionalFormatting>
  <conditionalFormatting sqref="BR10:BS10 CA10 BI10:BL10 C10:AC10 AZ10:BC10 AI10:AT10">
    <cfRule type="duplicateValues" dxfId="2765" priority="95" stopIfTrue="1"/>
    <cfRule type="duplicateValues" dxfId="2764" priority="96" stopIfTrue="1"/>
  </conditionalFormatting>
  <conditionalFormatting sqref="CB10">
    <cfRule type="duplicateValues" dxfId="2763" priority="97" stopIfTrue="1"/>
  </conditionalFormatting>
  <conditionalFormatting sqref="CB10">
    <cfRule type="duplicateValues" dxfId="2762" priority="98" stopIfTrue="1"/>
    <cfRule type="duplicateValues" dxfId="2761" priority="99" stopIfTrue="1"/>
  </conditionalFormatting>
  <conditionalFormatting sqref="BI18:BL18 CA18 BR18:BS18 C18:AC18 AZ18:BC18 AI18:AT18">
    <cfRule type="duplicateValues" dxfId="2760" priority="88" stopIfTrue="1"/>
  </conditionalFormatting>
  <conditionalFormatting sqref="BI18:BL18 CA18 BR18:BS18 C18:AC18 AZ18:BC18 AI18:AT18">
    <cfRule type="duplicateValues" dxfId="2759" priority="89" stopIfTrue="1"/>
    <cfRule type="duplicateValues" dxfId="2758" priority="90" stopIfTrue="1"/>
  </conditionalFormatting>
  <conditionalFormatting sqref="CB18">
    <cfRule type="duplicateValues" dxfId="2757" priority="91" stopIfTrue="1"/>
  </conditionalFormatting>
  <conditionalFormatting sqref="CB18">
    <cfRule type="duplicateValues" dxfId="2756" priority="92" stopIfTrue="1"/>
    <cfRule type="duplicateValues" dxfId="2755" priority="93" stopIfTrue="1"/>
  </conditionalFormatting>
  <conditionalFormatting sqref="BI19:BL19 AZ19:BC19 CA19 BR19:BS19 C19:AC19 AI19:AT19">
    <cfRule type="duplicateValues" dxfId="2754" priority="82" stopIfTrue="1"/>
  </conditionalFormatting>
  <conditionalFormatting sqref="BI19:BL19 AZ19:BC19 CA19 BR19:BS19 C19:AC19 AI19:AT19">
    <cfRule type="duplicateValues" dxfId="2753" priority="83" stopIfTrue="1"/>
    <cfRule type="duplicateValues" dxfId="2752" priority="84" stopIfTrue="1"/>
  </conditionalFormatting>
  <conditionalFormatting sqref="CB19">
    <cfRule type="duplicateValues" dxfId="2751" priority="85" stopIfTrue="1"/>
  </conditionalFormatting>
  <conditionalFormatting sqref="CB19">
    <cfRule type="duplicateValues" dxfId="2750" priority="86" stopIfTrue="1"/>
    <cfRule type="duplicateValues" dxfId="2749" priority="87" stopIfTrue="1"/>
  </conditionalFormatting>
  <conditionalFormatting sqref="CA9 BR9:BS9 AZ9:BC9 BI9:BL9 C9:I9 L9:AC9 AI9:AT9">
    <cfRule type="duplicateValues" dxfId="2748" priority="64" stopIfTrue="1"/>
  </conditionalFormatting>
  <conditionalFormatting sqref="CA9 BR9:BS9 AZ9:BC9 BI9:BL9 C9:I9 L9:AC9 AI9:AT9">
    <cfRule type="duplicateValues" dxfId="2747" priority="65" stopIfTrue="1"/>
    <cfRule type="duplicateValues" dxfId="2746" priority="66" stopIfTrue="1"/>
  </conditionalFormatting>
  <conditionalFormatting sqref="CB9">
    <cfRule type="duplicateValues" dxfId="2745" priority="67" stopIfTrue="1"/>
  </conditionalFormatting>
  <conditionalFormatting sqref="CB9">
    <cfRule type="duplicateValues" dxfId="2744" priority="68" stopIfTrue="1"/>
    <cfRule type="duplicateValues" dxfId="2743" priority="69" stopIfTrue="1"/>
  </conditionalFormatting>
  <conditionalFormatting sqref="K9">
    <cfRule type="duplicateValues" dxfId="2742" priority="61" stopIfTrue="1"/>
  </conditionalFormatting>
  <conditionalFormatting sqref="K9">
    <cfRule type="duplicateValues" dxfId="2741" priority="62" stopIfTrue="1"/>
    <cfRule type="duplicateValues" dxfId="2740" priority="63" stopIfTrue="1"/>
  </conditionalFormatting>
  <conditionalFormatting sqref="J9">
    <cfRule type="duplicateValues" dxfId="2739" priority="58" stopIfTrue="1"/>
  </conditionalFormatting>
  <conditionalFormatting sqref="J9">
    <cfRule type="duplicateValues" dxfId="2738" priority="59" stopIfTrue="1"/>
    <cfRule type="duplicateValues" dxfId="2737" priority="60" stopIfTrue="1"/>
  </conditionalFormatting>
  <conditionalFormatting sqref="C34:L35">
    <cfRule type="duplicateValues" dxfId="2736" priority="55" stopIfTrue="1"/>
  </conditionalFormatting>
  <conditionalFormatting sqref="C34:L35">
    <cfRule type="duplicateValues" dxfId="2735" priority="56" stopIfTrue="1"/>
    <cfRule type="duplicateValues" dxfId="2734" priority="57" stopIfTrue="1"/>
  </conditionalFormatting>
  <conditionalFormatting sqref="AJ34:AL35">
    <cfRule type="duplicateValues" dxfId="2733" priority="52" stopIfTrue="1"/>
  </conditionalFormatting>
  <conditionalFormatting sqref="AJ34:AL35">
    <cfRule type="duplicateValues" dxfId="2732" priority="53" stopIfTrue="1"/>
    <cfRule type="duplicateValues" dxfId="2731" priority="54" stopIfTrue="1"/>
  </conditionalFormatting>
  <conditionalFormatting sqref="BR37:BS37 CA37 BI37:BL37 C37:AC37 AZ37:BC37 AI37 AK37:AT37">
    <cfRule type="duplicateValues" dxfId="2730" priority="46" stopIfTrue="1"/>
  </conditionalFormatting>
  <conditionalFormatting sqref="BR37:BS37 CA37 BI37:BL37 C37:AC37 AZ37:BC37 AI37 AK37:AT37">
    <cfRule type="duplicateValues" dxfId="2729" priority="47" stopIfTrue="1"/>
    <cfRule type="duplicateValues" dxfId="2728" priority="48" stopIfTrue="1"/>
  </conditionalFormatting>
  <conditionalFormatting sqref="CB37">
    <cfRule type="duplicateValues" dxfId="2727" priority="49" stopIfTrue="1"/>
  </conditionalFormatting>
  <conditionalFormatting sqref="CB37">
    <cfRule type="duplicateValues" dxfId="2726" priority="50" stopIfTrue="1"/>
    <cfRule type="duplicateValues" dxfId="2725" priority="51" stopIfTrue="1"/>
  </conditionalFormatting>
  <conditionalFormatting sqref="AJ37">
    <cfRule type="duplicateValues" dxfId="2724" priority="43" stopIfTrue="1"/>
  </conditionalFormatting>
  <conditionalFormatting sqref="AJ37">
    <cfRule type="duplicateValues" dxfId="2723" priority="44" stopIfTrue="1"/>
    <cfRule type="duplicateValues" dxfId="2722" priority="45" stopIfTrue="1"/>
  </conditionalFormatting>
  <conditionalFormatting sqref="AI36:AT36 AZ36:BC36 C36:AC36 BI36:BL36 CA36 BR36:BS36">
    <cfRule type="duplicateValues" dxfId="2721" priority="37" stopIfTrue="1"/>
  </conditionalFormatting>
  <conditionalFormatting sqref="AI36:AT36 AZ36:BC36 C36:AC36 BI36:BL36 CA36 BR36:BS36">
    <cfRule type="duplicateValues" dxfId="2720" priority="38" stopIfTrue="1"/>
    <cfRule type="duplicateValues" dxfId="2719" priority="39" stopIfTrue="1"/>
  </conditionalFormatting>
  <conditionalFormatting sqref="CB36">
    <cfRule type="duplicateValues" dxfId="2718" priority="40" stopIfTrue="1"/>
  </conditionalFormatting>
  <conditionalFormatting sqref="CB36">
    <cfRule type="duplicateValues" dxfId="2717" priority="41" stopIfTrue="1"/>
    <cfRule type="duplicateValues" dxfId="2716" priority="42" stopIfTrue="1"/>
  </conditionalFormatting>
  <conditionalFormatting sqref="CA33 BR33:BS33 AZ33:BC33 BI33:BL33 C33:N33 AI33:AT33 P33:AC33">
    <cfRule type="duplicateValues" dxfId="2715" priority="31" stopIfTrue="1"/>
  </conditionalFormatting>
  <conditionalFormatting sqref="CA33 BR33:BS33 AZ33:BC33 BI33:BL33 C33:N33 AI33:AT33 P33:AC33">
    <cfRule type="duplicateValues" dxfId="2714" priority="32" stopIfTrue="1"/>
    <cfRule type="duplicateValues" dxfId="2713" priority="33" stopIfTrue="1"/>
  </conditionalFormatting>
  <conditionalFormatting sqref="CB33">
    <cfRule type="duplicateValues" dxfId="2712" priority="34" stopIfTrue="1"/>
  </conditionalFormatting>
  <conditionalFormatting sqref="CB33">
    <cfRule type="duplicateValues" dxfId="2711" priority="35" stopIfTrue="1"/>
    <cfRule type="duplicateValues" dxfId="2710" priority="36" stopIfTrue="1"/>
  </conditionalFormatting>
  <conditionalFormatting sqref="BJ24:BK24 BS24 BA24:BD24 C24:AC24 AR24:AU24 AI24:AL24">
    <cfRule type="duplicateValues" dxfId="2709" priority="25" stopIfTrue="1"/>
  </conditionalFormatting>
  <conditionalFormatting sqref="BJ24:BK24 BS24 BA24:BD24 C24:AC24 AR24:AU24 AI24:AL24">
    <cfRule type="duplicateValues" dxfId="2708" priority="26" stopIfTrue="1"/>
    <cfRule type="duplicateValues" dxfId="2707" priority="27" stopIfTrue="1"/>
  </conditionalFormatting>
  <conditionalFormatting sqref="BT24">
    <cfRule type="duplicateValues" dxfId="2706" priority="28" stopIfTrue="1"/>
  </conditionalFormatting>
  <conditionalFormatting sqref="BT24">
    <cfRule type="duplicateValues" dxfId="2705" priority="29" stopIfTrue="1"/>
    <cfRule type="duplicateValues" dxfId="2704" priority="30" stopIfTrue="1"/>
  </conditionalFormatting>
  <conditionalFormatting sqref="AR23:AU23 C23:AC23 BA23:BD23 BJ23:BK23 BS23 AI23:AL23">
    <cfRule type="duplicateValues" dxfId="2703" priority="19" stopIfTrue="1"/>
  </conditionalFormatting>
  <conditionalFormatting sqref="AR23:AU23 C23:AC23 BA23:BD23 BJ23:BK23 BS23 AI23:AL23">
    <cfRule type="duplicateValues" dxfId="2702" priority="20" stopIfTrue="1"/>
    <cfRule type="duplicateValues" dxfId="2701" priority="21" stopIfTrue="1"/>
  </conditionalFormatting>
  <conditionalFormatting sqref="BT23">
    <cfRule type="duplicateValues" dxfId="2700" priority="22" stopIfTrue="1"/>
  </conditionalFormatting>
  <conditionalFormatting sqref="BT23">
    <cfRule type="duplicateValues" dxfId="2699" priority="23" stopIfTrue="1"/>
    <cfRule type="duplicateValues" dxfId="2698" priority="24" stopIfTrue="1"/>
  </conditionalFormatting>
  <conditionalFormatting sqref="CA8 BR8:BS8 AZ8:BC8 BI8:BL8 C8:AC8 AI8:AT8">
    <cfRule type="duplicateValues" dxfId="2697" priority="1" stopIfTrue="1"/>
  </conditionalFormatting>
  <conditionalFormatting sqref="CA8 BR8:BS8 AZ8:BC8 BI8:BL8 C8:AC8 AI8:AT8">
    <cfRule type="duplicateValues" dxfId="2696" priority="2" stopIfTrue="1"/>
    <cfRule type="duplicateValues" dxfId="2695" priority="3" stopIfTrue="1"/>
  </conditionalFormatting>
  <conditionalFormatting sqref="CB8">
    <cfRule type="duplicateValues" dxfId="2694" priority="4" stopIfTrue="1"/>
  </conditionalFormatting>
  <conditionalFormatting sqref="CB8">
    <cfRule type="duplicateValues" dxfId="2693" priority="5" stopIfTrue="1"/>
    <cfRule type="duplicateValues" dxfId="2692" priority="6" stopIfTrue="1"/>
  </conditionalFormatting>
  <printOptions horizontalCentered="1"/>
  <pageMargins left="0" right="0" top="0.39370078740157483" bottom="0" header="0.31496062992125984" footer="0.31496062992125984"/>
  <pageSetup paperSize="156" scale="7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GD25"/>
  <sheetViews>
    <sheetView workbookViewId="0">
      <selection activeCell="C27" sqref="C27"/>
    </sheetView>
  </sheetViews>
  <sheetFormatPr defaultRowHeight="12.75"/>
  <cols>
    <col min="1" max="1" width="4.5703125" style="35" customWidth="1"/>
    <col min="2" max="2" width="6" style="35" customWidth="1"/>
    <col min="3" max="3" width="7" style="35" customWidth="1"/>
    <col min="4" max="4" width="3.42578125" style="35" hidden="1" customWidth="1"/>
    <col min="5" max="5" width="11.85546875" style="35" hidden="1" customWidth="1"/>
    <col min="6" max="6" width="6.7109375" style="35" hidden="1" customWidth="1"/>
    <col min="7" max="7" width="10.7109375" style="35" customWidth="1"/>
    <col min="8" max="8" width="20" style="35" customWidth="1"/>
    <col min="9" max="10" width="5.85546875" style="35" customWidth="1"/>
    <col min="11" max="11" width="15.85546875" style="35" customWidth="1"/>
    <col min="12" max="12" width="8.7109375" style="35" customWidth="1"/>
    <col min="13" max="13" width="6.5703125" style="35" customWidth="1"/>
    <col min="14" max="14" width="6.140625" style="35" customWidth="1"/>
    <col min="15" max="15" width="3.5703125" style="35" customWidth="1"/>
    <col min="16" max="16" width="3" style="35" customWidth="1"/>
    <col min="17" max="17" width="3.140625" style="35" customWidth="1"/>
    <col min="18" max="18" width="2.7109375" style="35" customWidth="1"/>
    <col min="19" max="19" width="6.5703125" style="35" customWidth="1"/>
    <col min="20" max="20" width="5.28515625" style="35" customWidth="1"/>
    <col min="21" max="21" width="6.28515625" style="35" customWidth="1"/>
    <col min="22" max="22" width="6" style="35" customWidth="1"/>
    <col min="23" max="23" width="5.140625" style="35" customWidth="1"/>
    <col min="24" max="24" width="5.140625" style="35" hidden="1" customWidth="1"/>
    <col min="25" max="25" width="5.140625" style="63" hidden="1" customWidth="1"/>
    <col min="26" max="26" width="4.85546875" style="35" customWidth="1"/>
    <col min="27" max="27" width="12.5703125" style="35" customWidth="1"/>
    <col min="28" max="28" width="4.5703125" style="35" customWidth="1"/>
    <col min="29" max="29" width="4.28515625" style="35" customWidth="1"/>
    <col min="30" max="30" width="4.5703125" style="35" customWidth="1"/>
    <col min="31" max="31" width="4.7109375" style="35" hidden="1" customWidth="1"/>
    <col min="32" max="32" width="6.7109375" style="35" hidden="1" customWidth="1"/>
    <col min="33" max="33" width="3.7109375" style="35" hidden="1" customWidth="1"/>
    <col min="34" max="34" width="4.5703125" style="35" customWidth="1"/>
    <col min="35" max="35" width="3.5703125" style="35" customWidth="1"/>
    <col min="36" max="36" width="8.28515625" style="35" customWidth="1"/>
    <col min="37" max="37" width="3.42578125" style="35" customWidth="1"/>
    <col min="38" max="38" width="4.140625" style="35" customWidth="1"/>
    <col min="39" max="16384" width="9.140625" style="35"/>
  </cols>
  <sheetData>
    <row r="1" spans="1:40" ht="6" customHeight="1" thickBot="1"/>
    <row r="2" spans="1:40" ht="12" customHeight="1" thickTop="1" thickBot="1">
      <c r="A2" s="1519" t="s">
        <v>9</v>
      </c>
      <c r="B2" s="1520"/>
      <c r="C2" s="1520"/>
      <c r="D2" s="1520"/>
      <c r="E2" s="1520"/>
      <c r="F2" s="1520"/>
      <c r="G2" s="1520"/>
      <c r="H2" s="1520"/>
      <c r="I2" s="1520"/>
      <c r="J2" s="1520"/>
      <c r="K2" s="1520"/>
      <c r="L2" s="1520"/>
      <c r="M2" s="1520"/>
      <c r="N2" s="1520"/>
      <c r="O2" s="1520"/>
      <c r="P2" s="1520"/>
      <c r="Q2" s="1520"/>
      <c r="R2" s="1520"/>
      <c r="S2" s="1520"/>
      <c r="T2" s="1520"/>
      <c r="U2" s="1520"/>
      <c r="V2" s="1520"/>
      <c r="W2" s="1520"/>
      <c r="X2" s="1520"/>
      <c r="Y2" s="1520"/>
      <c r="Z2" s="1520"/>
      <c r="AA2" s="1520"/>
      <c r="AB2" s="1520"/>
      <c r="AC2" s="1520"/>
      <c r="AD2" s="64"/>
      <c r="AE2" s="64"/>
      <c r="AF2" s="64"/>
      <c r="AG2" s="64"/>
      <c r="AH2" s="65"/>
      <c r="AI2" s="66" t="s">
        <v>51</v>
      </c>
      <c r="AJ2" s="67" t="s">
        <v>52</v>
      </c>
    </row>
    <row r="3" spans="1:40" s="78" customFormat="1" ht="16.5" customHeight="1" thickTop="1" thickBot="1">
      <c r="A3" s="68" t="s">
        <v>62</v>
      </c>
      <c r="B3" s="69"/>
      <c r="C3" s="69"/>
      <c r="D3" s="70"/>
      <c r="E3" s="70"/>
      <c r="F3" s="70"/>
      <c r="G3" s="70"/>
      <c r="H3" s="71"/>
      <c r="I3" s="72" t="s">
        <v>36</v>
      </c>
      <c r="J3" s="73"/>
      <c r="K3" s="74" t="s">
        <v>59</v>
      </c>
      <c r="L3" s="74"/>
      <c r="M3" s="75"/>
      <c r="N3" s="76"/>
      <c r="O3" s="77"/>
      <c r="P3" s="77"/>
      <c r="Q3" s="77"/>
      <c r="S3" s="79"/>
      <c r="T3" s="36"/>
      <c r="U3" s="36"/>
      <c r="V3" s="36"/>
      <c r="W3" s="36"/>
      <c r="X3" s="36"/>
      <c r="Y3" s="80"/>
      <c r="Z3" s="81"/>
      <c r="AA3" s="75"/>
      <c r="AB3" s="54" t="s">
        <v>398</v>
      </c>
      <c r="AC3" s="82"/>
      <c r="AD3" s="83"/>
      <c r="AE3" s="84"/>
      <c r="AF3" s="84"/>
      <c r="AG3" s="84"/>
      <c r="AH3" s="84"/>
      <c r="AI3" s="85"/>
      <c r="AJ3" s="86"/>
    </row>
    <row r="4" spans="1:40" ht="12" customHeight="1" thickTop="1">
      <c r="A4" s="87" t="s">
        <v>37</v>
      </c>
      <c r="B4" s="88" t="s">
        <v>13</v>
      </c>
      <c r="C4" s="89" t="s">
        <v>14</v>
      </c>
      <c r="D4" s="1521" t="s">
        <v>56</v>
      </c>
      <c r="E4" s="1522"/>
      <c r="F4" s="90"/>
      <c r="G4" s="1525" t="s">
        <v>15</v>
      </c>
      <c r="H4" s="1526" t="s">
        <v>16</v>
      </c>
      <c r="I4" s="92" t="s">
        <v>17</v>
      </c>
      <c r="J4" s="89" t="s">
        <v>18</v>
      </c>
      <c r="K4" s="1528" t="s">
        <v>19</v>
      </c>
      <c r="L4" s="1528"/>
      <c r="M4" s="1528"/>
      <c r="N4" s="88" t="s">
        <v>39</v>
      </c>
      <c r="O4" s="93" t="s">
        <v>20</v>
      </c>
      <c r="P4" s="1529" t="s">
        <v>21</v>
      </c>
      <c r="Q4" s="1529"/>
      <c r="R4" s="1529"/>
      <c r="S4" s="94" t="s">
        <v>22</v>
      </c>
      <c r="T4" s="37" t="s">
        <v>38</v>
      </c>
      <c r="U4" s="37"/>
      <c r="V4" s="37" t="s">
        <v>57</v>
      </c>
      <c r="W4" s="37" t="s">
        <v>53</v>
      </c>
      <c r="X4" s="37" t="s">
        <v>7</v>
      </c>
      <c r="Y4" s="95" t="s">
        <v>8</v>
      </c>
      <c r="Z4" s="88" t="s">
        <v>40</v>
      </c>
      <c r="AA4" s="96" t="s">
        <v>41</v>
      </c>
      <c r="AB4" s="1530" t="s">
        <v>23</v>
      </c>
      <c r="AC4" s="1531"/>
      <c r="AD4" s="97" t="s">
        <v>44</v>
      </c>
      <c r="AE4" s="98" t="s">
        <v>45</v>
      </c>
      <c r="AF4" s="98" t="s">
        <v>46</v>
      </c>
      <c r="AG4" s="98"/>
      <c r="AH4" s="99" t="s">
        <v>44</v>
      </c>
      <c r="AI4" s="100" t="s">
        <v>51</v>
      </c>
      <c r="AJ4" s="101" t="s">
        <v>52</v>
      </c>
    </row>
    <row r="5" spans="1:40" ht="12" customHeight="1" thickBot="1">
      <c r="A5" s="102" t="s">
        <v>47</v>
      </c>
      <c r="B5" s="103" t="s">
        <v>24</v>
      </c>
      <c r="C5" s="89" t="s">
        <v>25</v>
      </c>
      <c r="D5" s="1523"/>
      <c r="E5" s="1524"/>
      <c r="F5" s="104" t="s">
        <v>56</v>
      </c>
      <c r="G5" s="1525"/>
      <c r="H5" s="1527"/>
      <c r="I5" s="92" t="s">
        <v>26</v>
      </c>
      <c r="J5" s="105" t="s">
        <v>26</v>
      </c>
      <c r="K5" s="106" t="s">
        <v>27</v>
      </c>
      <c r="L5" s="106" t="s">
        <v>28</v>
      </c>
      <c r="M5" s="107" t="s">
        <v>29</v>
      </c>
      <c r="N5" s="108"/>
      <c r="O5" s="109"/>
      <c r="P5" s="110" t="s">
        <v>30</v>
      </c>
      <c r="Q5" s="110" t="s">
        <v>31</v>
      </c>
      <c r="R5" s="110" t="s">
        <v>32</v>
      </c>
      <c r="S5" s="111" t="s">
        <v>33</v>
      </c>
      <c r="T5" s="38" t="s">
        <v>48</v>
      </c>
      <c r="U5" s="38" t="s">
        <v>217</v>
      </c>
      <c r="V5" s="38" t="s">
        <v>58</v>
      </c>
      <c r="W5" s="38" t="s">
        <v>54</v>
      </c>
      <c r="X5" s="38"/>
      <c r="Y5" s="112"/>
      <c r="Z5" s="113"/>
      <c r="AA5" s="107" t="s">
        <v>34</v>
      </c>
      <c r="AB5" s="107" t="s">
        <v>42</v>
      </c>
      <c r="AC5" s="107" t="s">
        <v>43</v>
      </c>
      <c r="AD5" s="114" t="s">
        <v>49</v>
      </c>
      <c r="AE5" s="115"/>
      <c r="AF5" s="115"/>
      <c r="AG5" s="116"/>
      <c r="AH5" s="117"/>
      <c r="AI5" s="118"/>
      <c r="AJ5" s="119"/>
      <c r="AK5" s="120" t="s">
        <v>50</v>
      </c>
      <c r="AL5" s="120" t="s">
        <v>0</v>
      </c>
    </row>
    <row r="6" spans="1:40" ht="21.75" hidden="1" thickTop="1">
      <c r="A6" s="121"/>
      <c r="B6" s="122"/>
      <c r="C6" s="122"/>
      <c r="D6" s="122"/>
      <c r="E6" s="122"/>
      <c r="F6" s="122"/>
      <c r="G6" s="122"/>
      <c r="H6" s="122"/>
      <c r="I6" s="122"/>
      <c r="J6" s="122"/>
      <c r="K6" s="123"/>
      <c r="L6" s="124"/>
      <c r="M6" s="122"/>
      <c r="N6" s="122"/>
      <c r="O6" s="122"/>
      <c r="P6" s="122"/>
      <c r="Q6" s="122"/>
      <c r="R6" s="122"/>
      <c r="S6" s="125"/>
      <c r="T6" s="39"/>
      <c r="U6" s="39"/>
      <c r="V6" s="39"/>
      <c r="W6" s="39"/>
      <c r="X6" s="39"/>
      <c r="Y6" s="126"/>
      <c r="Z6" s="122"/>
      <c r="AA6" s="122"/>
      <c r="AB6" s="122"/>
      <c r="AC6" s="122"/>
      <c r="AD6" s="127">
        <f>T6/80</f>
        <v>0</v>
      </c>
      <c r="AE6" s="128">
        <f>AD6+AE5</f>
        <v>0</v>
      </c>
      <c r="AF6" s="129">
        <f>(7+(AE6/60))</f>
        <v>7</v>
      </c>
      <c r="AG6" s="130">
        <f>FLOOR(AF6,1)</f>
        <v>7</v>
      </c>
      <c r="AH6" s="131">
        <f>(AG6+((AF6-AG6)*60*0.01))</f>
        <v>7</v>
      </c>
      <c r="AI6" s="132"/>
      <c r="AJ6" s="133"/>
    </row>
    <row r="7" spans="1:40" s="145" customFormat="1" ht="12" customHeight="1" thickTop="1">
      <c r="A7" s="134"/>
      <c r="B7" s="135"/>
      <c r="C7" s="91"/>
      <c r="D7" s="136"/>
      <c r="E7" s="46"/>
      <c r="F7" s="46"/>
      <c r="G7" s="137"/>
      <c r="H7" s="137"/>
      <c r="I7" s="46"/>
      <c r="J7" s="135"/>
      <c r="K7" s="137" t="s">
        <v>1</v>
      </c>
      <c r="L7" s="137"/>
      <c r="M7" s="137"/>
      <c r="N7" s="91"/>
      <c r="O7" s="137"/>
      <c r="P7" s="137"/>
      <c r="Q7" s="137"/>
      <c r="R7" s="137"/>
      <c r="S7" s="135"/>
      <c r="T7" s="46"/>
      <c r="U7" s="46"/>
      <c r="V7" s="46"/>
      <c r="W7" s="46"/>
      <c r="X7" s="46"/>
      <c r="Y7" s="138"/>
      <c r="Z7" s="46"/>
      <c r="AA7" s="139"/>
      <c r="AB7" s="91"/>
      <c r="AC7" s="140"/>
      <c r="AD7" s="127">
        <f>T7/AK7+AL7</f>
        <v>30</v>
      </c>
      <c r="AE7" s="127">
        <f>AD7+AE6</f>
        <v>30</v>
      </c>
      <c r="AF7" s="141">
        <f>(8+(AE7/60))</f>
        <v>8.5</v>
      </c>
      <c r="AG7" s="142">
        <f>FLOOR(AF7,1)</f>
        <v>8</v>
      </c>
      <c r="AH7" s="141">
        <f>(AG7+((AF7-AG7)*60*0.01))</f>
        <v>8.3000000000000007</v>
      </c>
      <c r="AI7" s="141"/>
      <c r="AJ7" s="143"/>
      <c r="AK7" s="144">
        <v>50</v>
      </c>
      <c r="AL7" s="144">
        <v>30</v>
      </c>
    </row>
    <row r="8" spans="1:40" s="44" customFormat="1" ht="18" customHeight="1">
      <c r="A8" s="216">
        <v>151</v>
      </c>
      <c r="B8" s="210">
        <v>42812</v>
      </c>
      <c r="C8" s="211" t="s">
        <v>914</v>
      </c>
      <c r="D8" s="211"/>
      <c r="E8" s="211"/>
      <c r="F8" s="211"/>
      <c r="G8" s="212" t="s">
        <v>220</v>
      </c>
      <c r="H8" s="212" t="s">
        <v>287</v>
      </c>
      <c r="I8" s="213">
        <v>1000</v>
      </c>
      <c r="J8" s="210">
        <v>42826</v>
      </c>
      <c r="K8" s="212" t="s">
        <v>221</v>
      </c>
      <c r="L8" s="212" t="s">
        <v>10</v>
      </c>
      <c r="M8" s="212" t="s">
        <v>64</v>
      </c>
      <c r="N8" s="212" t="s">
        <v>288</v>
      </c>
      <c r="O8" s="212"/>
      <c r="P8" s="45"/>
      <c r="Q8" s="214"/>
      <c r="R8" s="214"/>
      <c r="S8" s="210">
        <v>42822</v>
      </c>
      <c r="T8" s="213">
        <v>1010</v>
      </c>
      <c r="U8" s="213"/>
      <c r="V8" s="213"/>
      <c r="W8" s="213"/>
      <c r="X8" s="213"/>
      <c r="Y8" s="213"/>
      <c r="Z8" s="211" t="s">
        <v>35</v>
      </c>
      <c r="AA8" s="212" t="s">
        <v>218</v>
      </c>
      <c r="AB8" s="215">
        <v>530</v>
      </c>
      <c r="AC8" s="215">
        <v>1195</v>
      </c>
      <c r="AD8" s="127">
        <f>T8/AK8+AL8</f>
        <v>40.25</v>
      </c>
      <c r="AE8" s="127">
        <f>AD8+AE7</f>
        <v>70.25</v>
      </c>
      <c r="AF8" s="141">
        <f>(8+(AE8/60))</f>
        <v>9.1708333333333343</v>
      </c>
      <c r="AG8" s="142">
        <f>FLOOR(AF8,1)</f>
        <v>9</v>
      </c>
      <c r="AH8" s="141">
        <f>(AG8+((AF8-AG8)*60*0.01))</f>
        <v>9.1025000000000009</v>
      </c>
      <c r="AI8" s="45"/>
      <c r="AJ8" s="45" t="s">
        <v>2</v>
      </c>
      <c r="AK8" s="45">
        <v>40</v>
      </c>
      <c r="AL8" s="45">
        <v>15</v>
      </c>
      <c r="AN8" s="44" t="s">
        <v>679</v>
      </c>
    </row>
    <row r="9" spans="1:40" s="44" customFormat="1" ht="18" customHeight="1">
      <c r="A9" s="203"/>
      <c r="B9" s="204"/>
      <c r="C9" s="205"/>
      <c r="D9" s="205"/>
      <c r="E9" s="205"/>
      <c r="F9" s="205"/>
      <c r="G9" s="206"/>
      <c r="H9" s="206"/>
      <c r="I9" s="207"/>
      <c r="J9" s="204"/>
      <c r="K9" s="206"/>
      <c r="L9" s="206"/>
      <c r="M9" s="206"/>
      <c r="N9" s="206"/>
      <c r="O9" s="206"/>
      <c r="P9" s="45"/>
      <c r="Q9" s="208"/>
      <c r="R9" s="208"/>
      <c r="S9" s="204"/>
      <c r="T9" s="207"/>
      <c r="U9" s="207"/>
      <c r="V9" s="207"/>
      <c r="W9" s="207"/>
      <c r="X9" s="207"/>
      <c r="Y9" s="207"/>
      <c r="Z9" s="205"/>
      <c r="AA9" s="206"/>
      <c r="AB9" s="209"/>
      <c r="AC9" s="209"/>
      <c r="AD9" s="127"/>
      <c r="AE9" s="127"/>
      <c r="AF9" s="141"/>
      <c r="AG9" s="142"/>
      <c r="AH9" s="141"/>
      <c r="AI9" s="45"/>
      <c r="AJ9" s="45"/>
      <c r="AK9" s="45"/>
      <c r="AL9" s="45"/>
    </row>
    <row r="10" spans="1:40" s="44" customFormat="1" ht="18" customHeight="1">
      <c r="A10" s="216"/>
      <c r="B10" s="210"/>
      <c r="C10" s="211"/>
      <c r="D10" s="211"/>
      <c r="E10" s="211"/>
      <c r="F10" s="211"/>
      <c r="G10" s="212"/>
      <c r="H10" s="212"/>
      <c r="I10" s="213"/>
      <c r="J10" s="210"/>
      <c r="K10" s="212"/>
      <c r="L10" s="212"/>
      <c r="M10" s="212"/>
      <c r="N10" s="212"/>
      <c r="O10" s="49"/>
      <c r="P10" s="45"/>
      <c r="Q10" s="214"/>
      <c r="R10" s="214"/>
      <c r="S10" s="210"/>
      <c r="T10" s="213"/>
      <c r="U10" s="213"/>
      <c r="V10" s="213"/>
      <c r="W10" s="213"/>
      <c r="X10" s="213"/>
      <c r="Y10" s="213"/>
      <c r="Z10" s="211"/>
      <c r="AA10" s="212"/>
      <c r="AB10" s="215"/>
      <c r="AC10" s="215"/>
      <c r="AD10" s="127"/>
      <c r="AE10" s="127"/>
      <c r="AF10" s="141"/>
      <c r="AG10" s="142"/>
      <c r="AH10" s="141"/>
      <c r="AI10" s="45"/>
      <c r="AJ10" s="179"/>
      <c r="AK10" s="179"/>
      <c r="AL10" s="179"/>
    </row>
    <row r="11" spans="1:40" s="44" customFormat="1" ht="18" customHeight="1">
      <c r="A11" s="216"/>
      <c r="B11" s="210"/>
      <c r="C11" s="211"/>
      <c r="D11" s="211"/>
      <c r="E11" s="211"/>
      <c r="F11" s="211"/>
      <c r="G11" s="212"/>
      <c r="H11" s="212"/>
      <c r="I11" s="213"/>
      <c r="J11" s="210"/>
      <c r="K11" s="212"/>
      <c r="L11" s="212"/>
      <c r="M11" s="212"/>
      <c r="N11" s="212"/>
      <c r="O11" s="49"/>
      <c r="P11" s="45"/>
      <c r="Q11" s="214"/>
      <c r="R11" s="214"/>
      <c r="S11" s="210"/>
      <c r="T11" s="213"/>
      <c r="U11" s="213"/>
      <c r="V11" s="213"/>
      <c r="W11" s="213"/>
      <c r="X11" s="213"/>
      <c r="Y11" s="213"/>
      <c r="Z11" s="211"/>
      <c r="AA11" s="212"/>
      <c r="AB11" s="215"/>
      <c r="AC11" s="215"/>
      <c r="AD11" s="127"/>
      <c r="AE11" s="127"/>
      <c r="AF11" s="141"/>
      <c r="AG11" s="142"/>
      <c r="AH11" s="141"/>
      <c r="AI11" s="45"/>
      <c r="AJ11" s="179"/>
      <c r="AK11" s="179"/>
      <c r="AL11" s="179"/>
    </row>
    <row r="12" spans="1:40" s="44" customFormat="1" ht="18" customHeight="1">
      <c r="A12" s="216"/>
      <c r="B12" s="210"/>
      <c r="C12" s="211"/>
      <c r="D12" s="211"/>
      <c r="E12" s="211"/>
      <c r="F12" s="211"/>
      <c r="G12" s="212"/>
      <c r="H12" s="212"/>
      <c r="I12" s="213"/>
      <c r="J12" s="210"/>
      <c r="K12" s="212"/>
      <c r="L12" s="212"/>
      <c r="M12" s="212"/>
      <c r="N12" s="212"/>
      <c r="O12" s="49"/>
      <c r="P12" s="45"/>
      <c r="Q12" s="214"/>
      <c r="R12" s="214"/>
      <c r="S12" s="210"/>
      <c r="T12" s="213"/>
      <c r="U12" s="213"/>
      <c r="V12" s="213"/>
      <c r="W12" s="213"/>
      <c r="X12" s="213"/>
      <c r="Y12" s="213"/>
      <c r="Z12" s="211"/>
      <c r="AA12" s="212"/>
      <c r="AB12" s="215"/>
      <c r="AC12" s="215"/>
      <c r="AD12" s="127"/>
      <c r="AE12" s="127"/>
      <c r="AF12" s="141"/>
      <c r="AG12" s="142"/>
      <c r="AH12" s="141"/>
      <c r="AI12" s="45"/>
      <c r="AJ12" s="45"/>
      <c r="AK12" s="45"/>
      <c r="AL12" s="45"/>
    </row>
    <row r="13" spans="1:40" s="44" customFormat="1" ht="18" customHeight="1">
      <c r="A13" s="51"/>
      <c r="B13" s="47"/>
      <c r="C13" s="48"/>
      <c r="D13" s="48"/>
      <c r="E13" s="48"/>
      <c r="F13" s="48"/>
      <c r="G13" s="49"/>
      <c r="H13" s="49"/>
      <c r="I13" s="52"/>
      <c r="J13" s="47"/>
      <c r="K13" s="49"/>
      <c r="L13" s="49"/>
      <c r="M13" s="49"/>
      <c r="N13" s="49"/>
      <c r="O13" s="49"/>
      <c r="P13" s="45"/>
      <c r="Q13" s="50"/>
      <c r="R13" s="50"/>
      <c r="S13" s="47"/>
      <c r="T13" s="52"/>
      <c r="U13" s="52"/>
      <c r="V13" s="52"/>
      <c r="W13" s="52"/>
      <c r="X13" s="52"/>
      <c r="Y13" s="52"/>
      <c r="Z13" s="48"/>
      <c r="AA13" s="49"/>
      <c r="AB13" s="53"/>
      <c r="AC13" s="53"/>
      <c r="AD13" s="127"/>
      <c r="AE13" s="127"/>
      <c r="AF13" s="141"/>
      <c r="AG13" s="142"/>
      <c r="AH13" s="141"/>
      <c r="AI13" s="45"/>
      <c r="AJ13" s="13"/>
      <c r="AK13" s="179"/>
      <c r="AL13" s="179"/>
      <c r="AN13" s="202"/>
    </row>
    <row r="14" spans="1:40" s="44" customFormat="1" ht="18" customHeight="1">
      <c r="A14" s="51"/>
      <c r="B14" s="210"/>
      <c r="C14" s="211"/>
      <c r="D14" s="211"/>
      <c r="E14" s="211"/>
      <c r="F14" s="211"/>
      <c r="G14" s="212"/>
      <c r="H14" s="212"/>
      <c r="I14" s="213"/>
      <c r="J14" s="210"/>
      <c r="K14" s="212"/>
      <c r="L14" s="212"/>
      <c r="M14" s="212"/>
      <c r="N14" s="212"/>
      <c r="O14" s="49"/>
      <c r="P14" s="45"/>
      <c r="Q14" s="214"/>
      <c r="R14" s="214"/>
      <c r="S14" s="210"/>
      <c r="T14" s="213"/>
      <c r="U14" s="213"/>
      <c r="V14" s="213"/>
      <c r="W14" s="213"/>
      <c r="X14" s="213"/>
      <c r="Y14" s="213"/>
      <c r="Z14" s="211"/>
      <c r="AA14" s="212"/>
      <c r="AB14" s="215"/>
      <c r="AC14" s="215"/>
      <c r="AD14" s="127"/>
      <c r="AE14" s="127"/>
      <c r="AF14" s="141"/>
      <c r="AG14" s="142"/>
      <c r="AH14" s="141"/>
      <c r="AI14" s="45"/>
      <c r="AJ14" s="45"/>
      <c r="AK14" s="45"/>
      <c r="AL14" s="45"/>
    </row>
    <row r="15" spans="1:40" s="44" customFormat="1" ht="18" customHeight="1">
      <c r="A15" s="51"/>
      <c r="B15" s="210"/>
      <c r="C15" s="211"/>
      <c r="D15" s="211"/>
      <c r="E15" s="211"/>
      <c r="F15" s="211"/>
      <c r="G15" s="212"/>
      <c r="H15" s="212"/>
      <c r="I15" s="213"/>
      <c r="J15" s="210"/>
      <c r="K15" s="212"/>
      <c r="L15" s="212"/>
      <c r="M15" s="212"/>
      <c r="N15" s="212"/>
      <c r="O15" s="49"/>
      <c r="P15" s="45"/>
      <c r="Q15" s="214"/>
      <c r="R15" s="214"/>
      <c r="S15" s="210"/>
      <c r="T15" s="213"/>
      <c r="U15" s="213"/>
      <c r="V15" s="213"/>
      <c r="W15" s="213"/>
      <c r="X15" s="213"/>
      <c r="Y15" s="213"/>
      <c r="Z15" s="211"/>
      <c r="AA15" s="212"/>
      <c r="AB15" s="215"/>
      <c r="AC15" s="215"/>
      <c r="AD15" s="127"/>
      <c r="AE15" s="127"/>
      <c r="AF15" s="141"/>
      <c r="AG15" s="142"/>
      <c r="AH15" s="141"/>
      <c r="AI15" s="45"/>
      <c r="AJ15" s="45"/>
      <c r="AK15" s="45"/>
      <c r="AL15" s="45"/>
    </row>
    <row r="16" spans="1:40" s="44" customFormat="1" ht="18" customHeight="1">
      <c r="A16" s="51"/>
      <c r="B16" s="210"/>
      <c r="C16" s="211"/>
      <c r="D16" s="211"/>
      <c r="E16" s="211"/>
      <c r="F16" s="211"/>
      <c r="G16" s="212"/>
      <c r="H16" s="212"/>
      <c r="I16" s="213"/>
      <c r="J16" s="210"/>
      <c r="K16" s="212"/>
      <c r="L16" s="212"/>
      <c r="M16" s="212"/>
      <c r="N16" s="212"/>
      <c r="O16" s="212"/>
      <c r="P16" s="45"/>
      <c r="Q16" s="214"/>
      <c r="R16" s="214"/>
      <c r="S16" s="210"/>
      <c r="T16" s="213"/>
      <c r="U16" s="213"/>
      <c r="V16" s="213"/>
      <c r="W16" s="213"/>
      <c r="X16" s="213"/>
      <c r="Y16" s="213"/>
      <c r="Z16" s="211"/>
      <c r="AA16" s="212"/>
      <c r="AB16" s="215"/>
      <c r="AC16" s="215"/>
      <c r="AD16" s="127"/>
      <c r="AE16" s="127"/>
      <c r="AF16" s="141"/>
      <c r="AG16" s="142"/>
      <c r="AH16" s="141"/>
      <c r="AI16" s="45"/>
      <c r="AJ16" s="45"/>
      <c r="AK16" s="45"/>
      <c r="AL16" s="45"/>
    </row>
    <row r="17" spans="1:186" s="44" customFormat="1" ht="18" customHeight="1">
      <c r="A17" s="51"/>
      <c r="B17" s="210"/>
      <c r="C17" s="211"/>
      <c r="D17" s="211"/>
      <c r="E17" s="211"/>
      <c r="F17" s="211"/>
      <c r="G17" s="212"/>
      <c r="H17" s="212"/>
      <c r="I17" s="213"/>
      <c r="J17" s="210"/>
      <c r="K17" s="212"/>
      <c r="L17" s="212"/>
      <c r="M17" s="212"/>
      <c r="N17" s="212"/>
      <c r="O17" s="212"/>
      <c r="P17" s="45"/>
      <c r="Q17" s="214"/>
      <c r="R17" s="214"/>
      <c r="S17" s="210"/>
      <c r="T17" s="213"/>
      <c r="U17" s="213"/>
      <c r="V17" s="213"/>
      <c r="W17" s="213"/>
      <c r="X17" s="213"/>
      <c r="Y17" s="213"/>
      <c r="Z17" s="211"/>
      <c r="AA17" s="212"/>
      <c r="AB17" s="215"/>
      <c r="AC17" s="215"/>
      <c r="AD17" s="127"/>
      <c r="AE17" s="127"/>
      <c r="AF17" s="141"/>
      <c r="AG17" s="142"/>
      <c r="AH17" s="141"/>
      <c r="AI17" s="45"/>
      <c r="AJ17" s="45"/>
      <c r="AK17" s="179"/>
      <c r="AL17" s="179"/>
    </row>
    <row r="18" spans="1:186" s="9" customFormat="1" ht="12.75" customHeight="1">
      <c r="A18" s="3"/>
      <c r="B18" s="4"/>
      <c r="C18" s="14"/>
      <c r="D18" s="5"/>
      <c r="E18" s="3"/>
      <c r="F18" s="3"/>
      <c r="G18" s="1"/>
      <c r="H18" s="1"/>
      <c r="I18" s="3">
        <f>SUM(I8:I17)</f>
        <v>1000</v>
      </c>
      <c r="J18" s="4"/>
      <c r="K18" s="1"/>
      <c r="L18" s="1"/>
      <c r="M18" s="1"/>
      <c r="N18" s="14"/>
      <c r="O18" s="1"/>
      <c r="P18" s="1"/>
      <c r="Q18" s="1"/>
      <c r="R18" s="1"/>
      <c r="S18" s="4"/>
      <c r="T18" s="3">
        <f>SUM(T8:T17)</f>
        <v>1010</v>
      </c>
      <c r="U18" s="3"/>
      <c r="V18" s="3"/>
      <c r="W18" s="3"/>
      <c r="X18" s="3"/>
      <c r="Y18" s="12"/>
      <c r="Z18" s="3"/>
      <c r="AA18" s="6"/>
      <c r="AB18" s="14"/>
      <c r="AC18" s="7"/>
      <c r="AD18" s="11">
        <f>SUM(AD7:AD17)</f>
        <v>70.25</v>
      </c>
      <c r="AE18" s="11"/>
      <c r="AF18" s="146"/>
      <c r="AG18" s="147"/>
      <c r="AH18" s="11">
        <f>AD18/60</f>
        <v>1.1708333333333334</v>
      </c>
      <c r="AI18" s="8"/>
      <c r="AJ18" s="43"/>
      <c r="AK18" s="2"/>
      <c r="AL18" s="2"/>
      <c r="GD18" s="10"/>
    </row>
    <row r="19" spans="1:186" ht="12.75" customHeight="1" thickBot="1">
      <c r="A19" s="148" t="s">
        <v>3</v>
      </c>
      <c r="B19" s="149"/>
      <c r="C19" s="149"/>
      <c r="D19" s="150"/>
      <c r="E19" s="150"/>
      <c r="F19" s="151"/>
      <c r="G19" s="149"/>
      <c r="H19" s="152"/>
      <c r="I19" s="152"/>
      <c r="J19" s="153"/>
      <c r="K19" s="153" t="s">
        <v>4</v>
      </c>
      <c r="L19" s="154"/>
      <c r="M19" s="155"/>
      <c r="N19" s="155"/>
      <c r="O19" s="155"/>
      <c r="P19" s="155"/>
      <c r="Q19" s="155"/>
      <c r="R19" s="155"/>
      <c r="S19" s="156"/>
      <c r="T19" s="157"/>
      <c r="U19" s="40"/>
      <c r="V19" s="40"/>
      <c r="W19" s="158"/>
      <c r="X19" s="159"/>
      <c r="Y19" s="160"/>
      <c r="Z19" s="161"/>
      <c r="AA19" s="155"/>
      <c r="AB19" s="155"/>
      <c r="AC19" s="155"/>
      <c r="AD19" s="162"/>
      <c r="AE19" s="163"/>
      <c r="AF19" s="163"/>
      <c r="AG19" s="164"/>
      <c r="AH19" s="165"/>
      <c r="AI19" s="166"/>
      <c r="AJ19" s="167"/>
      <c r="AK19" s="168"/>
      <c r="AL19" s="55"/>
      <c r="AM19" s="42"/>
      <c r="AN19" s="42"/>
      <c r="AO19" s="42"/>
      <c r="AP19" s="42"/>
      <c r="AQ19" s="42"/>
      <c r="AR19" s="42"/>
      <c r="AS19" s="42"/>
      <c r="AT19" s="42"/>
      <c r="AU19" s="42"/>
    </row>
    <row r="20" spans="1:186" s="169" customFormat="1" ht="18" customHeight="1" thickBot="1">
      <c r="A20" s="1516" t="s">
        <v>5</v>
      </c>
      <c r="B20" s="1517"/>
      <c r="C20" s="1517"/>
      <c r="D20" s="1517"/>
      <c r="E20" s="1517"/>
      <c r="F20" s="1517"/>
      <c r="G20" s="1517"/>
      <c r="H20" s="1517"/>
      <c r="I20" s="1517"/>
      <c r="J20" s="1517"/>
      <c r="K20" s="1517"/>
      <c r="L20" s="1517"/>
      <c r="M20" s="1517"/>
      <c r="N20" s="1517"/>
      <c r="O20" s="1517"/>
      <c r="P20" s="1517"/>
      <c r="Q20" s="1517"/>
      <c r="R20" s="1517"/>
      <c r="S20" s="1517"/>
      <c r="T20" s="1517"/>
      <c r="U20" s="1517"/>
      <c r="V20" s="1517"/>
      <c r="W20" s="1517"/>
      <c r="X20" s="1517"/>
      <c r="Y20" s="1517"/>
      <c r="Z20" s="1517"/>
      <c r="AA20" s="1517"/>
      <c r="AB20" s="1517"/>
      <c r="AC20" s="1517"/>
      <c r="AD20" s="1517"/>
      <c r="AE20" s="1517"/>
      <c r="AF20" s="1517"/>
      <c r="AG20" s="1517"/>
      <c r="AH20" s="1517"/>
      <c r="AI20" s="1517"/>
      <c r="AJ20" s="1517"/>
      <c r="AK20" s="1517"/>
      <c r="AL20" s="1518"/>
    </row>
    <row r="21" spans="1:186" ht="14.25" customHeight="1">
      <c r="A21" s="170"/>
      <c r="H21" s="171"/>
      <c r="I21" s="171"/>
      <c r="J21" s="171"/>
      <c r="K21" s="172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173"/>
      <c r="Z21" s="171"/>
      <c r="AA21" s="174"/>
      <c r="AB21" s="174"/>
      <c r="AC21" s="174"/>
      <c r="AD21" s="175"/>
      <c r="AE21" s="171"/>
      <c r="AF21" s="171"/>
      <c r="AG21" s="171"/>
      <c r="AH21" s="171"/>
      <c r="AI21" s="171"/>
      <c r="AJ21" s="171"/>
    </row>
    <row r="22" spans="1:186" ht="14.25" customHeight="1">
      <c r="T22" s="42"/>
      <c r="U22" s="42"/>
      <c r="V22" s="42"/>
      <c r="W22" s="176"/>
      <c r="X22" s="176"/>
      <c r="Y22" s="177"/>
      <c r="AB22" s="178" t="s">
        <v>297</v>
      </c>
    </row>
    <row r="23" spans="1:186" ht="19.5" customHeight="1">
      <c r="H23" s="78" t="s">
        <v>592</v>
      </c>
      <c r="S23" s="78" t="s">
        <v>594</v>
      </c>
      <c r="Y23" s="35"/>
      <c r="AO23" s="42"/>
      <c r="AP23" s="42"/>
    </row>
    <row r="24" spans="1:186" s="199" customFormat="1" ht="16.5" customHeight="1">
      <c r="H24" s="1515"/>
      <c r="I24" s="1515"/>
      <c r="S24" s="1515" t="s">
        <v>61</v>
      </c>
      <c r="T24" s="1515"/>
      <c r="U24" s="1515"/>
      <c r="V24" s="1515"/>
      <c r="W24" s="1515"/>
      <c r="X24" s="1515"/>
      <c r="Y24" s="1515"/>
      <c r="Z24" s="1515"/>
      <c r="AA24" s="200"/>
      <c r="AB24" s="200"/>
      <c r="AC24" s="200"/>
      <c r="AN24" s="201"/>
      <c r="AO24" s="201"/>
    </row>
    <row r="25" spans="1:186" ht="19.5" customHeight="1">
      <c r="A25" s="78"/>
      <c r="B25" s="78"/>
      <c r="H25" s="78" t="s">
        <v>593</v>
      </c>
      <c r="N25" s="78"/>
      <c r="S25" s="230"/>
      <c r="T25" s="78"/>
      <c r="U25" s="78"/>
      <c r="Y25" s="35"/>
      <c r="AO25" s="42"/>
      <c r="AP25" s="42"/>
    </row>
  </sheetData>
  <mergeCells count="10">
    <mergeCell ref="A20:AL20"/>
    <mergeCell ref="H24:I24"/>
    <mergeCell ref="S24:Z24"/>
    <mergeCell ref="A2:AC2"/>
    <mergeCell ref="D4:E5"/>
    <mergeCell ref="G4:G5"/>
    <mergeCell ref="H4:H5"/>
    <mergeCell ref="K4:M4"/>
    <mergeCell ref="P4:R4"/>
    <mergeCell ref="AB4:AC4"/>
  </mergeCells>
  <conditionalFormatting sqref="C18:C22 C26:C65536">
    <cfRule type="duplicateValues" dxfId="2691" priority="154" stopIfTrue="1"/>
  </conditionalFormatting>
  <conditionalFormatting sqref="C18:C22 C1:C7 C26:C65536">
    <cfRule type="duplicateValues" dxfId="2690" priority="153" stopIfTrue="1"/>
  </conditionalFormatting>
  <conditionalFormatting sqref="C18:C22 C1:C7 C26:C65536">
    <cfRule type="duplicateValues" dxfId="2689" priority="151" stopIfTrue="1"/>
    <cfRule type="duplicateValues" dxfId="2688" priority="152" stopIfTrue="1"/>
  </conditionalFormatting>
  <conditionalFormatting sqref="C12:L12">
    <cfRule type="duplicateValues" dxfId="2687" priority="150" stopIfTrue="1"/>
  </conditionalFormatting>
  <conditionalFormatting sqref="C12:L12">
    <cfRule type="duplicateValues" dxfId="2686" priority="148" stopIfTrue="1"/>
    <cfRule type="duplicateValues" dxfId="2685" priority="149" stopIfTrue="1"/>
  </conditionalFormatting>
  <conditionalFormatting sqref="AJ12:AL12">
    <cfRule type="duplicateValues" dxfId="2684" priority="147" stopIfTrue="1"/>
  </conditionalFormatting>
  <conditionalFormatting sqref="AJ12:AL12">
    <cfRule type="duplicateValues" dxfId="2683" priority="145" stopIfTrue="1"/>
    <cfRule type="duplicateValues" dxfId="2682" priority="146" stopIfTrue="1"/>
  </conditionalFormatting>
  <conditionalFormatting sqref="C23:C25">
    <cfRule type="duplicateValues" dxfId="2681" priority="143" stopIfTrue="1"/>
    <cfRule type="duplicateValues" dxfId="2680" priority="144" stopIfTrue="1"/>
  </conditionalFormatting>
  <conditionalFormatting sqref="C23:C25">
    <cfRule type="duplicateValues" dxfId="2679" priority="142" stopIfTrue="1"/>
  </conditionalFormatting>
  <conditionalFormatting sqref="C23:C25">
    <cfRule type="duplicateValues" dxfId="2678" priority="141" stopIfTrue="1"/>
  </conditionalFormatting>
  <conditionalFormatting sqref="C23:C25">
    <cfRule type="duplicateValues" dxfId="2677" priority="139" stopIfTrue="1"/>
    <cfRule type="duplicateValues" dxfId="2676" priority="140" stopIfTrue="1"/>
  </conditionalFormatting>
  <conditionalFormatting sqref="AI10:AT11 AZ10:BC11 C10:N11 BI10:BL11 BR10:BS11 CA10:CA11 P10:AC11">
    <cfRule type="duplicateValues" dxfId="2675" priority="114" stopIfTrue="1"/>
  </conditionalFormatting>
  <conditionalFormatting sqref="AI10:AT11 AZ10:BC11 C10:N11 BI10:BL11 BR10:BS11 CA10:CA11 P10:AC11">
    <cfRule type="duplicateValues" dxfId="2674" priority="112" stopIfTrue="1"/>
    <cfRule type="duplicateValues" dxfId="2673" priority="113" stopIfTrue="1"/>
  </conditionalFormatting>
  <conditionalFormatting sqref="CB10:CB11">
    <cfRule type="duplicateValues" dxfId="2672" priority="111" stopIfTrue="1"/>
  </conditionalFormatting>
  <conditionalFormatting sqref="CB10:CB11">
    <cfRule type="duplicateValues" dxfId="2671" priority="109" stopIfTrue="1"/>
    <cfRule type="duplicateValues" dxfId="2670" priority="110" stopIfTrue="1"/>
  </conditionalFormatting>
  <conditionalFormatting sqref="CA9 BR9:BS9 AZ9:BC9 BI9:BL9 C9:I9 L9:AC9 AI9:AT9">
    <cfRule type="duplicateValues" dxfId="2669" priority="63" stopIfTrue="1"/>
  </conditionalFormatting>
  <conditionalFormatting sqref="CA9 BR9:BS9 AZ9:BC9 BI9:BL9 C9:I9 L9:AC9 AI9:AT9">
    <cfRule type="duplicateValues" dxfId="2668" priority="61" stopIfTrue="1"/>
    <cfRule type="duplicateValues" dxfId="2667" priority="62" stopIfTrue="1"/>
  </conditionalFormatting>
  <conditionalFormatting sqref="CB9">
    <cfRule type="duplicateValues" dxfId="2666" priority="60" stopIfTrue="1"/>
  </conditionalFormatting>
  <conditionalFormatting sqref="CB9">
    <cfRule type="duplicateValues" dxfId="2665" priority="58" stopIfTrue="1"/>
    <cfRule type="duplicateValues" dxfId="2664" priority="59" stopIfTrue="1"/>
  </conditionalFormatting>
  <conditionalFormatting sqref="K9">
    <cfRule type="duplicateValues" dxfId="2663" priority="57" stopIfTrue="1"/>
  </conditionalFormatting>
  <conditionalFormatting sqref="K9">
    <cfRule type="duplicateValues" dxfId="2662" priority="55" stopIfTrue="1"/>
    <cfRule type="duplicateValues" dxfId="2661" priority="56" stopIfTrue="1"/>
  </conditionalFormatting>
  <conditionalFormatting sqref="J9">
    <cfRule type="duplicateValues" dxfId="2660" priority="54" stopIfTrue="1"/>
  </conditionalFormatting>
  <conditionalFormatting sqref="J9">
    <cfRule type="duplicateValues" dxfId="2659" priority="52" stopIfTrue="1"/>
    <cfRule type="duplicateValues" dxfId="2658" priority="53" stopIfTrue="1"/>
  </conditionalFormatting>
  <conditionalFormatting sqref="C14:L15">
    <cfRule type="duplicateValues" dxfId="2657" priority="51" stopIfTrue="1"/>
  </conditionalFormatting>
  <conditionalFormatting sqref="C14:L15">
    <cfRule type="duplicateValues" dxfId="2656" priority="49" stopIfTrue="1"/>
    <cfRule type="duplicateValues" dxfId="2655" priority="50" stopIfTrue="1"/>
  </conditionalFormatting>
  <conditionalFormatting sqref="AJ14:AL15">
    <cfRule type="duplicateValues" dxfId="2654" priority="48" stopIfTrue="1"/>
  </conditionalFormatting>
  <conditionalFormatting sqref="AJ14:AL15">
    <cfRule type="duplicateValues" dxfId="2653" priority="46" stopIfTrue="1"/>
    <cfRule type="duplicateValues" dxfId="2652" priority="47" stopIfTrue="1"/>
  </conditionalFormatting>
  <conditionalFormatting sqref="BR17:BS17 CA17 BI17:BL17 C17:AC17 AZ17:BC17 AI17 AK17:AT17">
    <cfRule type="duplicateValues" dxfId="2651" priority="45" stopIfTrue="1"/>
  </conditionalFormatting>
  <conditionalFormatting sqref="BR17:BS17 CA17 BI17:BL17 C17:AC17 AZ17:BC17 AI17 AK17:AT17">
    <cfRule type="duplicateValues" dxfId="2650" priority="43" stopIfTrue="1"/>
    <cfRule type="duplicateValues" dxfId="2649" priority="44" stopIfTrue="1"/>
  </conditionalFormatting>
  <conditionalFormatting sqref="CB17">
    <cfRule type="duplicateValues" dxfId="2648" priority="42" stopIfTrue="1"/>
  </conditionalFormatting>
  <conditionalFormatting sqref="CB17">
    <cfRule type="duplicateValues" dxfId="2647" priority="40" stopIfTrue="1"/>
    <cfRule type="duplicateValues" dxfId="2646" priority="41" stopIfTrue="1"/>
  </conditionalFormatting>
  <conditionalFormatting sqref="AJ17">
    <cfRule type="duplicateValues" dxfId="2645" priority="39" stopIfTrue="1"/>
  </conditionalFormatting>
  <conditionalFormatting sqref="AJ17">
    <cfRule type="duplicateValues" dxfId="2644" priority="37" stopIfTrue="1"/>
    <cfRule type="duplicateValues" dxfId="2643" priority="38" stopIfTrue="1"/>
  </conditionalFormatting>
  <conditionalFormatting sqref="AI16:AT16 AZ16:BC16 C16:AC16 BI16:BL16 CA16 BR16:BS16">
    <cfRule type="duplicateValues" dxfId="2642" priority="36" stopIfTrue="1"/>
  </conditionalFormatting>
  <conditionalFormatting sqref="AI16:AT16 AZ16:BC16 C16:AC16 BI16:BL16 CA16 BR16:BS16">
    <cfRule type="duplicateValues" dxfId="2641" priority="34" stopIfTrue="1"/>
    <cfRule type="duplicateValues" dxfId="2640" priority="35" stopIfTrue="1"/>
  </conditionalFormatting>
  <conditionalFormatting sqref="CB16">
    <cfRule type="duplicateValues" dxfId="2639" priority="33" stopIfTrue="1"/>
  </conditionalFormatting>
  <conditionalFormatting sqref="CB16">
    <cfRule type="duplicateValues" dxfId="2638" priority="31" stopIfTrue="1"/>
    <cfRule type="duplicateValues" dxfId="2637" priority="32" stopIfTrue="1"/>
  </conditionalFormatting>
  <conditionalFormatting sqref="CA13 BR13:BS13 AZ13:BC13 BI13:BL13 C13:N13 AI13:AT13 P13:AC13">
    <cfRule type="duplicateValues" dxfId="2636" priority="30" stopIfTrue="1"/>
  </conditionalFormatting>
  <conditionalFormatting sqref="CA13 BR13:BS13 AZ13:BC13 BI13:BL13 C13:N13 AI13:AT13 P13:AC13">
    <cfRule type="duplicateValues" dxfId="2635" priority="28" stopIfTrue="1"/>
    <cfRule type="duplicateValues" dxfId="2634" priority="29" stopIfTrue="1"/>
  </conditionalFormatting>
  <conditionalFormatting sqref="CB13">
    <cfRule type="duplicateValues" dxfId="2633" priority="27" stopIfTrue="1"/>
  </conditionalFormatting>
  <conditionalFormatting sqref="CB13">
    <cfRule type="duplicateValues" dxfId="2632" priority="25" stopIfTrue="1"/>
    <cfRule type="duplicateValues" dxfId="2631" priority="26" stopIfTrue="1"/>
  </conditionalFormatting>
  <conditionalFormatting sqref="BJ8:BK8 BS8 AR8:AU8 BA8:BD8 C8:AC8 AI8:AL8">
    <cfRule type="duplicateValues" dxfId="2630" priority="1" stopIfTrue="1"/>
  </conditionalFormatting>
  <conditionalFormatting sqref="BJ8:BK8 BS8 AR8:AU8 BA8:BD8 C8:AC8 AI8:AL8">
    <cfRule type="duplicateValues" dxfId="2629" priority="2" stopIfTrue="1"/>
    <cfRule type="duplicateValues" dxfId="2628" priority="3" stopIfTrue="1"/>
  </conditionalFormatting>
  <conditionalFormatting sqref="BT8">
    <cfRule type="duplicateValues" dxfId="2627" priority="4" stopIfTrue="1"/>
  </conditionalFormatting>
  <conditionalFormatting sqref="BT8">
    <cfRule type="duplicateValues" dxfId="2626" priority="5" stopIfTrue="1"/>
    <cfRule type="duplicateValues" dxfId="2625" priority="6" stopIfTrue="1"/>
  </conditionalFormatting>
  <pageMargins left="0.11811023622047245" right="0.11811023622047245" top="0.74803149606299213" bottom="0.74803149606299213" header="0.31496062992125984" footer="0.31496062992125984"/>
  <pageSetup paperSize="156" scale="7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JD46"/>
  <sheetViews>
    <sheetView topLeftCell="A7" zoomScale="110" zoomScaleNormal="110" workbookViewId="0">
      <selection activeCell="E41" sqref="E41"/>
    </sheetView>
  </sheetViews>
  <sheetFormatPr defaultRowHeight="18"/>
  <cols>
    <col min="1" max="1" width="4.5703125" style="490" customWidth="1"/>
    <col min="2" max="2" width="4.5703125" style="490" hidden="1" customWidth="1"/>
    <col min="3" max="3" width="32.7109375" style="490" hidden="1" customWidth="1"/>
    <col min="4" max="4" width="11.7109375" style="490" customWidth="1"/>
    <col min="5" max="5" width="12.42578125" style="490" customWidth="1"/>
    <col min="6" max="6" width="8.7109375" style="490" hidden="1" customWidth="1"/>
    <col min="7" max="7" width="7.28515625" style="490" hidden="1" customWidth="1"/>
    <col min="8" max="8" width="15.42578125" style="490" customWidth="1"/>
    <col min="9" max="9" width="25.28515625" style="490" customWidth="1"/>
    <col min="10" max="10" width="5.85546875" style="490" customWidth="1"/>
    <col min="11" max="11" width="7" style="490" customWidth="1"/>
    <col min="12" max="12" width="40" style="490" customWidth="1"/>
    <col min="13" max="13" width="10" style="490" customWidth="1"/>
    <col min="14" max="14" width="9.140625" style="490" customWidth="1"/>
    <col min="15" max="15" width="4" style="490" customWidth="1"/>
    <col min="16" max="16" width="5.7109375" style="490" customWidth="1"/>
    <col min="17" max="17" width="6.140625" style="490" customWidth="1"/>
    <col min="18" max="18" width="7.7109375" style="490" customWidth="1"/>
    <col min="19" max="19" width="5.140625" style="490" customWidth="1"/>
    <col min="20" max="20" width="6.28515625" style="490" customWidth="1"/>
    <col min="21" max="21" width="8.5703125" style="490" customWidth="1"/>
    <col min="22" max="22" width="7.7109375" style="490" customWidth="1"/>
    <col min="23" max="23" width="5.140625" style="503" hidden="1" customWidth="1"/>
    <col min="24" max="24" width="4.85546875" style="490" customWidth="1"/>
    <col min="25" max="25" width="18.42578125" style="490" customWidth="1"/>
    <col min="26" max="26" width="4.5703125" style="490" customWidth="1"/>
    <col min="27" max="27" width="4.28515625" style="490" customWidth="1"/>
    <col min="28" max="28" width="4.5703125" style="490" customWidth="1"/>
    <col min="29" max="29" width="4.7109375" style="490" hidden="1" customWidth="1"/>
    <col min="30" max="30" width="6.7109375" style="490" hidden="1" customWidth="1"/>
    <col min="31" max="31" width="3.7109375" style="490" hidden="1" customWidth="1"/>
    <col min="32" max="32" width="4.5703125" style="490" customWidth="1"/>
    <col min="33" max="33" width="6.42578125" style="490" hidden="1" customWidth="1"/>
    <col min="34" max="34" width="5.42578125" style="504" customWidth="1"/>
    <col min="35" max="35" width="4.42578125" style="504" customWidth="1"/>
    <col min="36" max="37" width="4.140625" style="504" customWidth="1"/>
    <col min="38" max="38" width="69.28515625" style="490" customWidth="1"/>
    <col min="39" max="16384" width="9.140625" style="490"/>
  </cols>
  <sheetData>
    <row r="1" spans="1:38" ht="6" customHeight="1" thickBot="1"/>
    <row r="2" spans="1:38" s="661" customFormat="1" ht="23.25" customHeight="1" thickTop="1" thickBot="1">
      <c r="A2" s="1536" t="s">
        <v>1580</v>
      </c>
      <c r="B2" s="1537"/>
      <c r="C2" s="1537"/>
      <c r="D2" s="1537"/>
      <c r="E2" s="1537"/>
      <c r="F2" s="1537"/>
      <c r="G2" s="1537"/>
      <c r="H2" s="1537"/>
      <c r="I2" s="1537"/>
      <c r="J2" s="1537"/>
      <c r="K2" s="1537"/>
      <c r="L2" s="1537"/>
      <c r="M2" s="1537"/>
      <c r="N2" s="1537"/>
      <c r="O2" s="1537"/>
      <c r="P2" s="1537"/>
      <c r="Q2" s="1537"/>
      <c r="R2" s="1537"/>
      <c r="S2" s="1537"/>
      <c r="T2" s="1537"/>
      <c r="U2" s="1537"/>
      <c r="V2" s="1537"/>
      <c r="W2" s="1537"/>
      <c r="X2" s="1537"/>
      <c r="Y2" s="1537"/>
      <c r="Z2" s="1537"/>
      <c r="AA2" s="1537"/>
      <c r="AB2" s="1537"/>
      <c r="AC2" s="1537"/>
      <c r="AD2" s="1537"/>
      <c r="AE2" s="1537"/>
      <c r="AF2" s="657"/>
      <c r="AG2" s="658" t="s">
        <v>51</v>
      </c>
      <c r="AH2" s="659" t="s">
        <v>52</v>
      </c>
      <c r="AI2" s="660"/>
      <c r="AJ2" s="660"/>
      <c r="AK2" s="660"/>
    </row>
    <row r="3" spans="1:38" s="660" customFormat="1" ht="18" customHeight="1" thickTop="1" thickBot="1">
      <c r="A3" s="662" t="s">
        <v>1289</v>
      </c>
      <c r="B3" s="525"/>
      <c r="C3" s="525"/>
      <c r="D3" s="526"/>
      <c r="E3" s="526"/>
      <c r="F3" s="526"/>
      <c r="G3" s="526"/>
      <c r="H3" s="526"/>
      <c r="I3" s="526"/>
      <c r="J3" s="527" t="s">
        <v>36</v>
      </c>
      <c r="K3" s="527"/>
      <c r="L3" s="528" t="s">
        <v>59</v>
      </c>
      <c r="M3" s="529"/>
      <c r="N3" s="530"/>
      <c r="O3" s="530"/>
      <c r="P3" s="530"/>
      <c r="R3" s="663"/>
      <c r="S3" s="664"/>
      <c r="T3" s="664"/>
      <c r="U3" s="664"/>
      <c r="V3" s="664"/>
      <c r="W3" s="665"/>
      <c r="X3" s="531"/>
      <c r="Y3" s="531"/>
      <c r="Z3" s="666" t="s">
        <v>2854</v>
      </c>
      <c r="AA3" s="667"/>
      <c r="AB3" s="532"/>
      <c r="AC3" s="533"/>
      <c r="AD3" s="533"/>
      <c r="AE3" s="533"/>
      <c r="AF3" s="534"/>
      <c r="AG3" s="668"/>
      <c r="AH3" s="669"/>
    </row>
    <row r="4" spans="1:38" s="933" customFormat="1" ht="12" customHeight="1" thickTop="1">
      <c r="A4" s="506" t="s">
        <v>37</v>
      </c>
      <c r="B4" s="493"/>
      <c r="C4" s="493" t="s">
        <v>13</v>
      </c>
      <c r="D4" s="571" t="s">
        <v>1296</v>
      </c>
      <c r="E4" s="930" t="s">
        <v>1296</v>
      </c>
      <c r="F4" s="930"/>
      <c r="G4" s="930"/>
      <c r="H4" s="1538" t="s">
        <v>15</v>
      </c>
      <c r="I4" s="1532" t="s">
        <v>16</v>
      </c>
      <c r="J4" s="505" t="s">
        <v>17</v>
      </c>
      <c r="K4" s="572" t="s">
        <v>18</v>
      </c>
      <c r="L4" s="934" t="s">
        <v>19</v>
      </c>
      <c r="M4" s="493" t="s">
        <v>39</v>
      </c>
      <c r="N4" s="507" t="s">
        <v>20</v>
      </c>
      <c r="O4" s="1539" t="s">
        <v>21</v>
      </c>
      <c r="P4" s="1539"/>
      <c r="Q4" s="1539"/>
      <c r="R4" s="508" t="s">
        <v>22</v>
      </c>
      <c r="S4" s="492" t="s">
        <v>38</v>
      </c>
      <c r="T4" s="492"/>
      <c r="U4" s="492" t="s">
        <v>57</v>
      </c>
      <c r="V4" s="492" t="s">
        <v>53</v>
      </c>
      <c r="W4" s="509" t="s">
        <v>8</v>
      </c>
      <c r="X4" s="493" t="s">
        <v>40</v>
      </c>
      <c r="Y4" s="510" t="s">
        <v>41</v>
      </c>
      <c r="Z4" s="1540" t="s">
        <v>23</v>
      </c>
      <c r="AA4" s="1541"/>
      <c r="AB4" s="493" t="s">
        <v>44</v>
      </c>
      <c r="AC4" s="493" t="s">
        <v>45</v>
      </c>
      <c r="AD4" s="493" t="s">
        <v>46</v>
      </c>
      <c r="AE4" s="493"/>
      <c r="AF4" s="511" t="s">
        <v>44</v>
      </c>
      <c r="AG4" s="931" t="s">
        <v>51</v>
      </c>
      <c r="AH4" s="573" t="s">
        <v>52</v>
      </c>
      <c r="AI4" s="524"/>
      <c r="AJ4" s="524"/>
      <c r="AK4" s="524"/>
    </row>
    <row r="5" spans="1:38" s="933" customFormat="1" ht="12" customHeight="1" thickBot="1">
      <c r="A5" s="512" t="s">
        <v>47</v>
      </c>
      <c r="B5" s="496"/>
      <c r="C5" s="496" t="s">
        <v>24</v>
      </c>
      <c r="D5" s="494" t="s">
        <v>1297</v>
      </c>
      <c r="E5" s="932" t="s">
        <v>1298</v>
      </c>
      <c r="F5" s="932"/>
      <c r="G5" s="932"/>
      <c r="H5" s="1538"/>
      <c r="I5" s="1534"/>
      <c r="J5" s="505" t="s">
        <v>26</v>
      </c>
      <c r="K5" s="574" t="s">
        <v>26</v>
      </c>
      <c r="L5" s="575" t="s">
        <v>27</v>
      </c>
      <c r="M5" s="576"/>
      <c r="N5" s="513"/>
      <c r="O5" s="934" t="s">
        <v>30</v>
      </c>
      <c r="P5" s="934" t="s">
        <v>31</v>
      </c>
      <c r="Q5" s="934" t="s">
        <v>32</v>
      </c>
      <c r="R5" s="514" t="s">
        <v>33</v>
      </c>
      <c r="S5" s="495" t="s">
        <v>48</v>
      </c>
      <c r="T5" s="495" t="s">
        <v>217</v>
      </c>
      <c r="U5" s="495" t="s">
        <v>58</v>
      </c>
      <c r="V5" s="495" t="s">
        <v>54</v>
      </c>
      <c r="W5" s="515"/>
      <c r="X5" s="512"/>
      <c r="Y5" s="935" t="s">
        <v>34</v>
      </c>
      <c r="Z5" s="935" t="s">
        <v>42</v>
      </c>
      <c r="AA5" s="935" t="s">
        <v>43</v>
      </c>
      <c r="AB5" s="497" t="s">
        <v>49</v>
      </c>
      <c r="AC5" s="496"/>
      <c r="AD5" s="496"/>
      <c r="AE5" s="497"/>
      <c r="AF5" s="516"/>
      <c r="AG5" s="932"/>
      <c r="AH5" s="577"/>
      <c r="AI5" s="670" t="s">
        <v>50</v>
      </c>
      <c r="AJ5" s="670" t="s">
        <v>0</v>
      </c>
      <c r="AK5" s="602" t="s">
        <v>38</v>
      </c>
      <c r="AL5" s="1532" t="s">
        <v>1325</v>
      </c>
    </row>
    <row r="6" spans="1:38" s="933" customFormat="1" ht="21.75" hidden="1" customHeight="1" thickTop="1">
      <c r="A6" s="931"/>
      <c r="B6" s="498"/>
      <c r="C6" s="498"/>
      <c r="D6" s="498"/>
      <c r="E6" s="498"/>
      <c r="F6" s="498"/>
      <c r="G6" s="498"/>
      <c r="H6" s="498"/>
      <c r="I6" s="498"/>
      <c r="J6" s="498"/>
      <c r="K6" s="498"/>
      <c r="L6" s="499"/>
      <c r="M6" s="498"/>
      <c r="N6" s="498"/>
      <c r="O6" s="498"/>
      <c r="P6" s="498"/>
      <c r="Q6" s="498"/>
      <c r="R6" s="499"/>
      <c r="S6" s="578"/>
      <c r="T6" s="578"/>
      <c r="U6" s="578"/>
      <c r="V6" s="578"/>
      <c r="W6" s="579"/>
      <c r="X6" s="498"/>
      <c r="Y6" s="498"/>
      <c r="Z6" s="498"/>
      <c r="AA6" s="498"/>
      <c r="AB6" s="580">
        <f>S6/80</f>
        <v>0</v>
      </c>
      <c r="AC6" s="581">
        <f>AB6+AC5</f>
        <v>0</v>
      </c>
      <c r="AD6" s="582">
        <f>(7+(AC6/60))</f>
        <v>7</v>
      </c>
      <c r="AE6" s="583">
        <f>FLOOR(AD6,1)</f>
        <v>7</v>
      </c>
      <c r="AF6" s="584">
        <f>(AE6+((AD6-AE6)*60*0.01))</f>
        <v>7</v>
      </c>
      <c r="AG6" s="932"/>
      <c r="AH6" s="577"/>
      <c r="AI6" s="524"/>
      <c r="AJ6" s="524"/>
      <c r="AK6" s="602"/>
      <c r="AL6" s="1533"/>
    </row>
    <row r="7" spans="1:38" s="593" customFormat="1" ht="12" customHeight="1" thickTop="1">
      <c r="A7" s="585"/>
      <c r="B7" s="585"/>
      <c r="C7" s="586"/>
      <c r="D7" s="930"/>
      <c r="E7" s="585"/>
      <c r="F7" s="585"/>
      <c r="G7" s="585"/>
      <c r="H7" s="587"/>
      <c r="I7" s="587"/>
      <c r="J7" s="585"/>
      <c r="K7" s="586"/>
      <c r="L7" s="587" t="s">
        <v>1</v>
      </c>
      <c r="M7" s="930"/>
      <c r="N7" s="587"/>
      <c r="O7" s="587"/>
      <c r="P7" s="587"/>
      <c r="Q7" s="587"/>
      <c r="R7" s="586"/>
      <c r="S7" s="585"/>
      <c r="T7" s="585"/>
      <c r="U7" s="585"/>
      <c r="V7" s="585"/>
      <c r="W7" s="588"/>
      <c r="X7" s="585"/>
      <c r="Y7" s="589"/>
      <c r="Z7" s="930"/>
      <c r="AA7" s="590"/>
      <c r="AB7" s="363">
        <f>S7/AI7+AJ7</f>
        <v>0</v>
      </c>
      <c r="AC7" s="363">
        <f>AB7+AC6</f>
        <v>0</v>
      </c>
      <c r="AD7" s="364">
        <f>(8+(AC7/60))</f>
        <v>8</v>
      </c>
      <c r="AE7" s="500">
        <f>FLOOR(AD7,1)</f>
        <v>8</v>
      </c>
      <c r="AF7" s="364">
        <f>(AE7+((AD7-AE7)*60*0.01))</f>
        <v>8</v>
      </c>
      <c r="AG7" s="591"/>
      <c r="AH7" s="592"/>
      <c r="AI7" s="592">
        <v>50</v>
      </c>
      <c r="AJ7" s="592">
        <v>0</v>
      </c>
      <c r="AK7" s="602" t="s">
        <v>1391</v>
      </c>
      <c r="AL7" s="1534"/>
    </row>
    <row r="8" spans="1:38" s="792" customFormat="1" ht="12.95" customHeight="1">
      <c r="A8" s="256" t="s">
        <v>69</v>
      </c>
      <c r="B8" s="257">
        <v>43606</v>
      </c>
      <c r="C8" s="713" t="str">
        <f>"*"&amp;D8&amp;"*"</f>
        <v>*PDR1906-0135*</v>
      </c>
      <c r="D8" s="672" t="s">
        <v>2706</v>
      </c>
      <c r="E8" s="256" t="s">
        <v>2704</v>
      </c>
      <c r="F8" s="256"/>
      <c r="G8" s="297" t="s">
        <v>1533</v>
      </c>
      <c r="H8" s="258" t="s">
        <v>1358</v>
      </c>
      <c r="I8" s="258" t="s">
        <v>1532</v>
      </c>
      <c r="J8" s="256">
        <v>6000</v>
      </c>
      <c r="K8" s="257">
        <v>22801</v>
      </c>
      <c r="L8" s="258" t="s">
        <v>1531</v>
      </c>
      <c r="M8" s="260" t="s">
        <v>1708</v>
      </c>
      <c r="N8" s="672"/>
      <c r="O8" s="257" t="s">
        <v>1291</v>
      </c>
      <c r="P8" s="257"/>
      <c r="Q8" s="257"/>
      <c r="R8" s="257">
        <v>43616</v>
      </c>
      <c r="S8" s="256">
        <v>6003</v>
      </c>
      <c r="T8" s="256"/>
      <c r="U8" s="256">
        <v>6003</v>
      </c>
      <c r="V8" s="293">
        <v>6000</v>
      </c>
      <c r="W8" s="259"/>
      <c r="X8" s="680" t="s">
        <v>1829</v>
      </c>
      <c r="Y8" s="260" t="s">
        <v>1336</v>
      </c>
      <c r="Z8" s="672">
        <v>445</v>
      </c>
      <c r="AA8" s="261">
        <v>1311</v>
      </c>
      <c r="AB8" s="501">
        <f t="shared" ref="AB8:AB39" si="0">S8/AI8+AJ8</f>
        <v>75.03</v>
      </c>
      <c r="AC8" s="501">
        <f t="shared" ref="AC8:AC39" si="1">AB8+AC7</f>
        <v>75.03</v>
      </c>
      <c r="AD8" s="305">
        <f t="shared" ref="AD8:AD39" si="2">(8+(AC8/60))</f>
        <v>9.2505000000000006</v>
      </c>
      <c r="AE8" s="365">
        <f t="shared" ref="AE8:AE39" si="3">FLOOR(AD8,1)</f>
        <v>9</v>
      </c>
      <c r="AF8" s="305">
        <f t="shared" ref="AF8:AF39" si="4">(AE8+((AD8-AE8)*60*0.01))</f>
        <v>9.1502999999999997</v>
      </c>
      <c r="AG8" s="262" t="s">
        <v>1330</v>
      </c>
      <c r="AH8" s="255" t="s">
        <v>2</v>
      </c>
      <c r="AI8" s="255">
        <v>100</v>
      </c>
      <c r="AJ8" s="255">
        <v>15</v>
      </c>
      <c r="AK8" s="255">
        <v>20</v>
      </c>
      <c r="AL8" s="726" t="s">
        <v>1367</v>
      </c>
    </row>
    <row r="9" spans="1:38" s="792" customFormat="1" ht="12.95" customHeight="1">
      <c r="A9" s="256" t="s">
        <v>69</v>
      </c>
      <c r="B9" s="257">
        <v>43612</v>
      </c>
      <c r="C9" s="713" t="str">
        <f t="shared" ref="C9:C38" si="5">"*"&amp;D9&amp;"*"</f>
        <v>*PDR1906-0339*</v>
      </c>
      <c r="D9" s="672" t="s">
        <v>2867</v>
      </c>
      <c r="E9" s="256" t="s">
        <v>2866</v>
      </c>
      <c r="F9" s="256"/>
      <c r="G9" s="297" t="s">
        <v>2863</v>
      </c>
      <c r="H9" s="258" t="s">
        <v>2430</v>
      </c>
      <c r="I9" s="258" t="s">
        <v>2862</v>
      </c>
      <c r="J9" s="256">
        <v>1030</v>
      </c>
      <c r="K9" s="257">
        <v>22801</v>
      </c>
      <c r="L9" s="676" t="s">
        <v>2861</v>
      </c>
      <c r="M9" s="260" t="s">
        <v>2860</v>
      </c>
      <c r="N9" s="672"/>
      <c r="O9" s="257" t="s">
        <v>1291</v>
      </c>
      <c r="P9" s="257"/>
      <c r="Q9" s="857" t="s">
        <v>2914</v>
      </c>
      <c r="R9" s="257">
        <v>43616</v>
      </c>
      <c r="S9" s="256">
        <v>1033</v>
      </c>
      <c r="T9" s="256"/>
      <c r="U9" s="256" t="s">
        <v>3097</v>
      </c>
      <c r="V9" s="733">
        <v>1023</v>
      </c>
      <c r="W9" s="259"/>
      <c r="X9" s="680" t="s">
        <v>1828</v>
      </c>
      <c r="Y9" s="674" t="s">
        <v>1314</v>
      </c>
      <c r="Z9" s="672">
        <v>970</v>
      </c>
      <c r="AA9" s="261">
        <v>1785</v>
      </c>
      <c r="AB9" s="501">
        <f t="shared" si="0"/>
        <v>35.659999999999997</v>
      </c>
      <c r="AC9" s="501">
        <f t="shared" si="1"/>
        <v>110.69</v>
      </c>
      <c r="AD9" s="305">
        <f t="shared" si="2"/>
        <v>9.8448333333333338</v>
      </c>
      <c r="AE9" s="365">
        <f t="shared" si="3"/>
        <v>9</v>
      </c>
      <c r="AF9" s="305">
        <f t="shared" si="4"/>
        <v>9.5068999999999999</v>
      </c>
      <c r="AG9" s="262" t="s">
        <v>1330</v>
      </c>
      <c r="AH9" s="255" t="s">
        <v>2</v>
      </c>
      <c r="AI9" s="255">
        <v>50</v>
      </c>
      <c r="AJ9" s="255">
        <v>15</v>
      </c>
      <c r="AK9" s="255">
        <v>10</v>
      </c>
      <c r="AL9" s="255" t="s">
        <v>2859</v>
      </c>
    </row>
    <row r="10" spans="1:38" s="274" customFormat="1" ht="12.95" customHeight="1">
      <c r="A10" s="256" t="s">
        <v>66</v>
      </c>
      <c r="B10" s="257">
        <v>43594</v>
      </c>
      <c r="C10" s="713" t="str">
        <f t="shared" si="5"/>
        <v>*PDW1906-0010*</v>
      </c>
      <c r="D10" s="672" t="s">
        <v>2915</v>
      </c>
      <c r="E10" s="256" t="s">
        <v>2453</v>
      </c>
      <c r="F10" s="256"/>
      <c r="G10" s="297" t="s">
        <v>2454</v>
      </c>
      <c r="H10" s="258" t="s">
        <v>2383</v>
      </c>
      <c r="I10" s="258" t="s">
        <v>2455</v>
      </c>
      <c r="J10" s="256">
        <v>70</v>
      </c>
      <c r="K10" s="257">
        <v>43617</v>
      </c>
      <c r="L10" s="676" t="s">
        <v>2456</v>
      </c>
      <c r="M10" s="260" t="s">
        <v>2457</v>
      </c>
      <c r="N10" s="928" t="s">
        <v>2147</v>
      </c>
      <c r="O10" s="257" t="s">
        <v>1291</v>
      </c>
      <c r="P10" s="257" t="s">
        <v>3105</v>
      </c>
      <c r="Q10" s="258"/>
      <c r="R10" s="257">
        <v>43616</v>
      </c>
      <c r="S10" s="256">
        <v>70</v>
      </c>
      <c r="T10" s="804" t="s">
        <v>2208</v>
      </c>
      <c r="U10" s="256"/>
      <c r="V10" s="293">
        <v>70</v>
      </c>
      <c r="W10" s="259"/>
      <c r="X10" s="680" t="s">
        <v>1828</v>
      </c>
      <c r="Y10" s="674" t="s">
        <v>2152</v>
      </c>
      <c r="Z10" s="672">
        <v>508</v>
      </c>
      <c r="AA10" s="261">
        <v>1675</v>
      </c>
      <c r="AB10" s="501">
        <f t="shared" si="0"/>
        <v>50.7</v>
      </c>
      <c r="AC10" s="501">
        <f t="shared" si="1"/>
        <v>161.38999999999999</v>
      </c>
      <c r="AD10" s="305">
        <f t="shared" si="2"/>
        <v>10.689833333333333</v>
      </c>
      <c r="AE10" s="365">
        <f t="shared" si="3"/>
        <v>10</v>
      </c>
      <c r="AF10" s="305">
        <f t="shared" si="4"/>
        <v>10.4139</v>
      </c>
      <c r="AG10" s="262" t="s">
        <v>1330</v>
      </c>
      <c r="AH10" s="255" t="s">
        <v>2</v>
      </c>
      <c r="AI10" s="255">
        <v>100</v>
      </c>
      <c r="AJ10" s="255">
        <v>50</v>
      </c>
      <c r="AK10" s="255">
        <v>10</v>
      </c>
      <c r="AL10" s="750" t="s">
        <v>2048</v>
      </c>
    </row>
    <row r="11" spans="1:38" s="274" customFormat="1" ht="12.95" customHeight="1">
      <c r="A11" s="256" t="s">
        <v>69</v>
      </c>
      <c r="B11" s="257">
        <v>43594</v>
      </c>
      <c r="C11" s="713" t="str">
        <f t="shared" si="5"/>
        <v>*PDR1905-0849*</v>
      </c>
      <c r="D11" s="672" t="s">
        <v>2458</v>
      </c>
      <c r="E11" s="256" t="s">
        <v>2453</v>
      </c>
      <c r="F11" s="256"/>
      <c r="G11" s="297" t="s">
        <v>2454</v>
      </c>
      <c r="H11" s="258" t="s">
        <v>2383</v>
      </c>
      <c r="I11" s="258" t="s">
        <v>2455</v>
      </c>
      <c r="J11" s="256">
        <v>2060</v>
      </c>
      <c r="K11" s="257">
        <v>43617</v>
      </c>
      <c r="L11" s="676" t="s">
        <v>2456</v>
      </c>
      <c r="M11" s="260" t="s">
        <v>2457</v>
      </c>
      <c r="N11" s="928" t="s">
        <v>2147</v>
      </c>
      <c r="O11" s="257" t="s">
        <v>1291</v>
      </c>
      <c r="P11" s="257" t="s">
        <v>3105</v>
      </c>
      <c r="Q11" s="258"/>
      <c r="R11" s="257">
        <v>43616</v>
      </c>
      <c r="S11" s="256">
        <v>2063</v>
      </c>
      <c r="T11" s="804" t="s">
        <v>2208</v>
      </c>
      <c r="U11" s="256"/>
      <c r="V11" s="293">
        <v>2060</v>
      </c>
      <c r="W11" s="259"/>
      <c r="X11" s="680" t="s">
        <v>1828</v>
      </c>
      <c r="Y11" s="674" t="s">
        <v>2152</v>
      </c>
      <c r="Z11" s="672">
        <v>508</v>
      </c>
      <c r="AA11" s="261">
        <v>1675</v>
      </c>
      <c r="AB11" s="501">
        <f t="shared" si="0"/>
        <v>20.63</v>
      </c>
      <c r="AC11" s="501">
        <f t="shared" si="1"/>
        <v>182.01999999999998</v>
      </c>
      <c r="AD11" s="305">
        <f t="shared" si="2"/>
        <v>11.033666666666667</v>
      </c>
      <c r="AE11" s="365">
        <f t="shared" si="3"/>
        <v>11</v>
      </c>
      <c r="AF11" s="305">
        <f t="shared" si="4"/>
        <v>11.020200000000001</v>
      </c>
      <c r="AG11" s="262" t="s">
        <v>1330</v>
      </c>
      <c r="AH11" s="255" t="s">
        <v>2</v>
      </c>
      <c r="AI11" s="255">
        <v>100</v>
      </c>
      <c r="AJ11" s="255"/>
      <c r="AK11" s="255">
        <v>10</v>
      </c>
      <c r="AL11" s="750" t="s">
        <v>2048</v>
      </c>
    </row>
    <row r="12" spans="1:38" s="792" customFormat="1" ht="12.95" customHeight="1">
      <c r="A12" s="256">
        <v>50</v>
      </c>
      <c r="B12" s="257">
        <v>43616</v>
      </c>
      <c r="C12" s="713" t="str">
        <f t="shared" si="5"/>
        <v>*PDR1906-0529*</v>
      </c>
      <c r="D12" s="672" t="s">
        <v>3036</v>
      </c>
      <c r="E12" s="256" t="s">
        <v>3037</v>
      </c>
      <c r="F12" s="256"/>
      <c r="G12" s="297" t="s">
        <v>2452</v>
      </c>
      <c r="H12" s="258" t="s">
        <v>2383</v>
      </c>
      <c r="I12" s="258" t="s">
        <v>2451</v>
      </c>
      <c r="J12" s="256">
        <v>2060</v>
      </c>
      <c r="K12" s="257">
        <v>43617</v>
      </c>
      <c r="L12" s="258" t="s">
        <v>2450</v>
      </c>
      <c r="M12" s="260" t="s">
        <v>2449</v>
      </c>
      <c r="N12" s="928" t="s">
        <v>2147</v>
      </c>
      <c r="O12" s="257" t="s">
        <v>1291</v>
      </c>
      <c r="P12" s="257" t="s">
        <v>3105</v>
      </c>
      <c r="Q12" s="257"/>
      <c r="R12" s="257">
        <v>43620</v>
      </c>
      <c r="S12" s="256">
        <v>2063</v>
      </c>
      <c r="T12" s="804" t="s">
        <v>2208</v>
      </c>
      <c r="U12" s="256"/>
      <c r="V12" s="293">
        <v>2060</v>
      </c>
      <c r="W12" s="259"/>
      <c r="X12" s="680" t="s">
        <v>1828</v>
      </c>
      <c r="Y12" s="674" t="s">
        <v>2152</v>
      </c>
      <c r="Z12" s="672">
        <v>508</v>
      </c>
      <c r="AA12" s="261">
        <v>1675</v>
      </c>
      <c r="AB12" s="501">
        <f t="shared" si="0"/>
        <v>70.63</v>
      </c>
      <c r="AC12" s="501">
        <f t="shared" si="1"/>
        <v>252.64999999999998</v>
      </c>
      <c r="AD12" s="305">
        <f t="shared" si="2"/>
        <v>12.210833333333333</v>
      </c>
      <c r="AE12" s="365">
        <f t="shared" si="3"/>
        <v>12</v>
      </c>
      <c r="AF12" s="305">
        <f t="shared" si="4"/>
        <v>12.1265</v>
      </c>
      <c r="AG12" s="262" t="s">
        <v>1330</v>
      </c>
      <c r="AH12" s="255" t="s">
        <v>2</v>
      </c>
      <c r="AI12" s="255">
        <v>100</v>
      </c>
      <c r="AJ12" s="255">
        <v>50</v>
      </c>
      <c r="AK12" s="255">
        <v>10</v>
      </c>
      <c r="AL12" s="255" t="s">
        <v>2048</v>
      </c>
    </row>
    <row r="13" spans="1:38" s="792" customFormat="1" ht="12.95" customHeight="1">
      <c r="A13" s="256">
        <v>60</v>
      </c>
      <c r="B13" s="257">
        <v>43616</v>
      </c>
      <c r="C13" s="713" t="str">
        <f t="shared" si="5"/>
        <v>*PDR1906-0531*</v>
      </c>
      <c r="D13" s="672" t="s">
        <v>3038</v>
      </c>
      <c r="E13" s="256" t="s">
        <v>3037</v>
      </c>
      <c r="F13" s="256"/>
      <c r="G13" s="297" t="s">
        <v>2452</v>
      </c>
      <c r="H13" s="258" t="s">
        <v>2383</v>
      </c>
      <c r="I13" s="258" t="s">
        <v>2451</v>
      </c>
      <c r="J13" s="256">
        <v>2060</v>
      </c>
      <c r="K13" s="257">
        <v>43617</v>
      </c>
      <c r="L13" s="258" t="s">
        <v>2450</v>
      </c>
      <c r="M13" s="260" t="s">
        <v>2449</v>
      </c>
      <c r="N13" s="928" t="s">
        <v>2147</v>
      </c>
      <c r="O13" s="257" t="s">
        <v>1291</v>
      </c>
      <c r="P13" s="257" t="s">
        <v>3105</v>
      </c>
      <c r="Q13" s="257"/>
      <c r="R13" s="257">
        <v>43620</v>
      </c>
      <c r="S13" s="256">
        <v>2063</v>
      </c>
      <c r="T13" s="804" t="s">
        <v>2208</v>
      </c>
      <c r="U13" s="256"/>
      <c r="V13" s="293">
        <v>2060</v>
      </c>
      <c r="W13" s="259"/>
      <c r="X13" s="680" t="s">
        <v>1828</v>
      </c>
      <c r="Y13" s="674" t="s">
        <v>2152</v>
      </c>
      <c r="Z13" s="672">
        <v>508</v>
      </c>
      <c r="AA13" s="261">
        <v>1675</v>
      </c>
      <c r="AB13" s="501">
        <f t="shared" si="0"/>
        <v>20.63</v>
      </c>
      <c r="AC13" s="501">
        <f t="shared" si="1"/>
        <v>273.27999999999997</v>
      </c>
      <c r="AD13" s="305">
        <f t="shared" si="2"/>
        <v>12.554666666666666</v>
      </c>
      <c r="AE13" s="365">
        <f t="shared" si="3"/>
        <v>12</v>
      </c>
      <c r="AF13" s="305">
        <f t="shared" si="4"/>
        <v>12.332799999999999</v>
      </c>
      <c r="AG13" s="262" t="s">
        <v>1330</v>
      </c>
      <c r="AH13" s="255" t="s">
        <v>2</v>
      </c>
      <c r="AI13" s="255">
        <v>100</v>
      </c>
      <c r="AJ13" s="255"/>
      <c r="AK13" s="255">
        <v>10</v>
      </c>
      <c r="AL13" s="255" t="s">
        <v>2048</v>
      </c>
    </row>
    <row r="14" spans="1:38" s="792" customFormat="1" ht="12.95" customHeight="1">
      <c r="A14" s="256">
        <v>70</v>
      </c>
      <c r="B14" s="257">
        <v>43616</v>
      </c>
      <c r="C14" s="713" t="str">
        <f t="shared" si="5"/>
        <v>*PDR1906-0533*</v>
      </c>
      <c r="D14" s="672" t="s">
        <v>3039</v>
      </c>
      <c r="E14" s="256" t="s">
        <v>3037</v>
      </c>
      <c r="F14" s="256"/>
      <c r="G14" s="297" t="s">
        <v>2452</v>
      </c>
      <c r="H14" s="258" t="s">
        <v>2383</v>
      </c>
      <c r="I14" s="258" t="s">
        <v>2451</v>
      </c>
      <c r="J14" s="256">
        <v>2060</v>
      </c>
      <c r="K14" s="257">
        <v>22804</v>
      </c>
      <c r="L14" s="258" t="s">
        <v>2450</v>
      </c>
      <c r="M14" s="260" t="s">
        <v>2449</v>
      </c>
      <c r="N14" s="928" t="s">
        <v>2147</v>
      </c>
      <c r="O14" s="257" t="s">
        <v>1291</v>
      </c>
      <c r="P14" s="257"/>
      <c r="Q14" s="257"/>
      <c r="R14" s="257">
        <v>43619</v>
      </c>
      <c r="S14" s="256">
        <v>2063</v>
      </c>
      <c r="T14" s="804" t="s">
        <v>2208</v>
      </c>
      <c r="U14" s="256"/>
      <c r="V14" s="293">
        <v>2060</v>
      </c>
      <c r="W14" s="259"/>
      <c r="X14" s="680" t="s">
        <v>1828</v>
      </c>
      <c r="Y14" s="674" t="s">
        <v>2152</v>
      </c>
      <c r="Z14" s="672">
        <v>508</v>
      </c>
      <c r="AA14" s="261">
        <v>1675</v>
      </c>
      <c r="AB14" s="501">
        <f t="shared" si="0"/>
        <v>20.63</v>
      </c>
      <c r="AC14" s="501">
        <f t="shared" si="1"/>
        <v>293.90999999999997</v>
      </c>
      <c r="AD14" s="305">
        <f t="shared" si="2"/>
        <v>12.898499999999999</v>
      </c>
      <c r="AE14" s="365">
        <f t="shared" si="3"/>
        <v>12</v>
      </c>
      <c r="AF14" s="305">
        <f t="shared" si="4"/>
        <v>12.539099999999999</v>
      </c>
      <c r="AG14" s="262" t="s">
        <v>1330</v>
      </c>
      <c r="AH14" s="255" t="s">
        <v>2</v>
      </c>
      <c r="AI14" s="255">
        <v>100</v>
      </c>
      <c r="AJ14" s="255"/>
      <c r="AK14" s="255">
        <v>10</v>
      </c>
      <c r="AL14" s="255" t="s">
        <v>2048</v>
      </c>
    </row>
    <row r="15" spans="1:38" s="792" customFormat="1" ht="12.95" customHeight="1">
      <c r="A15" s="256">
        <v>80</v>
      </c>
      <c r="B15" s="257">
        <v>43616</v>
      </c>
      <c r="C15" s="713" t="str">
        <f t="shared" si="5"/>
        <v>*PDR1906-0478*</v>
      </c>
      <c r="D15" s="672" t="s">
        <v>3025</v>
      </c>
      <c r="E15" s="256" t="s">
        <v>3026</v>
      </c>
      <c r="F15" s="256"/>
      <c r="G15" s="297" t="s">
        <v>2001</v>
      </c>
      <c r="H15" s="258" t="s">
        <v>1999</v>
      </c>
      <c r="I15" s="258" t="s">
        <v>1575</v>
      </c>
      <c r="J15" s="256">
        <v>2060</v>
      </c>
      <c r="K15" s="257">
        <v>22800</v>
      </c>
      <c r="L15" s="258" t="s">
        <v>2025</v>
      </c>
      <c r="M15" s="260" t="s">
        <v>2598</v>
      </c>
      <c r="N15" s="928" t="s">
        <v>1308</v>
      </c>
      <c r="O15" s="257" t="s">
        <v>1291</v>
      </c>
      <c r="P15" s="257"/>
      <c r="Q15" s="257"/>
      <c r="R15" s="257">
        <v>43617</v>
      </c>
      <c r="S15" s="256">
        <v>2063</v>
      </c>
      <c r="T15" s="859" t="s">
        <v>2209</v>
      </c>
      <c r="U15" s="256"/>
      <c r="V15" s="293">
        <v>2060</v>
      </c>
      <c r="W15" s="259"/>
      <c r="X15" s="680" t="s">
        <v>1828</v>
      </c>
      <c r="Y15" s="674" t="s">
        <v>2152</v>
      </c>
      <c r="Z15" s="672">
        <v>508</v>
      </c>
      <c r="AA15" s="261">
        <v>1675</v>
      </c>
      <c r="AB15" s="501">
        <f t="shared" si="0"/>
        <v>70.63</v>
      </c>
      <c r="AC15" s="501">
        <f t="shared" si="1"/>
        <v>364.53999999999996</v>
      </c>
      <c r="AD15" s="305">
        <f t="shared" si="2"/>
        <v>14.075666666666667</v>
      </c>
      <c r="AE15" s="365">
        <f t="shared" si="3"/>
        <v>14</v>
      </c>
      <c r="AF15" s="305">
        <f t="shared" si="4"/>
        <v>14.045400000000001</v>
      </c>
      <c r="AG15" s="262" t="s">
        <v>1330</v>
      </c>
      <c r="AH15" s="255" t="s">
        <v>2</v>
      </c>
      <c r="AI15" s="255">
        <v>100</v>
      </c>
      <c r="AJ15" s="255">
        <v>50</v>
      </c>
      <c r="AK15" s="255">
        <v>10</v>
      </c>
      <c r="AL15" s="255" t="s">
        <v>2003</v>
      </c>
    </row>
    <row r="16" spans="1:38" s="792" customFormat="1" ht="12.95" customHeight="1">
      <c r="A16" s="256">
        <v>90</v>
      </c>
      <c r="B16" s="257">
        <v>43616</v>
      </c>
      <c r="C16" s="713" t="str">
        <f t="shared" si="5"/>
        <v>*PDR1906-0480*</v>
      </c>
      <c r="D16" s="672" t="s">
        <v>3027</v>
      </c>
      <c r="E16" s="256" t="s">
        <v>3026</v>
      </c>
      <c r="F16" s="256"/>
      <c r="G16" s="297" t="s">
        <v>2001</v>
      </c>
      <c r="H16" s="258" t="s">
        <v>1999</v>
      </c>
      <c r="I16" s="258" t="s">
        <v>1575</v>
      </c>
      <c r="J16" s="256">
        <v>2060</v>
      </c>
      <c r="K16" s="257">
        <v>22800</v>
      </c>
      <c r="L16" s="258" t="s">
        <v>2025</v>
      </c>
      <c r="M16" s="260" t="s">
        <v>2598</v>
      </c>
      <c r="N16" s="928" t="s">
        <v>1308</v>
      </c>
      <c r="O16" s="257" t="s">
        <v>1291</v>
      </c>
      <c r="P16" s="257"/>
      <c r="Q16" s="257"/>
      <c r="R16" s="257">
        <v>43617</v>
      </c>
      <c r="S16" s="256">
        <v>2063</v>
      </c>
      <c r="T16" s="859" t="s">
        <v>2209</v>
      </c>
      <c r="U16" s="256"/>
      <c r="V16" s="293">
        <v>2060</v>
      </c>
      <c r="W16" s="259"/>
      <c r="X16" s="680" t="s">
        <v>1828</v>
      </c>
      <c r="Y16" s="674" t="s">
        <v>2152</v>
      </c>
      <c r="Z16" s="672">
        <v>508</v>
      </c>
      <c r="AA16" s="261">
        <v>1675</v>
      </c>
      <c r="AB16" s="501">
        <f t="shared" si="0"/>
        <v>20.63</v>
      </c>
      <c r="AC16" s="501">
        <f t="shared" si="1"/>
        <v>385.16999999999996</v>
      </c>
      <c r="AD16" s="305">
        <f t="shared" si="2"/>
        <v>14.419499999999999</v>
      </c>
      <c r="AE16" s="365">
        <f t="shared" si="3"/>
        <v>14</v>
      </c>
      <c r="AF16" s="305">
        <f t="shared" si="4"/>
        <v>14.2517</v>
      </c>
      <c r="AG16" s="262" t="s">
        <v>1330</v>
      </c>
      <c r="AH16" s="255" t="s">
        <v>2</v>
      </c>
      <c r="AI16" s="255">
        <v>100</v>
      </c>
      <c r="AJ16" s="255"/>
      <c r="AK16" s="255">
        <v>10</v>
      </c>
      <c r="AL16" s="255" t="s">
        <v>2003</v>
      </c>
    </row>
    <row r="17" spans="1:264" s="792" customFormat="1" ht="12.95" customHeight="1">
      <c r="A17" s="256">
        <v>100</v>
      </c>
      <c r="B17" s="257">
        <v>43616</v>
      </c>
      <c r="C17" s="713" t="str">
        <f t="shared" si="5"/>
        <v>*PDR1906-0482*</v>
      </c>
      <c r="D17" s="672" t="s">
        <v>3028</v>
      </c>
      <c r="E17" s="256" t="s">
        <v>3026</v>
      </c>
      <c r="F17" s="256"/>
      <c r="G17" s="297" t="s">
        <v>2001</v>
      </c>
      <c r="H17" s="258" t="s">
        <v>1999</v>
      </c>
      <c r="I17" s="258" t="s">
        <v>1575</v>
      </c>
      <c r="J17" s="256">
        <v>2060</v>
      </c>
      <c r="K17" s="257">
        <v>22800</v>
      </c>
      <c r="L17" s="258" t="s">
        <v>2025</v>
      </c>
      <c r="M17" s="260" t="s">
        <v>2598</v>
      </c>
      <c r="N17" s="928" t="s">
        <v>1308</v>
      </c>
      <c r="O17" s="257" t="s">
        <v>1291</v>
      </c>
      <c r="P17" s="257"/>
      <c r="Q17" s="257"/>
      <c r="R17" s="257">
        <v>43617</v>
      </c>
      <c r="S17" s="256">
        <v>2063</v>
      </c>
      <c r="T17" s="859" t="s">
        <v>2209</v>
      </c>
      <c r="U17" s="256"/>
      <c r="V17" s="293">
        <v>2060</v>
      </c>
      <c r="W17" s="259"/>
      <c r="X17" s="680" t="s">
        <v>1828</v>
      </c>
      <c r="Y17" s="674" t="s">
        <v>2152</v>
      </c>
      <c r="Z17" s="672">
        <v>508</v>
      </c>
      <c r="AA17" s="261">
        <v>1675</v>
      </c>
      <c r="AB17" s="501">
        <f t="shared" si="0"/>
        <v>20.63</v>
      </c>
      <c r="AC17" s="501">
        <f t="shared" si="1"/>
        <v>405.79999999999995</v>
      </c>
      <c r="AD17" s="305">
        <f t="shared" si="2"/>
        <v>14.763333333333332</v>
      </c>
      <c r="AE17" s="365">
        <f t="shared" si="3"/>
        <v>14</v>
      </c>
      <c r="AF17" s="305">
        <f t="shared" si="4"/>
        <v>14.457999999999998</v>
      </c>
      <c r="AG17" s="262" t="s">
        <v>1330</v>
      </c>
      <c r="AH17" s="255" t="s">
        <v>2</v>
      </c>
      <c r="AI17" s="255">
        <v>100</v>
      </c>
      <c r="AJ17" s="255"/>
      <c r="AK17" s="255">
        <v>10</v>
      </c>
      <c r="AL17" s="255" t="s">
        <v>2003</v>
      </c>
    </row>
    <row r="18" spans="1:264" s="792" customFormat="1" ht="12.95" customHeight="1">
      <c r="A18" s="256">
        <v>110</v>
      </c>
      <c r="B18" s="257">
        <v>43601</v>
      </c>
      <c r="C18" s="713" t="str">
        <f t="shared" si="5"/>
        <v>*PDR1905-1150*</v>
      </c>
      <c r="D18" s="672" t="s">
        <v>2607</v>
      </c>
      <c r="E18" s="256" t="s">
        <v>2553</v>
      </c>
      <c r="F18" s="256"/>
      <c r="G18" s="297" t="s">
        <v>2552</v>
      </c>
      <c r="H18" s="258" t="s">
        <v>2551</v>
      </c>
      <c r="I18" s="258" t="s">
        <v>2550</v>
      </c>
      <c r="J18" s="256">
        <v>2060</v>
      </c>
      <c r="K18" s="257">
        <v>43617</v>
      </c>
      <c r="L18" s="258" t="s">
        <v>2549</v>
      </c>
      <c r="M18" s="260" t="s">
        <v>2548</v>
      </c>
      <c r="N18" s="928" t="s">
        <v>2147</v>
      </c>
      <c r="O18" s="257" t="s">
        <v>1291</v>
      </c>
      <c r="P18" s="256"/>
      <c r="Q18" s="257"/>
      <c r="R18" s="257">
        <v>43617</v>
      </c>
      <c r="S18" s="256">
        <v>2063</v>
      </c>
      <c r="T18" s="859" t="s">
        <v>2209</v>
      </c>
      <c r="U18" s="255"/>
      <c r="V18" s="293">
        <v>2060</v>
      </c>
      <c r="W18" s="259"/>
      <c r="X18" s="680" t="s">
        <v>1828</v>
      </c>
      <c r="Y18" s="674" t="s">
        <v>2152</v>
      </c>
      <c r="Z18" s="672">
        <v>508</v>
      </c>
      <c r="AA18" s="261">
        <v>1675</v>
      </c>
      <c r="AB18" s="501">
        <f t="shared" si="0"/>
        <v>70.63</v>
      </c>
      <c r="AC18" s="501">
        <f t="shared" si="1"/>
        <v>476.42999999999995</v>
      </c>
      <c r="AD18" s="305">
        <f t="shared" si="2"/>
        <v>15.9405</v>
      </c>
      <c r="AE18" s="365">
        <f t="shared" si="3"/>
        <v>15</v>
      </c>
      <c r="AF18" s="305">
        <f t="shared" si="4"/>
        <v>15.564299999999999</v>
      </c>
      <c r="AG18" s="262" t="s">
        <v>1330</v>
      </c>
      <c r="AH18" s="255" t="s">
        <v>2</v>
      </c>
      <c r="AI18" s="255">
        <v>100</v>
      </c>
      <c r="AJ18" s="255">
        <v>50</v>
      </c>
      <c r="AK18" s="255">
        <v>10</v>
      </c>
      <c r="AL18" s="255" t="s">
        <v>2547</v>
      </c>
    </row>
    <row r="19" spans="1:264" s="792" customFormat="1" ht="12.95" customHeight="1">
      <c r="A19" s="256">
        <v>120</v>
      </c>
      <c r="B19" s="257">
        <v>43601</v>
      </c>
      <c r="C19" s="713" t="str">
        <f t="shared" si="5"/>
        <v>*PDR1905-1152*</v>
      </c>
      <c r="D19" s="672" t="s">
        <v>2608</v>
      </c>
      <c r="E19" s="256" t="s">
        <v>2553</v>
      </c>
      <c r="F19" s="256"/>
      <c r="G19" s="297" t="s">
        <v>2552</v>
      </c>
      <c r="H19" s="258" t="s">
        <v>2551</v>
      </c>
      <c r="I19" s="258" t="s">
        <v>2550</v>
      </c>
      <c r="J19" s="256">
        <v>2060</v>
      </c>
      <c r="K19" s="257">
        <v>43619</v>
      </c>
      <c r="L19" s="258" t="s">
        <v>2549</v>
      </c>
      <c r="M19" s="260" t="s">
        <v>2548</v>
      </c>
      <c r="N19" s="928" t="s">
        <v>2147</v>
      </c>
      <c r="O19" s="257" t="s">
        <v>1291</v>
      </c>
      <c r="P19" s="256"/>
      <c r="Q19" s="257"/>
      <c r="R19" s="257">
        <v>43617</v>
      </c>
      <c r="S19" s="256">
        <v>2063</v>
      </c>
      <c r="T19" s="859" t="s">
        <v>2209</v>
      </c>
      <c r="U19" s="255"/>
      <c r="V19" s="293">
        <v>2060</v>
      </c>
      <c r="W19" s="259"/>
      <c r="X19" s="680" t="s">
        <v>1828</v>
      </c>
      <c r="Y19" s="674" t="s">
        <v>2152</v>
      </c>
      <c r="Z19" s="672">
        <v>508</v>
      </c>
      <c r="AA19" s="261">
        <v>1675</v>
      </c>
      <c r="AB19" s="501">
        <f t="shared" si="0"/>
        <v>20.63</v>
      </c>
      <c r="AC19" s="501">
        <f t="shared" si="1"/>
        <v>497.05999999999995</v>
      </c>
      <c r="AD19" s="305">
        <f t="shared" si="2"/>
        <v>16.284333333333333</v>
      </c>
      <c r="AE19" s="365">
        <f t="shared" si="3"/>
        <v>16</v>
      </c>
      <c r="AF19" s="305">
        <f t="shared" si="4"/>
        <v>16.1706</v>
      </c>
      <c r="AG19" s="262" t="s">
        <v>1330</v>
      </c>
      <c r="AH19" s="255" t="s">
        <v>2</v>
      </c>
      <c r="AI19" s="255">
        <v>100</v>
      </c>
      <c r="AJ19" s="255"/>
      <c r="AK19" s="255">
        <v>10</v>
      </c>
      <c r="AL19" s="255" t="s">
        <v>2547</v>
      </c>
    </row>
    <row r="20" spans="1:264" s="792" customFormat="1" ht="12.95" customHeight="1">
      <c r="A20" s="256">
        <v>130</v>
      </c>
      <c r="B20" s="257">
        <v>43601</v>
      </c>
      <c r="C20" s="713" t="str">
        <f t="shared" si="5"/>
        <v>*PDR1905-1154*</v>
      </c>
      <c r="D20" s="672" t="s">
        <v>2609</v>
      </c>
      <c r="E20" s="256" t="s">
        <v>2553</v>
      </c>
      <c r="F20" s="256"/>
      <c r="G20" s="297" t="s">
        <v>2552</v>
      </c>
      <c r="H20" s="258" t="s">
        <v>2551</v>
      </c>
      <c r="I20" s="258" t="s">
        <v>2550</v>
      </c>
      <c r="J20" s="256">
        <v>2060</v>
      </c>
      <c r="K20" s="257">
        <v>43619</v>
      </c>
      <c r="L20" s="258" t="s">
        <v>2549</v>
      </c>
      <c r="M20" s="260" t="s">
        <v>2548</v>
      </c>
      <c r="N20" s="928" t="s">
        <v>2147</v>
      </c>
      <c r="O20" s="257" t="s">
        <v>1291</v>
      </c>
      <c r="P20" s="256"/>
      <c r="Q20" s="257"/>
      <c r="R20" s="257">
        <v>43617</v>
      </c>
      <c r="S20" s="256">
        <v>2063</v>
      </c>
      <c r="T20" s="859" t="s">
        <v>2209</v>
      </c>
      <c r="U20" s="255"/>
      <c r="V20" s="293">
        <v>2060</v>
      </c>
      <c r="W20" s="259"/>
      <c r="X20" s="680" t="s">
        <v>1828</v>
      </c>
      <c r="Y20" s="674" t="s">
        <v>2152</v>
      </c>
      <c r="Z20" s="672">
        <v>508</v>
      </c>
      <c r="AA20" s="261">
        <v>1675</v>
      </c>
      <c r="AB20" s="501">
        <f t="shared" si="0"/>
        <v>20.63</v>
      </c>
      <c r="AC20" s="501">
        <f t="shared" si="1"/>
        <v>517.68999999999994</v>
      </c>
      <c r="AD20" s="305">
        <f t="shared" si="2"/>
        <v>16.628166666666665</v>
      </c>
      <c r="AE20" s="365">
        <f t="shared" si="3"/>
        <v>16</v>
      </c>
      <c r="AF20" s="305">
        <f t="shared" si="4"/>
        <v>16.376899999999999</v>
      </c>
      <c r="AG20" s="262" t="s">
        <v>1330</v>
      </c>
      <c r="AH20" s="255" t="s">
        <v>2</v>
      </c>
      <c r="AI20" s="255">
        <v>100</v>
      </c>
      <c r="AJ20" s="255"/>
      <c r="AK20" s="255">
        <v>10</v>
      </c>
      <c r="AL20" s="255" t="s">
        <v>2547</v>
      </c>
    </row>
    <row r="21" spans="1:264" s="792" customFormat="1" ht="12.95" customHeight="1">
      <c r="A21" s="256" t="s">
        <v>69</v>
      </c>
      <c r="B21" s="257">
        <v>43615</v>
      </c>
      <c r="C21" s="713" t="str">
        <f t="shared" si="5"/>
        <v>*PDW1906-0022*</v>
      </c>
      <c r="D21" s="672" t="s">
        <v>3011</v>
      </c>
      <c r="E21" s="256" t="s">
        <v>3010</v>
      </c>
      <c r="F21" s="256"/>
      <c r="G21" s="297" t="s">
        <v>2723</v>
      </c>
      <c r="H21" s="258" t="s">
        <v>2545</v>
      </c>
      <c r="I21" s="258" t="s">
        <v>2722</v>
      </c>
      <c r="J21" s="256">
        <v>707</v>
      </c>
      <c r="K21" s="257">
        <v>22798</v>
      </c>
      <c r="L21" s="258" t="s">
        <v>2074</v>
      </c>
      <c r="M21" s="260" t="s">
        <v>3009</v>
      </c>
      <c r="N21" s="672" t="s">
        <v>1891</v>
      </c>
      <c r="O21" s="258"/>
      <c r="P21" s="258"/>
      <c r="Q21" s="257">
        <v>43615</v>
      </c>
      <c r="R21" s="257">
        <v>43616</v>
      </c>
      <c r="S21" s="256">
        <v>710</v>
      </c>
      <c r="T21" s="256"/>
      <c r="U21" s="256">
        <v>574</v>
      </c>
      <c r="V21" s="743">
        <v>707</v>
      </c>
      <c r="W21" s="259"/>
      <c r="X21" s="680" t="s">
        <v>1829</v>
      </c>
      <c r="Y21" s="260" t="s">
        <v>1317</v>
      </c>
      <c r="Z21" s="672">
        <v>463</v>
      </c>
      <c r="AA21" s="261">
        <v>1219</v>
      </c>
      <c r="AB21" s="501">
        <f t="shared" si="0"/>
        <v>22.1</v>
      </c>
      <c r="AC21" s="501">
        <f t="shared" si="1"/>
        <v>539.79</v>
      </c>
      <c r="AD21" s="305">
        <f t="shared" si="2"/>
        <v>16.996499999999997</v>
      </c>
      <c r="AE21" s="365">
        <f t="shared" si="3"/>
        <v>16</v>
      </c>
      <c r="AF21" s="305">
        <f t="shared" si="4"/>
        <v>16.597899999999999</v>
      </c>
      <c r="AG21" s="262" t="s">
        <v>1330</v>
      </c>
      <c r="AH21" s="255" t="s">
        <v>2</v>
      </c>
      <c r="AI21" s="255">
        <v>100</v>
      </c>
      <c r="AJ21" s="255">
        <v>15</v>
      </c>
      <c r="AK21" s="255">
        <v>20</v>
      </c>
      <c r="AL21" s="255" t="s">
        <v>2721</v>
      </c>
    </row>
    <row r="22" spans="1:264" s="792" customFormat="1" ht="12.95" customHeight="1">
      <c r="A22" s="256" t="s">
        <v>69</v>
      </c>
      <c r="B22" s="257">
        <v>43606</v>
      </c>
      <c r="C22" s="713" t="str">
        <f t="shared" si="5"/>
        <v>*PDR1906-0136*</v>
      </c>
      <c r="D22" s="672" t="s">
        <v>2705</v>
      </c>
      <c r="E22" s="256" t="s">
        <v>2704</v>
      </c>
      <c r="F22" s="256"/>
      <c r="G22" s="297" t="s">
        <v>2702</v>
      </c>
      <c r="H22" s="258" t="s">
        <v>1358</v>
      </c>
      <c r="I22" s="258" t="s">
        <v>2701</v>
      </c>
      <c r="J22" s="256">
        <v>3000</v>
      </c>
      <c r="K22" s="257">
        <v>22801</v>
      </c>
      <c r="L22" s="258" t="s">
        <v>1531</v>
      </c>
      <c r="M22" s="260" t="s">
        <v>2700</v>
      </c>
      <c r="N22" s="672"/>
      <c r="O22" s="257" t="s">
        <v>1291</v>
      </c>
      <c r="P22" s="257"/>
      <c r="Q22" s="257"/>
      <c r="R22" s="257">
        <v>43616</v>
      </c>
      <c r="S22" s="256">
        <v>3003</v>
      </c>
      <c r="T22" s="256"/>
      <c r="U22" s="256" t="s">
        <v>3098</v>
      </c>
      <c r="V22" s="743">
        <v>3000</v>
      </c>
      <c r="W22" s="259"/>
      <c r="X22" s="680" t="s">
        <v>1829</v>
      </c>
      <c r="Y22" s="260" t="s">
        <v>1336</v>
      </c>
      <c r="Z22" s="672">
        <v>434</v>
      </c>
      <c r="AA22" s="261">
        <v>1185</v>
      </c>
      <c r="AB22" s="501">
        <f t="shared" si="0"/>
        <v>45.03</v>
      </c>
      <c r="AC22" s="501">
        <f t="shared" si="1"/>
        <v>584.81999999999994</v>
      </c>
      <c r="AD22" s="305">
        <f t="shared" si="2"/>
        <v>17.747</v>
      </c>
      <c r="AE22" s="365">
        <f t="shared" si="3"/>
        <v>17</v>
      </c>
      <c r="AF22" s="305">
        <f t="shared" si="4"/>
        <v>17.4482</v>
      </c>
      <c r="AG22" s="262" t="s">
        <v>1330</v>
      </c>
      <c r="AH22" s="255" t="s">
        <v>2</v>
      </c>
      <c r="AI22" s="255">
        <v>100</v>
      </c>
      <c r="AJ22" s="255">
        <v>15</v>
      </c>
      <c r="AK22" s="255">
        <v>20</v>
      </c>
      <c r="AL22" s="255" t="s">
        <v>2699</v>
      </c>
    </row>
    <row r="23" spans="1:264" s="792" customFormat="1" ht="12.95" customHeight="1">
      <c r="A23" s="256" t="s">
        <v>69</v>
      </c>
      <c r="B23" s="257">
        <v>43595</v>
      </c>
      <c r="C23" s="713" t="str">
        <f t="shared" si="5"/>
        <v>*PDR1906-0090*</v>
      </c>
      <c r="D23" s="672" t="s">
        <v>2476</v>
      </c>
      <c r="E23" s="256" t="s">
        <v>2477</v>
      </c>
      <c r="F23" s="256"/>
      <c r="G23" s="297" t="s">
        <v>2478</v>
      </c>
      <c r="H23" s="258" t="s">
        <v>1450</v>
      </c>
      <c r="I23" s="258" t="s">
        <v>2479</v>
      </c>
      <c r="J23" s="808">
        <v>1000</v>
      </c>
      <c r="K23" s="257">
        <v>22800</v>
      </c>
      <c r="L23" s="258" t="s">
        <v>1541</v>
      </c>
      <c r="M23" s="260" t="s">
        <v>2480</v>
      </c>
      <c r="N23" s="672"/>
      <c r="O23" s="257" t="s">
        <v>1291</v>
      </c>
      <c r="P23" s="257"/>
      <c r="Q23" s="257"/>
      <c r="R23" s="257">
        <v>43616</v>
      </c>
      <c r="S23" s="256">
        <v>1005</v>
      </c>
      <c r="T23" s="256"/>
      <c r="U23" s="256" t="s">
        <v>3101</v>
      </c>
      <c r="V23" s="743">
        <v>1000</v>
      </c>
      <c r="W23" s="259"/>
      <c r="X23" s="680" t="s">
        <v>1829</v>
      </c>
      <c r="Y23" s="260" t="s">
        <v>1336</v>
      </c>
      <c r="Z23" s="672">
        <v>450</v>
      </c>
      <c r="AA23" s="261">
        <v>1255</v>
      </c>
      <c r="AB23" s="501">
        <f t="shared" si="0"/>
        <v>25.05</v>
      </c>
      <c r="AC23" s="501">
        <f t="shared" si="1"/>
        <v>609.86999999999989</v>
      </c>
      <c r="AD23" s="305">
        <f t="shared" si="2"/>
        <v>18.164499999999997</v>
      </c>
      <c r="AE23" s="365">
        <f t="shared" si="3"/>
        <v>18</v>
      </c>
      <c r="AF23" s="305">
        <f t="shared" si="4"/>
        <v>18.098699999999997</v>
      </c>
      <c r="AG23" s="262" t="s">
        <v>1330</v>
      </c>
      <c r="AH23" s="255" t="s">
        <v>2</v>
      </c>
      <c r="AI23" s="255">
        <v>100</v>
      </c>
      <c r="AJ23" s="255">
        <v>15</v>
      </c>
      <c r="AK23" s="255">
        <v>20</v>
      </c>
      <c r="AL23" s="840" t="s">
        <v>1885</v>
      </c>
    </row>
    <row r="24" spans="1:264" s="792" customFormat="1" ht="12.95" customHeight="1">
      <c r="A24" s="256" t="s">
        <v>69</v>
      </c>
      <c r="B24" s="257">
        <v>43612</v>
      </c>
      <c r="C24" s="713" t="str">
        <f t="shared" si="5"/>
        <v>*PDR1906-0331*</v>
      </c>
      <c r="D24" s="672" t="s">
        <v>2877</v>
      </c>
      <c r="E24" s="256" t="s">
        <v>2873</v>
      </c>
      <c r="F24" s="256"/>
      <c r="G24" s="297" t="s">
        <v>2872</v>
      </c>
      <c r="H24" s="258" t="s">
        <v>1999</v>
      </c>
      <c r="I24" s="258" t="s">
        <v>2871</v>
      </c>
      <c r="J24" s="256">
        <v>4400</v>
      </c>
      <c r="K24" s="257">
        <v>43616</v>
      </c>
      <c r="L24" s="676" t="s">
        <v>2870</v>
      </c>
      <c r="M24" s="260" t="s">
        <v>2869</v>
      </c>
      <c r="N24" s="672"/>
      <c r="O24" s="257" t="s">
        <v>1291</v>
      </c>
      <c r="P24" s="257"/>
      <c r="Q24" s="257"/>
      <c r="R24" s="257">
        <v>43617</v>
      </c>
      <c r="S24" s="256">
        <v>4410</v>
      </c>
      <c r="T24" s="256"/>
      <c r="U24" s="256"/>
      <c r="V24" s="743"/>
      <c r="W24" s="259"/>
      <c r="X24" s="680" t="s">
        <v>1828</v>
      </c>
      <c r="Y24" s="674" t="s">
        <v>2152</v>
      </c>
      <c r="Z24" s="672">
        <v>362</v>
      </c>
      <c r="AA24" s="261">
        <v>1135</v>
      </c>
      <c r="AB24" s="501">
        <f t="shared" si="0"/>
        <v>59.1</v>
      </c>
      <c r="AC24" s="501">
        <f t="shared" si="1"/>
        <v>668.96999999999991</v>
      </c>
      <c r="AD24" s="305">
        <f t="shared" si="2"/>
        <v>19.149499999999996</v>
      </c>
      <c r="AE24" s="365">
        <f t="shared" si="3"/>
        <v>19</v>
      </c>
      <c r="AF24" s="305">
        <f t="shared" si="4"/>
        <v>19.089699999999997</v>
      </c>
      <c r="AG24" s="262" t="s">
        <v>1330</v>
      </c>
      <c r="AH24" s="255" t="s">
        <v>2</v>
      </c>
      <c r="AI24" s="255">
        <v>100</v>
      </c>
      <c r="AJ24" s="255">
        <v>15</v>
      </c>
      <c r="AK24" s="255">
        <v>10</v>
      </c>
      <c r="AL24" s="255" t="s">
        <v>2868</v>
      </c>
    </row>
    <row r="25" spans="1:264" s="792" customFormat="1" ht="12.95" customHeight="1">
      <c r="A25" s="256" t="s">
        <v>69</v>
      </c>
      <c r="B25" s="257">
        <v>43612</v>
      </c>
      <c r="C25" s="713" t="str">
        <f t="shared" si="5"/>
        <v>*PDR1906-0333*</v>
      </c>
      <c r="D25" s="672" t="s">
        <v>2876</v>
      </c>
      <c r="E25" s="256" t="s">
        <v>2873</v>
      </c>
      <c r="F25" s="256"/>
      <c r="G25" s="297" t="s">
        <v>2872</v>
      </c>
      <c r="H25" s="258" t="s">
        <v>1999</v>
      </c>
      <c r="I25" s="258" t="s">
        <v>2871</v>
      </c>
      <c r="J25" s="256">
        <v>4400</v>
      </c>
      <c r="K25" s="257">
        <v>43616</v>
      </c>
      <c r="L25" s="676" t="s">
        <v>2870</v>
      </c>
      <c r="M25" s="260" t="s">
        <v>2869</v>
      </c>
      <c r="N25" s="672"/>
      <c r="O25" s="257" t="s">
        <v>1291</v>
      </c>
      <c r="P25" s="257"/>
      <c r="Q25" s="257"/>
      <c r="R25" s="257">
        <v>43617</v>
      </c>
      <c r="S25" s="256">
        <v>4410</v>
      </c>
      <c r="T25" s="256"/>
      <c r="U25" s="256"/>
      <c r="V25" s="743"/>
      <c r="W25" s="259"/>
      <c r="X25" s="680" t="s">
        <v>1828</v>
      </c>
      <c r="Y25" s="674" t="s">
        <v>2152</v>
      </c>
      <c r="Z25" s="672">
        <v>362</v>
      </c>
      <c r="AA25" s="261">
        <v>1135</v>
      </c>
      <c r="AB25" s="501">
        <f t="shared" si="0"/>
        <v>59.1</v>
      </c>
      <c r="AC25" s="501">
        <f t="shared" si="1"/>
        <v>728.06999999999994</v>
      </c>
      <c r="AD25" s="305">
        <f t="shared" si="2"/>
        <v>20.134499999999999</v>
      </c>
      <c r="AE25" s="365">
        <f t="shared" si="3"/>
        <v>20</v>
      </c>
      <c r="AF25" s="305">
        <f t="shared" si="4"/>
        <v>20.0807</v>
      </c>
      <c r="AG25" s="262" t="s">
        <v>1330</v>
      </c>
      <c r="AH25" s="255" t="s">
        <v>2</v>
      </c>
      <c r="AI25" s="255">
        <v>100</v>
      </c>
      <c r="AJ25" s="255">
        <v>15</v>
      </c>
      <c r="AK25" s="255">
        <v>10</v>
      </c>
      <c r="AL25" s="255" t="s">
        <v>2868</v>
      </c>
    </row>
    <row r="26" spans="1:264" s="792" customFormat="1" ht="12.95" customHeight="1">
      <c r="A26" s="256" t="s">
        <v>66</v>
      </c>
      <c r="B26" s="257">
        <v>43560</v>
      </c>
      <c r="C26" s="713" t="str">
        <f t="shared" si="5"/>
        <v>*PDW1906-0001*</v>
      </c>
      <c r="D26" s="672" t="s">
        <v>2667</v>
      </c>
      <c r="E26" s="256" t="s">
        <v>2206</v>
      </c>
      <c r="F26" s="256"/>
      <c r="G26" s="297" t="s">
        <v>2205</v>
      </c>
      <c r="H26" s="258" t="s">
        <v>1975</v>
      </c>
      <c r="I26" s="258" t="s">
        <v>942</v>
      </c>
      <c r="J26" s="808">
        <v>138</v>
      </c>
      <c r="K26" s="257">
        <v>43619</v>
      </c>
      <c r="L26" s="258" t="s">
        <v>1552</v>
      </c>
      <c r="M26" s="260" t="s">
        <v>2204</v>
      </c>
      <c r="N26" s="256"/>
      <c r="O26" s="257" t="s">
        <v>1291</v>
      </c>
      <c r="P26" s="258"/>
      <c r="Q26" s="793" t="s">
        <v>2668</v>
      </c>
      <c r="R26" s="257">
        <v>43615</v>
      </c>
      <c r="S26" s="256">
        <v>140</v>
      </c>
      <c r="T26" s="256"/>
      <c r="U26" s="256">
        <v>140</v>
      </c>
      <c r="V26" s="743">
        <v>138</v>
      </c>
      <c r="W26" s="259"/>
      <c r="X26" s="680" t="s">
        <v>1829</v>
      </c>
      <c r="Y26" s="674" t="s">
        <v>946</v>
      </c>
      <c r="Z26" s="672">
        <v>570</v>
      </c>
      <c r="AA26" s="261">
        <v>1391</v>
      </c>
      <c r="AB26" s="501">
        <f t="shared" si="0"/>
        <v>17.8</v>
      </c>
      <c r="AC26" s="501">
        <f t="shared" si="1"/>
        <v>745.86999999999989</v>
      </c>
      <c r="AD26" s="305">
        <f t="shared" si="2"/>
        <v>20.431166666666662</v>
      </c>
      <c r="AE26" s="365">
        <f t="shared" si="3"/>
        <v>20</v>
      </c>
      <c r="AF26" s="305">
        <f t="shared" si="4"/>
        <v>20.258699999999997</v>
      </c>
      <c r="AG26" s="262" t="s">
        <v>1330</v>
      </c>
      <c r="AH26" s="255" t="s">
        <v>2</v>
      </c>
      <c r="AI26" s="255">
        <v>50</v>
      </c>
      <c r="AJ26" s="255">
        <v>15</v>
      </c>
      <c r="AK26" s="255">
        <v>20</v>
      </c>
      <c r="AL26" s="750" t="s">
        <v>1393</v>
      </c>
      <c r="AM26" s="274"/>
      <c r="AN26" s="274"/>
      <c r="AO26" s="274"/>
      <c r="AP26" s="274"/>
      <c r="AQ26" s="274"/>
      <c r="AR26" s="274"/>
      <c r="AS26" s="274"/>
      <c r="AT26" s="274"/>
      <c r="AU26" s="274"/>
      <c r="AV26" s="274"/>
      <c r="AW26" s="274"/>
      <c r="AX26" s="274"/>
      <c r="AY26" s="274"/>
      <c r="AZ26" s="274"/>
      <c r="BA26" s="274"/>
      <c r="BB26" s="274"/>
      <c r="BC26" s="274"/>
      <c r="BD26" s="274"/>
      <c r="BE26" s="274"/>
      <c r="BF26" s="274"/>
      <c r="BG26" s="274"/>
      <c r="BH26" s="274"/>
      <c r="BI26" s="274"/>
      <c r="BJ26" s="274"/>
      <c r="BK26" s="274"/>
      <c r="BL26" s="274"/>
      <c r="BM26" s="274"/>
      <c r="BN26" s="274"/>
      <c r="BO26" s="274"/>
      <c r="BP26" s="274"/>
      <c r="BQ26" s="274"/>
      <c r="BR26" s="274"/>
      <c r="BS26" s="274"/>
      <c r="BT26" s="274"/>
      <c r="BU26" s="274"/>
      <c r="BV26" s="274"/>
      <c r="BW26" s="274"/>
      <c r="BX26" s="274"/>
      <c r="BY26" s="274"/>
      <c r="BZ26" s="274"/>
      <c r="CA26" s="274"/>
      <c r="CB26" s="274"/>
      <c r="CC26" s="274"/>
      <c r="CD26" s="274"/>
      <c r="CE26" s="274"/>
      <c r="CF26" s="274"/>
      <c r="CG26" s="274"/>
      <c r="CH26" s="274"/>
      <c r="CI26" s="274"/>
      <c r="CJ26" s="274"/>
      <c r="CK26" s="274"/>
      <c r="CL26" s="274"/>
      <c r="CM26" s="274"/>
      <c r="CN26" s="274"/>
      <c r="CO26" s="274"/>
      <c r="CP26" s="274"/>
      <c r="CQ26" s="274"/>
      <c r="CR26" s="274"/>
      <c r="CS26" s="274"/>
      <c r="CT26" s="274"/>
      <c r="CU26" s="274"/>
      <c r="CV26" s="274"/>
      <c r="CW26" s="274"/>
      <c r="CX26" s="274"/>
      <c r="CY26" s="274"/>
      <c r="CZ26" s="274"/>
      <c r="DA26" s="274"/>
      <c r="DB26" s="274"/>
      <c r="DC26" s="274"/>
      <c r="DD26" s="274"/>
      <c r="DE26" s="274"/>
      <c r="DF26" s="274"/>
      <c r="DG26" s="274"/>
      <c r="DH26" s="274"/>
      <c r="DI26" s="274"/>
      <c r="DJ26" s="274"/>
      <c r="DK26" s="274"/>
      <c r="DL26" s="274"/>
      <c r="DM26" s="274"/>
      <c r="DN26" s="274"/>
      <c r="DO26" s="274"/>
      <c r="DP26" s="274"/>
      <c r="DQ26" s="274"/>
      <c r="DR26" s="274"/>
      <c r="DS26" s="274"/>
      <c r="DT26" s="274"/>
      <c r="DU26" s="274"/>
      <c r="DV26" s="274"/>
      <c r="DW26" s="274"/>
      <c r="DX26" s="274"/>
      <c r="DY26" s="274"/>
      <c r="DZ26" s="274"/>
      <c r="EA26" s="274"/>
      <c r="EB26" s="274"/>
      <c r="EC26" s="274"/>
      <c r="ED26" s="274"/>
      <c r="EE26" s="274"/>
      <c r="EF26" s="274"/>
      <c r="EG26" s="274"/>
      <c r="EH26" s="274"/>
      <c r="EI26" s="274"/>
      <c r="EJ26" s="274"/>
      <c r="EK26" s="274"/>
      <c r="EL26" s="274"/>
      <c r="EM26" s="274"/>
      <c r="EN26" s="274"/>
      <c r="EO26" s="274"/>
      <c r="EP26" s="274"/>
      <c r="EQ26" s="274"/>
      <c r="ER26" s="274"/>
      <c r="ES26" s="274"/>
      <c r="ET26" s="274"/>
      <c r="EU26" s="274"/>
      <c r="EV26" s="274"/>
      <c r="EW26" s="274"/>
      <c r="EX26" s="274"/>
      <c r="EY26" s="274"/>
      <c r="EZ26" s="274"/>
      <c r="FA26" s="274"/>
      <c r="FB26" s="274"/>
      <c r="FC26" s="274"/>
      <c r="FD26" s="274"/>
      <c r="FE26" s="274"/>
      <c r="FF26" s="274"/>
      <c r="FG26" s="274"/>
      <c r="FH26" s="274"/>
      <c r="FI26" s="274"/>
      <c r="FJ26" s="274"/>
      <c r="FK26" s="274"/>
      <c r="FL26" s="274"/>
      <c r="FM26" s="274"/>
      <c r="FN26" s="274"/>
      <c r="FO26" s="274"/>
      <c r="FP26" s="274"/>
      <c r="FQ26" s="274"/>
      <c r="FR26" s="274"/>
      <c r="FS26" s="274"/>
      <c r="FT26" s="274"/>
      <c r="FU26" s="274"/>
      <c r="FV26" s="274"/>
      <c r="FW26" s="274"/>
      <c r="FX26" s="274"/>
      <c r="FY26" s="274"/>
      <c r="FZ26" s="274"/>
      <c r="GA26" s="274"/>
      <c r="GB26" s="274"/>
      <c r="GC26" s="274"/>
      <c r="GD26" s="274"/>
      <c r="GE26" s="274"/>
      <c r="GF26" s="274"/>
      <c r="GG26" s="274"/>
      <c r="GH26" s="274"/>
      <c r="GI26" s="274"/>
      <c r="GJ26" s="274"/>
      <c r="GK26" s="274"/>
      <c r="GL26" s="274"/>
      <c r="GM26" s="274"/>
      <c r="GN26" s="274"/>
      <c r="GO26" s="274"/>
      <c r="GP26" s="274"/>
      <c r="GQ26" s="274"/>
      <c r="GR26" s="274"/>
      <c r="GS26" s="274"/>
      <c r="GT26" s="274"/>
      <c r="GU26" s="274"/>
      <c r="GV26" s="274"/>
      <c r="GW26" s="274"/>
      <c r="GX26" s="274"/>
      <c r="GY26" s="274"/>
      <c r="GZ26" s="274"/>
      <c r="HA26" s="274"/>
      <c r="HB26" s="274"/>
      <c r="HC26" s="274"/>
      <c r="HD26" s="274"/>
      <c r="HE26" s="274"/>
      <c r="HF26" s="274"/>
      <c r="HG26" s="274"/>
      <c r="HH26" s="274"/>
      <c r="HI26" s="274"/>
      <c r="HJ26" s="274"/>
      <c r="HK26" s="274"/>
      <c r="HL26" s="274"/>
      <c r="HM26" s="274"/>
      <c r="HN26" s="274"/>
      <c r="HO26" s="274"/>
      <c r="HP26" s="274"/>
      <c r="HQ26" s="274"/>
      <c r="HR26" s="274"/>
      <c r="HS26" s="274"/>
      <c r="HT26" s="274"/>
      <c r="HU26" s="274"/>
      <c r="HV26" s="274"/>
      <c r="HW26" s="274"/>
      <c r="HX26" s="274"/>
      <c r="HY26" s="274"/>
      <c r="HZ26" s="274"/>
      <c r="IA26" s="274"/>
      <c r="IB26" s="274"/>
      <c r="IC26" s="274"/>
      <c r="ID26" s="274"/>
      <c r="IE26" s="274"/>
      <c r="IF26" s="274"/>
      <c r="IG26" s="274"/>
      <c r="IH26" s="274"/>
      <c r="II26" s="274"/>
      <c r="IJ26" s="274"/>
      <c r="IK26" s="274"/>
      <c r="IL26" s="274"/>
      <c r="IM26" s="274"/>
      <c r="IN26" s="274"/>
      <c r="IO26" s="274"/>
      <c r="IP26" s="274"/>
      <c r="IQ26" s="274"/>
      <c r="IR26" s="274"/>
      <c r="IS26" s="274"/>
      <c r="IT26" s="274"/>
      <c r="IU26" s="274"/>
      <c r="IV26" s="274"/>
      <c r="IW26" s="274"/>
      <c r="IX26" s="274"/>
      <c r="IY26" s="274"/>
      <c r="IZ26" s="274"/>
      <c r="JA26" s="274"/>
      <c r="JB26" s="274"/>
      <c r="JC26" s="274"/>
      <c r="JD26" s="274"/>
    </row>
    <row r="27" spans="1:264" s="274" customFormat="1" ht="12.95" customHeight="1">
      <c r="A27" s="256">
        <v>200</v>
      </c>
      <c r="B27" s="257">
        <v>43593</v>
      </c>
      <c r="C27" s="713" t="str">
        <f t="shared" si="5"/>
        <v>*PDR1905-0742*</v>
      </c>
      <c r="D27" s="672" t="s">
        <v>2442</v>
      </c>
      <c r="E27" s="256" t="s">
        <v>2434</v>
      </c>
      <c r="F27" s="256"/>
      <c r="G27" s="297" t="s">
        <v>2205</v>
      </c>
      <c r="H27" s="258" t="s">
        <v>1975</v>
      </c>
      <c r="I27" s="258" t="s">
        <v>942</v>
      </c>
      <c r="J27" s="808">
        <v>1600</v>
      </c>
      <c r="K27" s="257">
        <v>43619</v>
      </c>
      <c r="L27" s="258" t="s">
        <v>1552</v>
      </c>
      <c r="M27" s="260" t="s">
        <v>2204</v>
      </c>
      <c r="N27" s="672"/>
      <c r="O27" s="257" t="s">
        <v>1291</v>
      </c>
      <c r="P27" s="257"/>
      <c r="Q27" s="257"/>
      <c r="R27" s="257">
        <v>43615</v>
      </c>
      <c r="S27" s="256">
        <v>1603</v>
      </c>
      <c r="T27" s="256"/>
      <c r="U27" s="256" t="s">
        <v>3139</v>
      </c>
      <c r="V27" s="743">
        <v>1600</v>
      </c>
      <c r="W27" s="259"/>
      <c r="X27" s="680" t="s">
        <v>1829</v>
      </c>
      <c r="Y27" s="260" t="s">
        <v>946</v>
      </c>
      <c r="Z27" s="672">
        <v>570</v>
      </c>
      <c r="AA27" s="261">
        <v>1391</v>
      </c>
      <c r="AB27" s="501">
        <f t="shared" si="0"/>
        <v>32.06</v>
      </c>
      <c r="AC27" s="501">
        <f t="shared" si="1"/>
        <v>777.92999999999984</v>
      </c>
      <c r="AD27" s="305">
        <f t="shared" si="2"/>
        <v>20.965499999999999</v>
      </c>
      <c r="AE27" s="365">
        <f t="shared" si="3"/>
        <v>20</v>
      </c>
      <c r="AF27" s="305">
        <f t="shared" si="4"/>
        <v>20.5793</v>
      </c>
      <c r="AG27" s="262" t="s">
        <v>1330</v>
      </c>
      <c r="AH27" s="255" t="s">
        <v>2</v>
      </c>
      <c r="AI27" s="255">
        <v>50</v>
      </c>
      <c r="AJ27" s="255"/>
      <c r="AK27" s="255">
        <v>20</v>
      </c>
      <c r="AL27" s="255" t="s">
        <v>1393</v>
      </c>
      <c r="AM27" s="792"/>
      <c r="AN27" s="792"/>
      <c r="AO27" s="792"/>
      <c r="AP27" s="792"/>
      <c r="AQ27" s="792"/>
      <c r="AR27" s="792"/>
      <c r="AS27" s="792"/>
      <c r="AT27" s="792"/>
      <c r="AU27" s="792"/>
      <c r="AV27" s="792"/>
      <c r="AW27" s="792"/>
      <c r="AX27" s="792"/>
      <c r="AY27" s="792"/>
      <c r="AZ27" s="792"/>
      <c r="BA27" s="792"/>
      <c r="BB27" s="792"/>
      <c r="BC27" s="792"/>
      <c r="BD27" s="792"/>
      <c r="BE27" s="792"/>
      <c r="BF27" s="792"/>
      <c r="BG27" s="792"/>
      <c r="BH27" s="792"/>
      <c r="BI27" s="792"/>
      <c r="BJ27" s="792"/>
      <c r="BK27" s="792"/>
      <c r="BL27" s="792"/>
      <c r="BM27" s="792"/>
      <c r="BN27" s="792"/>
      <c r="BO27" s="792"/>
      <c r="BP27" s="792"/>
      <c r="BQ27" s="792"/>
      <c r="BR27" s="792"/>
      <c r="BS27" s="792"/>
      <c r="BT27" s="792"/>
      <c r="BU27" s="792"/>
      <c r="BV27" s="792"/>
      <c r="BW27" s="792"/>
      <c r="BX27" s="792"/>
      <c r="BY27" s="792"/>
      <c r="BZ27" s="792"/>
      <c r="CA27" s="792"/>
      <c r="CB27" s="792"/>
      <c r="CC27" s="792"/>
      <c r="CD27" s="792"/>
      <c r="CE27" s="792"/>
      <c r="CF27" s="792"/>
      <c r="CG27" s="792"/>
      <c r="CH27" s="792"/>
      <c r="CI27" s="792"/>
      <c r="CJ27" s="792"/>
      <c r="CK27" s="792"/>
      <c r="CL27" s="792"/>
      <c r="CM27" s="792"/>
      <c r="CN27" s="792"/>
      <c r="CO27" s="792"/>
      <c r="CP27" s="792"/>
      <c r="CQ27" s="792"/>
      <c r="CR27" s="792"/>
      <c r="CS27" s="792"/>
      <c r="CT27" s="792"/>
      <c r="CU27" s="792"/>
      <c r="CV27" s="792"/>
      <c r="CW27" s="792"/>
      <c r="CX27" s="792"/>
      <c r="CY27" s="792"/>
      <c r="CZ27" s="792"/>
      <c r="DA27" s="792"/>
      <c r="DB27" s="792"/>
      <c r="DC27" s="792"/>
      <c r="DD27" s="792"/>
      <c r="DE27" s="792"/>
      <c r="DF27" s="792"/>
      <c r="DG27" s="792"/>
      <c r="DH27" s="792"/>
      <c r="DI27" s="792"/>
      <c r="DJ27" s="792"/>
      <c r="DK27" s="792"/>
      <c r="DL27" s="792"/>
      <c r="DM27" s="792"/>
      <c r="DN27" s="792"/>
      <c r="DO27" s="792"/>
      <c r="DP27" s="792"/>
      <c r="DQ27" s="792"/>
      <c r="DR27" s="792"/>
      <c r="DS27" s="792"/>
      <c r="DT27" s="792"/>
      <c r="DU27" s="792"/>
      <c r="DV27" s="792"/>
      <c r="DW27" s="792"/>
      <c r="DX27" s="792"/>
      <c r="DY27" s="792"/>
      <c r="DZ27" s="792"/>
      <c r="EA27" s="792"/>
      <c r="EB27" s="792"/>
      <c r="EC27" s="792"/>
      <c r="ED27" s="792"/>
      <c r="EE27" s="792"/>
      <c r="EF27" s="792"/>
      <c r="EG27" s="792"/>
      <c r="EH27" s="792"/>
      <c r="EI27" s="792"/>
      <c r="EJ27" s="792"/>
      <c r="EK27" s="792"/>
      <c r="EL27" s="792"/>
      <c r="EM27" s="792"/>
      <c r="EN27" s="792"/>
      <c r="EO27" s="792"/>
      <c r="EP27" s="792"/>
      <c r="EQ27" s="792"/>
      <c r="ER27" s="792"/>
      <c r="ES27" s="792"/>
      <c r="ET27" s="792"/>
      <c r="EU27" s="792"/>
      <c r="EV27" s="792"/>
      <c r="EW27" s="792"/>
      <c r="EX27" s="792"/>
      <c r="EY27" s="792"/>
      <c r="EZ27" s="792"/>
      <c r="FA27" s="792"/>
      <c r="FB27" s="792"/>
      <c r="FC27" s="792"/>
      <c r="FD27" s="792"/>
      <c r="FE27" s="792"/>
      <c r="FF27" s="792"/>
      <c r="FG27" s="792"/>
      <c r="FH27" s="792"/>
      <c r="FI27" s="792"/>
      <c r="FJ27" s="792"/>
      <c r="FK27" s="792"/>
      <c r="FL27" s="792"/>
      <c r="FM27" s="792"/>
      <c r="FN27" s="792"/>
      <c r="FO27" s="792"/>
      <c r="FP27" s="792"/>
      <c r="FQ27" s="792"/>
      <c r="FR27" s="792"/>
      <c r="FS27" s="792"/>
      <c r="FT27" s="792"/>
      <c r="FU27" s="792"/>
      <c r="FV27" s="792"/>
      <c r="FW27" s="792"/>
      <c r="FX27" s="792"/>
      <c r="FY27" s="792"/>
      <c r="FZ27" s="792"/>
      <c r="GA27" s="792"/>
      <c r="GB27" s="792"/>
      <c r="GC27" s="792"/>
      <c r="GD27" s="792"/>
      <c r="GE27" s="792"/>
      <c r="GF27" s="792"/>
      <c r="GG27" s="792"/>
      <c r="GH27" s="792"/>
      <c r="GI27" s="792"/>
      <c r="GJ27" s="792"/>
      <c r="GK27" s="792"/>
      <c r="GL27" s="792"/>
      <c r="GM27" s="792"/>
      <c r="GN27" s="792"/>
      <c r="GO27" s="792"/>
      <c r="GP27" s="792"/>
      <c r="GQ27" s="792"/>
      <c r="GR27" s="792"/>
      <c r="GS27" s="792"/>
      <c r="GT27" s="792"/>
      <c r="GU27" s="792"/>
      <c r="GV27" s="792"/>
      <c r="GW27" s="792"/>
      <c r="GX27" s="792"/>
      <c r="GY27" s="792"/>
      <c r="GZ27" s="792"/>
      <c r="HA27" s="792"/>
      <c r="HB27" s="792"/>
      <c r="HC27" s="792"/>
      <c r="HD27" s="792"/>
      <c r="HE27" s="792"/>
      <c r="HF27" s="792"/>
      <c r="HG27" s="792"/>
      <c r="HH27" s="792"/>
      <c r="HI27" s="792"/>
      <c r="HJ27" s="792"/>
      <c r="HK27" s="792"/>
      <c r="HL27" s="792"/>
      <c r="HM27" s="792"/>
      <c r="HN27" s="792"/>
      <c r="HO27" s="792"/>
      <c r="HP27" s="792"/>
      <c r="HQ27" s="792"/>
      <c r="HR27" s="792"/>
      <c r="HS27" s="792"/>
      <c r="HT27" s="792"/>
      <c r="HU27" s="792"/>
      <c r="HV27" s="792"/>
      <c r="HW27" s="792"/>
      <c r="HX27" s="792"/>
      <c r="HY27" s="792"/>
      <c r="HZ27" s="792"/>
      <c r="IA27" s="792"/>
      <c r="IB27" s="792"/>
      <c r="IC27" s="792"/>
      <c r="ID27" s="792"/>
      <c r="IE27" s="792"/>
      <c r="IF27" s="792"/>
      <c r="IG27" s="792"/>
      <c r="IH27" s="792"/>
      <c r="II27" s="792"/>
      <c r="IJ27" s="792"/>
      <c r="IK27" s="792"/>
      <c r="IL27" s="792"/>
      <c r="IM27" s="792"/>
      <c r="IN27" s="792"/>
      <c r="IO27" s="792"/>
      <c r="IP27" s="792"/>
      <c r="IQ27" s="792"/>
      <c r="IR27" s="792"/>
      <c r="IS27" s="792"/>
      <c r="IT27" s="792"/>
      <c r="IU27" s="792"/>
      <c r="IV27" s="792"/>
      <c r="IW27" s="792"/>
      <c r="IX27" s="792"/>
      <c r="IY27" s="792"/>
      <c r="IZ27" s="792"/>
      <c r="JA27" s="792"/>
      <c r="JB27" s="792"/>
      <c r="JC27" s="792"/>
      <c r="JD27" s="792"/>
    </row>
    <row r="28" spans="1:264" s="792" customFormat="1" ht="12.95" customHeight="1">
      <c r="A28" s="256">
        <v>210</v>
      </c>
      <c r="B28" s="257">
        <v>43593</v>
      </c>
      <c r="C28" s="713" t="str">
        <f t="shared" si="5"/>
        <v>*PDR1905-0743*</v>
      </c>
      <c r="D28" s="672" t="s">
        <v>2441</v>
      </c>
      <c r="E28" s="256" t="s">
        <v>2434</v>
      </c>
      <c r="F28" s="256"/>
      <c r="G28" s="297" t="s">
        <v>2068</v>
      </c>
      <c r="H28" s="258" t="s">
        <v>1975</v>
      </c>
      <c r="I28" s="258" t="s">
        <v>979</v>
      </c>
      <c r="J28" s="256">
        <v>600</v>
      </c>
      <c r="K28" s="257">
        <v>43621</v>
      </c>
      <c r="L28" s="258" t="s">
        <v>1552</v>
      </c>
      <c r="M28" s="260" t="s">
        <v>2069</v>
      </c>
      <c r="N28" s="672"/>
      <c r="O28" s="257" t="s">
        <v>1291</v>
      </c>
      <c r="P28" s="257"/>
      <c r="Q28" s="257"/>
      <c r="R28" s="257">
        <v>43617</v>
      </c>
      <c r="S28" s="256">
        <v>603</v>
      </c>
      <c r="T28" s="256"/>
      <c r="U28" s="256" t="s">
        <v>2953</v>
      </c>
      <c r="V28" s="743">
        <v>600</v>
      </c>
      <c r="W28" s="259"/>
      <c r="X28" s="680" t="s">
        <v>1829</v>
      </c>
      <c r="Y28" s="260" t="s">
        <v>946</v>
      </c>
      <c r="Z28" s="672">
        <v>570</v>
      </c>
      <c r="AA28" s="261">
        <v>1391</v>
      </c>
      <c r="AB28" s="501">
        <f t="shared" si="0"/>
        <v>27.060000000000002</v>
      </c>
      <c r="AC28" s="501">
        <f t="shared" si="1"/>
        <v>804.98999999999978</v>
      </c>
      <c r="AD28" s="305">
        <f t="shared" si="2"/>
        <v>21.416499999999996</v>
      </c>
      <c r="AE28" s="365">
        <f t="shared" si="3"/>
        <v>21</v>
      </c>
      <c r="AF28" s="305">
        <f t="shared" si="4"/>
        <v>21.249899999999997</v>
      </c>
      <c r="AG28" s="262" t="s">
        <v>1330</v>
      </c>
      <c r="AH28" s="255" t="s">
        <v>2</v>
      </c>
      <c r="AI28" s="255">
        <v>50</v>
      </c>
      <c r="AJ28" s="255">
        <v>15</v>
      </c>
      <c r="AK28" s="255">
        <v>20</v>
      </c>
      <c r="AL28" s="255" t="s">
        <v>2070</v>
      </c>
    </row>
    <row r="29" spans="1:264" s="792" customFormat="1" ht="12.95" customHeight="1">
      <c r="A29" s="256">
        <v>220</v>
      </c>
      <c r="B29" s="257">
        <v>43593</v>
      </c>
      <c r="C29" s="713" t="str">
        <f t="shared" si="5"/>
        <v>*PDR1905-0744*</v>
      </c>
      <c r="D29" s="672" t="s">
        <v>2440</v>
      </c>
      <c r="E29" s="256" t="s">
        <v>2434</v>
      </c>
      <c r="F29" s="256"/>
      <c r="G29" s="297" t="s">
        <v>2439</v>
      </c>
      <c r="H29" s="258" t="s">
        <v>1975</v>
      </c>
      <c r="I29" s="258" t="s">
        <v>2438</v>
      </c>
      <c r="J29" s="256">
        <v>600</v>
      </c>
      <c r="K29" s="257">
        <v>43621</v>
      </c>
      <c r="L29" s="258" t="s">
        <v>1552</v>
      </c>
      <c r="M29" s="260" t="s">
        <v>2437</v>
      </c>
      <c r="N29" s="672"/>
      <c r="O29" s="257" t="s">
        <v>1291</v>
      </c>
      <c r="P29" s="257"/>
      <c r="Q29" s="257"/>
      <c r="R29" s="257">
        <v>43617</v>
      </c>
      <c r="S29" s="256">
        <v>603</v>
      </c>
      <c r="T29" s="256"/>
      <c r="U29" s="256" t="s">
        <v>3140</v>
      </c>
      <c r="V29" s="743">
        <v>600</v>
      </c>
      <c r="W29" s="259"/>
      <c r="X29" s="680" t="s">
        <v>1829</v>
      </c>
      <c r="Y29" s="260" t="s">
        <v>946</v>
      </c>
      <c r="Z29" s="672">
        <v>570</v>
      </c>
      <c r="AA29" s="261">
        <v>1391</v>
      </c>
      <c r="AB29" s="501">
        <f t="shared" si="0"/>
        <v>27.060000000000002</v>
      </c>
      <c r="AC29" s="501">
        <f t="shared" si="1"/>
        <v>832.04999999999973</v>
      </c>
      <c r="AD29" s="305">
        <f t="shared" si="2"/>
        <v>21.867499999999996</v>
      </c>
      <c r="AE29" s="365">
        <f t="shared" si="3"/>
        <v>21</v>
      </c>
      <c r="AF29" s="305">
        <f t="shared" si="4"/>
        <v>21.520499999999998</v>
      </c>
      <c r="AG29" s="262" t="s">
        <v>1330</v>
      </c>
      <c r="AH29" s="255" t="s">
        <v>2</v>
      </c>
      <c r="AI29" s="255">
        <v>50</v>
      </c>
      <c r="AJ29" s="255">
        <v>15</v>
      </c>
      <c r="AK29" s="255">
        <v>20</v>
      </c>
      <c r="AL29" s="255" t="s">
        <v>2436</v>
      </c>
    </row>
    <row r="30" spans="1:264" s="792" customFormat="1" ht="12.95" customHeight="1">
      <c r="A30" s="256">
        <v>230</v>
      </c>
      <c r="B30" s="257">
        <v>43593</v>
      </c>
      <c r="C30" s="713" t="str">
        <f t="shared" si="5"/>
        <v>*PDR1905-0745*</v>
      </c>
      <c r="D30" s="672" t="s">
        <v>2435</v>
      </c>
      <c r="E30" s="256" t="s">
        <v>2434</v>
      </c>
      <c r="F30" s="256"/>
      <c r="G30" s="297" t="s">
        <v>2433</v>
      </c>
      <c r="H30" s="258" t="s">
        <v>1975</v>
      </c>
      <c r="I30" s="258" t="s">
        <v>982</v>
      </c>
      <c r="J30" s="256">
        <v>600</v>
      </c>
      <c r="K30" s="257">
        <v>43621</v>
      </c>
      <c r="L30" s="258" t="s">
        <v>2432</v>
      </c>
      <c r="M30" s="260" t="s">
        <v>2431</v>
      </c>
      <c r="N30" s="672"/>
      <c r="O30" s="257" t="s">
        <v>1291</v>
      </c>
      <c r="P30" s="257"/>
      <c r="Q30" s="257"/>
      <c r="R30" s="257">
        <v>43617</v>
      </c>
      <c r="S30" s="256">
        <v>603</v>
      </c>
      <c r="T30" s="256"/>
      <c r="U30" s="256" t="s">
        <v>3141</v>
      </c>
      <c r="V30" s="743">
        <v>600</v>
      </c>
      <c r="W30" s="259"/>
      <c r="X30" s="680" t="s">
        <v>1829</v>
      </c>
      <c r="Y30" s="260" t="s">
        <v>946</v>
      </c>
      <c r="Z30" s="672">
        <v>570</v>
      </c>
      <c r="AA30" s="261">
        <v>1391</v>
      </c>
      <c r="AB30" s="501">
        <f t="shared" si="0"/>
        <v>27.060000000000002</v>
      </c>
      <c r="AC30" s="501">
        <f t="shared" si="1"/>
        <v>859.10999999999967</v>
      </c>
      <c r="AD30" s="305">
        <f t="shared" si="2"/>
        <v>22.318499999999993</v>
      </c>
      <c r="AE30" s="365">
        <f t="shared" si="3"/>
        <v>22</v>
      </c>
      <c r="AF30" s="305">
        <f t="shared" si="4"/>
        <v>22.191099999999995</v>
      </c>
      <c r="AG30" s="262" t="s">
        <v>1330</v>
      </c>
      <c r="AH30" s="255" t="s">
        <v>2</v>
      </c>
      <c r="AI30" s="255">
        <v>50</v>
      </c>
      <c r="AJ30" s="255">
        <v>15</v>
      </c>
      <c r="AK30" s="255">
        <v>20</v>
      </c>
      <c r="AL30" s="255" t="s">
        <v>1730</v>
      </c>
    </row>
    <row r="31" spans="1:264" s="792" customFormat="1" ht="12.95" customHeight="1">
      <c r="A31" s="256">
        <v>240</v>
      </c>
      <c r="B31" s="257">
        <v>43607</v>
      </c>
      <c r="C31" s="713" t="str">
        <f t="shared" si="5"/>
        <v>*PDR1906-0191*</v>
      </c>
      <c r="D31" s="672" t="s">
        <v>2732</v>
      </c>
      <c r="E31" s="256" t="s">
        <v>2730</v>
      </c>
      <c r="F31" s="256"/>
      <c r="G31" s="297" t="s">
        <v>2029</v>
      </c>
      <c r="H31" s="258" t="s">
        <v>1975</v>
      </c>
      <c r="I31" s="258" t="s">
        <v>2030</v>
      </c>
      <c r="J31" s="256">
        <v>600</v>
      </c>
      <c r="K31" s="257">
        <v>43619</v>
      </c>
      <c r="L31" s="258" t="s">
        <v>1316</v>
      </c>
      <c r="M31" s="260" t="s">
        <v>2031</v>
      </c>
      <c r="N31" s="672"/>
      <c r="O31" s="257" t="s">
        <v>1291</v>
      </c>
      <c r="P31" s="257"/>
      <c r="Q31" s="257"/>
      <c r="R31" s="257">
        <v>43615</v>
      </c>
      <c r="S31" s="256">
        <v>603</v>
      </c>
      <c r="T31" s="256"/>
      <c r="U31" s="256">
        <v>603</v>
      </c>
      <c r="V31" s="743">
        <v>600</v>
      </c>
      <c r="W31" s="259"/>
      <c r="X31" s="680" t="s">
        <v>1828</v>
      </c>
      <c r="Y31" s="674" t="s">
        <v>249</v>
      </c>
      <c r="Z31" s="672">
        <v>586</v>
      </c>
      <c r="AA31" s="261">
        <v>1403</v>
      </c>
      <c r="AB31" s="501">
        <f t="shared" si="0"/>
        <v>27.060000000000002</v>
      </c>
      <c r="AC31" s="501">
        <f t="shared" si="1"/>
        <v>886.16999999999962</v>
      </c>
      <c r="AD31" s="305">
        <f t="shared" si="2"/>
        <v>22.769499999999994</v>
      </c>
      <c r="AE31" s="365">
        <f t="shared" si="3"/>
        <v>22</v>
      </c>
      <c r="AF31" s="305">
        <f t="shared" si="4"/>
        <v>22.461699999999997</v>
      </c>
      <c r="AG31" s="262" t="s">
        <v>1330</v>
      </c>
      <c r="AH31" s="255" t="s">
        <v>2</v>
      </c>
      <c r="AI31" s="255">
        <v>50</v>
      </c>
      <c r="AJ31" s="255">
        <v>15</v>
      </c>
      <c r="AK31" s="255">
        <v>10</v>
      </c>
      <c r="AL31" s="255" t="s">
        <v>2032</v>
      </c>
    </row>
    <row r="32" spans="1:264" s="792" customFormat="1" ht="12.95" customHeight="1">
      <c r="A32" s="256">
        <v>250</v>
      </c>
      <c r="B32" s="257">
        <v>43607</v>
      </c>
      <c r="C32" s="713" t="str">
        <f t="shared" si="5"/>
        <v>*PDR1906-0192*</v>
      </c>
      <c r="D32" s="672" t="s">
        <v>2731</v>
      </c>
      <c r="E32" s="256" t="s">
        <v>2730</v>
      </c>
      <c r="F32" s="256"/>
      <c r="G32" s="297" t="s">
        <v>2729</v>
      </c>
      <c r="H32" s="258" t="s">
        <v>1975</v>
      </c>
      <c r="I32" s="258" t="s">
        <v>2728</v>
      </c>
      <c r="J32" s="256">
        <v>1100</v>
      </c>
      <c r="K32" s="257">
        <v>43619</v>
      </c>
      <c r="L32" s="258" t="s">
        <v>1316</v>
      </c>
      <c r="M32" s="260" t="s">
        <v>2727</v>
      </c>
      <c r="N32" s="672"/>
      <c r="O32" s="257" t="s">
        <v>1291</v>
      </c>
      <c r="P32" s="257"/>
      <c r="Q32" s="257"/>
      <c r="R32" s="257">
        <v>43615</v>
      </c>
      <c r="S32" s="256">
        <v>1103</v>
      </c>
      <c r="T32" s="256"/>
      <c r="U32" s="256">
        <v>1103</v>
      </c>
      <c r="V32" s="743">
        <v>1100</v>
      </c>
      <c r="W32" s="259"/>
      <c r="X32" s="680" t="s">
        <v>1828</v>
      </c>
      <c r="Y32" s="674" t="s">
        <v>249</v>
      </c>
      <c r="Z32" s="672">
        <v>586</v>
      </c>
      <c r="AA32" s="261">
        <v>1403</v>
      </c>
      <c r="AB32" s="501">
        <f t="shared" si="0"/>
        <v>37.06</v>
      </c>
      <c r="AC32" s="501">
        <f t="shared" si="1"/>
        <v>923.22999999999956</v>
      </c>
      <c r="AD32" s="305">
        <f t="shared" si="2"/>
        <v>23.387166666666658</v>
      </c>
      <c r="AE32" s="365">
        <f t="shared" si="3"/>
        <v>23</v>
      </c>
      <c r="AF32" s="305">
        <f t="shared" si="4"/>
        <v>23.232299999999995</v>
      </c>
      <c r="AG32" s="262" t="s">
        <v>1330</v>
      </c>
      <c r="AH32" s="255" t="s">
        <v>2</v>
      </c>
      <c r="AI32" s="255">
        <v>50</v>
      </c>
      <c r="AJ32" s="255">
        <v>15</v>
      </c>
      <c r="AK32" s="255">
        <v>10</v>
      </c>
      <c r="AL32" s="255" t="s">
        <v>2032</v>
      </c>
    </row>
    <row r="33" spans="1:184" s="792" customFormat="1" ht="12.95" customHeight="1">
      <c r="A33" s="256">
        <v>260</v>
      </c>
      <c r="B33" s="257">
        <v>43598</v>
      </c>
      <c r="C33" s="713" t="str">
        <f t="shared" si="5"/>
        <v>*PDR1905-0973*</v>
      </c>
      <c r="D33" s="672" t="s">
        <v>2518</v>
      </c>
      <c r="E33" s="256" t="s">
        <v>2519</v>
      </c>
      <c r="F33" s="256"/>
      <c r="G33" s="297" t="s">
        <v>1978</v>
      </c>
      <c r="H33" s="258" t="s">
        <v>1903</v>
      </c>
      <c r="I33" s="258" t="s">
        <v>2157</v>
      </c>
      <c r="J33" s="808">
        <v>1000</v>
      </c>
      <c r="K33" s="257">
        <v>43619</v>
      </c>
      <c r="L33" s="258" t="s">
        <v>1977</v>
      </c>
      <c r="M33" s="260" t="s">
        <v>1976</v>
      </c>
      <c r="N33" s="672"/>
      <c r="O33" s="257" t="s">
        <v>1291</v>
      </c>
      <c r="P33" s="257"/>
      <c r="Q33" s="257" t="s">
        <v>2546</v>
      </c>
      <c r="R33" s="257">
        <v>43614</v>
      </c>
      <c r="S33" s="256">
        <v>1003</v>
      </c>
      <c r="T33" s="256"/>
      <c r="U33" s="256" t="s">
        <v>2950</v>
      </c>
      <c r="V33" s="743">
        <v>1000</v>
      </c>
      <c r="W33" s="259"/>
      <c r="X33" s="680" t="s">
        <v>1828</v>
      </c>
      <c r="Y33" s="674" t="s">
        <v>1095</v>
      </c>
      <c r="Z33" s="672">
        <v>947</v>
      </c>
      <c r="AA33" s="261">
        <v>1699</v>
      </c>
      <c r="AB33" s="501">
        <f t="shared" si="0"/>
        <v>35.06</v>
      </c>
      <c r="AC33" s="501">
        <f t="shared" si="1"/>
        <v>958.28999999999951</v>
      </c>
      <c r="AD33" s="305">
        <f t="shared" si="2"/>
        <v>23.971499999999992</v>
      </c>
      <c r="AE33" s="365">
        <f t="shared" si="3"/>
        <v>23</v>
      </c>
      <c r="AF33" s="305">
        <f t="shared" si="4"/>
        <v>23.582899999999995</v>
      </c>
      <c r="AG33" s="262" t="s">
        <v>1330</v>
      </c>
      <c r="AH33" s="255" t="s">
        <v>2</v>
      </c>
      <c r="AI33" s="255">
        <v>50</v>
      </c>
      <c r="AJ33" s="255">
        <v>15</v>
      </c>
      <c r="AK33" s="255">
        <v>10</v>
      </c>
      <c r="AL33" s="255" t="s">
        <v>1902</v>
      </c>
    </row>
    <row r="34" spans="1:184" s="792" customFormat="1" ht="12.95" customHeight="1">
      <c r="A34" s="256">
        <v>270</v>
      </c>
      <c r="B34" s="257">
        <v>43602</v>
      </c>
      <c r="C34" s="713" t="str">
        <f t="shared" si="5"/>
        <v>*PDR1905-1248*</v>
      </c>
      <c r="D34" s="672" t="s">
        <v>2654</v>
      </c>
      <c r="E34" s="256" t="s">
        <v>2638</v>
      </c>
      <c r="F34" s="256"/>
      <c r="G34" s="297" t="s">
        <v>1906</v>
      </c>
      <c r="H34" s="258" t="s">
        <v>1903</v>
      </c>
      <c r="I34" s="258" t="s">
        <v>1969</v>
      </c>
      <c r="J34" s="808">
        <v>1000</v>
      </c>
      <c r="K34" s="257">
        <v>43619</v>
      </c>
      <c r="L34" s="258" t="s">
        <v>1905</v>
      </c>
      <c r="M34" s="260" t="s">
        <v>1904</v>
      </c>
      <c r="N34" s="672"/>
      <c r="O34" s="672" t="s">
        <v>1291</v>
      </c>
      <c r="P34" s="258"/>
      <c r="Q34" s="258"/>
      <c r="R34" s="257">
        <v>43615</v>
      </c>
      <c r="S34" s="256">
        <v>1003</v>
      </c>
      <c r="T34" s="256"/>
      <c r="U34" s="672" t="s">
        <v>2880</v>
      </c>
      <c r="V34" s="743">
        <v>1000</v>
      </c>
      <c r="W34" s="259"/>
      <c r="X34" s="680" t="s">
        <v>1828</v>
      </c>
      <c r="Y34" s="674" t="s">
        <v>1095</v>
      </c>
      <c r="Z34" s="672">
        <v>933</v>
      </c>
      <c r="AA34" s="261">
        <v>1689</v>
      </c>
      <c r="AB34" s="501">
        <f t="shared" si="0"/>
        <v>35.06</v>
      </c>
      <c r="AC34" s="501">
        <f t="shared" si="1"/>
        <v>993.34999999999945</v>
      </c>
      <c r="AD34" s="305">
        <f t="shared" si="2"/>
        <v>24.555833333333325</v>
      </c>
      <c r="AE34" s="365">
        <f t="shared" si="3"/>
        <v>24</v>
      </c>
      <c r="AF34" s="305">
        <f t="shared" si="4"/>
        <v>24.333499999999994</v>
      </c>
      <c r="AG34" s="262" t="s">
        <v>1330</v>
      </c>
      <c r="AH34" s="255" t="s">
        <v>2</v>
      </c>
      <c r="AI34" s="255">
        <v>50</v>
      </c>
      <c r="AJ34" s="255">
        <v>15</v>
      </c>
      <c r="AK34" s="255">
        <v>10</v>
      </c>
      <c r="AL34" s="255" t="s">
        <v>1902</v>
      </c>
    </row>
    <row r="35" spans="1:184" s="792" customFormat="1" ht="12.95" customHeight="1">
      <c r="A35" s="256">
        <v>280</v>
      </c>
      <c r="B35" s="257">
        <v>43612</v>
      </c>
      <c r="C35" s="713" t="str">
        <f t="shared" si="5"/>
        <v>*PDR1906-0345*</v>
      </c>
      <c r="D35" s="672" t="s">
        <v>2858</v>
      </c>
      <c r="E35" s="256" t="s">
        <v>2857</v>
      </c>
      <c r="F35" s="256"/>
      <c r="G35" s="297" t="s">
        <v>2428</v>
      </c>
      <c r="H35" s="258" t="s">
        <v>2427</v>
      </c>
      <c r="I35" s="258" t="s">
        <v>2426</v>
      </c>
      <c r="J35" s="256">
        <v>1000</v>
      </c>
      <c r="K35" s="257">
        <v>43619</v>
      </c>
      <c r="L35" s="258" t="s">
        <v>2425</v>
      </c>
      <c r="M35" s="260" t="s">
        <v>2424</v>
      </c>
      <c r="N35" s="672"/>
      <c r="O35" s="257" t="s">
        <v>1291</v>
      </c>
      <c r="P35" s="257"/>
      <c r="Q35" s="257"/>
      <c r="R35" s="257">
        <v>43617</v>
      </c>
      <c r="S35" s="256">
        <v>1003</v>
      </c>
      <c r="T35" s="256"/>
      <c r="U35" s="256" t="s">
        <v>2155</v>
      </c>
      <c r="V35" s="743">
        <v>1000</v>
      </c>
      <c r="W35" s="259"/>
      <c r="X35" s="680" t="s">
        <v>1828</v>
      </c>
      <c r="Y35" s="674" t="s">
        <v>1314</v>
      </c>
      <c r="Z35" s="672">
        <v>711</v>
      </c>
      <c r="AA35" s="261">
        <v>1899</v>
      </c>
      <c r="AB35" s="501">
        <f t="shared" si="0"/>
        <v>35.06</v>
      </c>
      <c r="AC35" s="501">
        <f t="shared" si="1"/>
        <v>1028.4099999999994</v>
      </c>
      <c r="AD35" s="305">
        <f t="shared" si="2"/>
        <v>25.140166666666655</v>
      </c>
      <c r="AE35" s="365">
        <f t="shared" si="3"/>
        <v>25</v>
      </c>
      <c r="AF35" s="305">
        <f t="shared" si="4"/>
        <v>25.084099999999992</v>
      </c>
      <c r="AG35" s="262" t="s">
        <v>1330</v>
      </c>
      <c r="AH35" s="255" t="s">
        <v>2</v>
      </c>
      <c r="AI35" s="255">
        <v>50</v>
      </c>
      <c r="AJ35" s="255">
        <v>15</v>
      </c>
      <c r="AK35" s="255">
        <v>10</v>
      </c>
      <c r="AL35" s="255" t="s">
        <v>2423</v>
      </c>
    </row>
    <row r="36" spans="1:184" s="792" customFormat="1" ht="12.95" customHeight="1">
      <c r="A36" s="256">
        <v>290</v>
      </c>
      <c r="B36" s="257">
        <v>43612</v>
      </c>
      <c r="C36" s="713" t="str">
        <f t="shared" si="5"/>
        <v>*PDR1906-0346*</v>
      </c>
      <c r="D36" s="672" t="s">
        <v>2856</v>
      </c>
      <c r="E36" s="256" t="s">
        <v>2855</v>
      </c>
      <c r="F36" s="256"/>
      <c r="G36" s="297" t="s">
        <v>1363</v>
      </c>
      <c r="H36" s="258" t="s">
        <v>1358</v>
      </c>
      <c r="I36" s="258" t="s">
        <v>2135</v>
      </c>
      <c r="J36" s="808">
        <v>12000</v>
      </c>
      <c r="K36" s="257">
        <v>43619</v>
      </c>
      <c r="L36" s="258" t="s">
        <v>1357</v>
      </c>
      <c r="M36" s="260" t="s">
        <v>1361</v>
      </c>
      <c r="N36" s="672"/>
      <c r="O36" s="257" t="s">
        <v>1291</v>
      </c>
      <c r="P36" s="257"/>
      <c r="Q36" s="257"/>
      <c r="R36" s="257">
        <v>43617</v>
      </c>
      <c r="S36" s="256">
        <v>12003</v>
      </c>
      <c r="T36" s="256"/>
      <c r="U36" s="256" t="s">
        <v>3142</v>
      </c>
      <c r="V36" s="743"/>
      <c r="W36" s="259"/>
      <c r="X36" s="680" t="s">
        <v>1829</v>
      </c>
      <c r="Y36" s="260" t="s">
        <v>1336</v>
      </c>
      <c r="Z36" s="672">
        <v>445</v>
      </c>
      <c r="AA36" s="261">
        <v>1311</v>
      </c>
      <c r="AB36" s="501">
        <f t="shared" si="0"/>
        <v>255.06</v>
      </c>
      <c r="AC36" s="501">
        <f t="shared" si="1"/>
        <v>1283.4699999999993</v>
      </c>
      <c r="AD36" s="305">
        <f t="shared" si="2"/>
        <v>29.391166666666656</v>
      </c>
      <c r="AE36" s="365">
        <f t="shared" si="3"/>
        <v>29</v>
      </c>
      <c r="AF36" s="305">
        <f t="shared" si="4"/>
        <v>29.234699999999993</v>
      </c>
      <c r="AG36" s="262" t="s">
        <v>1330</v>
      </c>
      <c r="AH36" s="255" t="s">
        <v>2</v>
      </c>
      <c r="AI36" s="255">
        <v>50</v>
      </c>
      <c r="AJ36" s="255">
        <v>15</v>
      </c>
      <c r="AK36" s="255">
        <v>20</v>
      </c>
      <c r="AL36" s="726" t="s">
        <v>1367</v>
      </c>
    </row>
    <row r="37" spans="1:184" s="792" customFormat="1" ht="12.95" customHeight="1">
      <c r="A37" s="256">
        <v>300</v>
      </c>
      <c r="B37" s="257">
        <v>43614</v>
      </c>
      <c r="C37" s="713" t="str">
        <f t="shared" si="5"/>
        <v>*PDR1906-0416*</v>
      </c>
      <c r="D37" s="672" t="s">
        <v>2922</v>
      </c>
      <c r="E37" s="256" t="s">
        <v>2921</v>
      </c>
      <c r="F37" s="256"/>
      <c r="G37" s="297" t="s">
        <v>2920</v>
      </c>
      <c r="H37" s="258" t="s">
        <v>2919</v>
      </c>
      <c r="I37" s="258" t="s">
        <v>2918</v>
      </c>
      <c r="J37" s="256">
        <v>2000</v>
      </c>
      <c r="K37" s="257">
        <v>43619</v>
      </c>
      <c r="L37" s="258" t="s">
        <v>1329</v>
      </c>
      <c r="M37" s="714" t="s">
        <v>2917</v>
      </c>
      <c r="N37" s="672" t="s">
        <v>503</v>
      </c>
      <c r="O37" s="257"/>
      <c r="P37" s="257">
        <v>43614</v>
      </c>
      <c r="Q37" s="257"/>
      <c r="R37" s="257">
        <v>43615</v>
      </c>
      <c r="S37" s="256">
        <v>2010</v>
      </c>
      <c r="T37" s="256"/>
      <c r="U37" s="256" t="s">
        <v>3143</v>
      </c>
      <c r="V37" s="743">
        <v>2000</v>
      </c>
      <c r="W37" s="259"/>
      <c r="X37" s="680" t="s">
        <v>1828</v>
      </c>
      <c r="Y37" s="674" t="s">
        <v>1095</v>
      </c>
      <c r="Z37" s="672">
        <v>354</v>
      </c>
      <c r="AA37" s="261">
        <v>939</v>
      </c>
      <c r="AB37" s="501">
        <f t="shared" si="0"/>
        <v>55.2</v>
      </c>
      <c r="AC37" s="501">
        <f t="shared" si="1"/>
        <v>1338.6699999999994</v>
      </c>
      <c r="AD37" s="305">
        <f t="shared" si="2"/>
        <v>30.311166666666658</v>
      </c>
      <c r="AE37" s="365">
        <f t="shared" si="3"/>
        <v>30</v>
      </c>
      <c r="AF37" s="305">
        <f t="shared" si="4"/>
        <v>30.186699999999995</v>
      </c>
      <c r="AG37" s="262" t="s">
        <v>1395</v>
      </c>
      <c r="AH37" s="255" t="s">
        <v>65</v>
      </c>
      <c r="AI37" s="255">
        <v>50</v>
      </c>
      <c r="AJ37" s="255">
        <v>15</v>
      </c>
      <c r="AK37" s="255">
        <v>10</v>
      </c>
      <c r="AL37" s="255">
        <v>0</v>
      </c>
    </row>
    <row r="38" spans="1:184" s="792" customFormat="1" ht="12.95" customHeight="1">
      <c r="A38" s="256" t="s">
        <v>66</v>
      </c>
      <c r="B38" s="257">
        <v>43615</v>
      </c>
      <c r="C38" s="713" t="str">
        <f t="shared" si="5"/>
        <v>*PDW1905-0093*</v>
      </c>
      <c r="D38" s="672" t="s">
        <v>2955</v>
      </c>
      <c r="E38" s="256" t="s">
        <v>2532</v>
      </c>
      <c r="F38" s="256"/>
      <c r="G38" s="297" t="s">
        <v>2244</v>
      </c>
      <c r="H38" s="258" t="s">
        <v>1320</v>
      </c>
      <c r="I38" s="258" t="s">
        <v>2243</v>
      </c>
      <c r="J38" s="256">
        <v>185</v>
      </c>
      <c r="K38" s="257">
        <v>22800</v>
      </c>
      <c r="L38" s="258" t="s">
        <v>1316</v>
      </c>
      <c r="M38" s="260" t="s">
        <v>2242</v>
      </c>
      <c r="N38" s="672"/>
      <c r="O38" s="672" t="s">
        <v>1291</v>
      </c>
      <c r="P38" s="258"/>
      <c r="Q38" s="258"/>
      <c r="R38" s="257">
        <v>43616</v>
      </c>
      <c r="S38" s="256">
        <v>190</v>
      </c>
      <c r="T38" s="256"/>
      <c r="U38" s="256" t="s">
        <v>3160</v>
      </c>
      <c r="V38" s="743">
        <v>185</v>
      </c>
      <c r="W38" s="259"/>
      <c r="X38" s="680" t="s">
        <v>1828</v>
      </c>
      <c r="Y38" s="674" t="s">
        <v>346</v>
      </c>
      <c r="Z38" s="672">
        <v>833</v>
      </c>
      <c r="AA38" s="261">
        <v>1983</v>
      </c>
      <c r="AB38" s="501">
        <f t="shared" si="0"/>
        <v>18.8</v>
      </c>
      <c r="AC38" s="501">
        <f t="shared" si="1"/>
        <v>1357.4699999999993</v>
      </c>
      <c r="AD38" s="305">
        <f t="shared" si="2"/>
        <v>30.624499999999991</v>
      </c>
      <c r="AE38" s="365">
        <f t="shared" si="3"/>
        <v>30</v>
      </c>
      <c r="AF38" s="305">
        <f t="shared" si="4"/>
        <v>30.374699999999994</v>
      </c>
      <c r="AG38" s="262" t="s">
        <v>1330</v>
      </c>
      <c r="AH38" s="255" t="s">
        <v>2</v>
      </c>
      <c r="AI38" s="255">
        <v>50</v>
      </c>
      <c r="AJ38" s="255">
        <v>15</v>
      </c>
      <c r="AK38" s="255">
        <v>10</v>
      </c>
      <c r="AL38" s="255" t="s">
        <v>2241</v>
      </c>
    </row>
    <row r="39" spans="1:184" s="310" customFormat="1" ht="15.95" customHeight="1">
      <c r="A39" s="302"/>
      <c r="B39" s="302"/>
      <c r="C39" s="301"/>
      <c r="D39" s="673"/>
      <c r="E39" s="346"/>
      <c r="F39" s="346"/>
      <c r="G39" s="673"/>
      <c r="H39" s="347"/>
      <c r="I39" s="347"/>
      <c r="J39" s="302"/>
      <c r="K39" s="301"/>
      <c r="L39" s="347" t="s">
        <v>347</v>
      </c>
      <c r="M39" s="347"/>
      <c r="N39" s="347"/>
      <c r="O39" s="389"/>
      <c r="P39" s="712"/>
      <c r="Q39" s="359"/>
      <c r="R39" s="301"/>
      <c r="S39" s="302"/>
      <c r="T39" s="360"/>
      <c r="U39" s="302"/>
      <c r="V39" s="302"/>
      <c r="W39" s="360"/>
      <c r="X39" s="346"/>
      <c r="Y39" s="347"/>
      <c r="Z39" s="361"/>
      <c r="AA39" s="362"/>
      <c r="AB39" s="501">
        <f t="shared" si="0"/>
        <v>120</v>
      </c>
      <c r="AC39" s="501">
        <f t="shared" si="1"/>
        <v>1477.4699999999993</v>
      </c>
      <c r="AD39" s="305">
        <f t="shared" si="2"/>
        <v>32.624499999999991</v>
      </c>
      <c r="AE39" s="365">
        <f t="shared" si="3"/>
        <v>32</v>
      </c>
      <c r="AF39" s="305">
        <f t="shared" si="4"/>
        <v>32.374699999999997</v>
      </c>
      <c r="AG39" s="304"/>
      <c r="AH39" s="304"/>
      <c r="AI39" s="255">
        <v>70</v>
      </c>
      <c r="AJ39" s="255">
        <v>120</v>
      </c>
      <c r="AK39" s="304"/>
      <c r="AL39" s="304"/>
      <c r="AM39" s="391"/>
      <c r="AN39" s="391"/>
    </row>
    <row r="40" spans="1:184" s="310" customFormat="1" ht="15.95" customHeight="1">
      <c r="A40" s="302"/>
      <c r="B40" s="302"/>
      <c r="C40" s="301"/>
      <c r="D40" s="673"/>
      <c r="E40" s="346"/>
      <c r="F40" s="346"/>
      <c r="G40" s="673"/>
      <c r="H40" s="347"/>
      <c r="I40" s="347"/>
      <c r="J40" s="302"/>
      <c r="K40" s="301"/>
      <c r="L40" s="347"/>
      <c r="M40" s="347"/>
      <c r="N40" s="347"/>
      <c r="O40" s="347"/>
      <c r="P40" s="347"/>
      <c r="Q40" s="347"/>
      <c r="R40" s="389"/>
      <c r="S40" s="359"/>
      <c r="T40" s="359"/>
      <c r="U40" s="301"/>
      <c r="V40" s="302"/>
      <c r="W40" s="360"/>
      <c r="X40" s="302"/>
      <c r="Y40" s="302"/>
      <c r="Z40" s="360"/>
      <c r="AA40" s="360"/>
      <c r="AB40" s="346"/>
      <c r="AC40" s="347"/>
      <c r="AD40" s="361"/>
      <c r="AE40" s="362"/>
      <c r="AF40" s="501"/>
      <c r="AG40" s="501"/>
      <c r="AH40" s="305"/>
      <c r="AI40" s="610"/>
      <c r="AJ40" s="611"/>
      <c r="AK40" s="304"/>
      <c r="AL40" s="304"/>
      <c r="AM40" s="391"/>
      <c r="AN40" s="391"/>
    </row>
    <row r="41" spans="1:184" s="310" customFormat="1" ht="15.95" customHeight="1">
      <c r="A41" s="302"/>
      <c r="B41" s="302"/>
      <c r="C41" s="301"/>
      <c r="D41" s="673"/>
      <c r="E41" s="302"/>
      <c r="F41" s="302"/>
      <c r="G41" s="302"/>
      <c r="H41" s="306"/>
      <c r="I41" s="306"/>
      <c r="J41" s="302">
        <f>SUM(J7:J40)</f>
        <v>63630</v>
      </c>
      <c r="K41" s="301"/>
      <c r="L41" s="306"/>
      <c r="M41" s="673"/>
      <c r="N41" s="306"/>
      <c r="O41" s="306"/>
      <c r="P41" s="306"/>
      <c r="Q41" s="306"/>
      <c r="R41" s="301"/>
      <c r="S41" s="302">
        <f>SUM(S7:S40)</f>
        <v>63744</v>
      </c>
      <c r="T41" s="302"/>
      <c r="U41" s="302"/>
      <c r="V41" s="302"/>
      <c r="W41" s="308"/>
      <c r="X41" s="302"/>
      <c r="Y41" s="307"/>
      <c r="Z41" s="673"/>
      <c r="AA41" s="309"/>
      <c r="AB41" s="501">
        <f>SUM(AB7:AB40)</f>
        <v>1477.4699999999993</v>
      </c>
      <c r="AC41" s="501"/>
      <c r="AD41" s="305"/>
      <c r="AE41" s="365"/>
      <c r="AF41" s="501">
        <f>AB41/60</f>
        <v>24.624499999999991</v>
      </c>
      <c r="AG41" s="305"/>
      <c r="AH41" s="518"/>
      <c r="AI41" s="518"/>
      <c r="AJ41" s="518"/>
      <c r="AK41" s="518"/>
      <c r="AL41" s="389"/>
      <c r="GB41" s="519"/>
    </row>
    <row r="42" spans="1:184">
      <c r="A42" s="933"/>
      <c r="B42" s="933"/>
      <c r="L42" s="520"/>
      <c r="M42" s="502"/>
      <c r="N42" s="502"/>
      <c r="O42" s="502"/>
      <c r="P42" s="502"/>
      <c r="Q42" s="502"/>
      <c r="R42" s="502"/>
      <c r="S42" s="502"/>
      <c r="T42" s="502"/>
      <c r="U42" s="502"/>
      <c r="V42" s="502"/>
      <c r="W42" s="521"/>
      <c r="Y42" s="933"/>
      <c r="Z42" s="933"/>
      <c r="AA42" s="933"/>
      <c r="AK42" s="656"/>
    </row>
    <row r="43" spans="1:184">
      <c r="S43" s="491"/>
      <c r="T43" s="491"/>
      <c r="U43" s="491"/>
      <c r="V43" s="594"/>
      <c r="W43" s="522"/>
      <c r="Z43" s="837" t="s">
        <v>2307</v>
      </c>
    </row>
    <row r="44" spans="1:184" ht="23.25">
      <c r="I44" s="504" t="s">
        <v>592</v>
      </c>
      <c r="R44" s="504" t="s">
        <v>594</v>
      </c>
      <c r="W44" s="490"/>
      <c r="Z44" s="742" t="s">
        <v>3138</v>
      </c>
      <c r="AM44" s="491"/>
      <c r="AN44" s="491"/>
    </row>
    <row r="45" spans="1:184" s="933" customFormat="1">
      <c r="I45" s="1535"/>
      <c r="J45" s="1535"/>
      <c r="R45" s="1535" t="s">
        <v>61</v>
      </c>
      <c r="S45" s="1535"/>
      <c r="T45" s="1535"/>
      <c r="U45" s="1535"/>
      <c r="V45" s="1535"/>
      <c r="W45" s="1535"/>
      <c r="X45" s="1535"/>
      <c r="Y45" s="523"/>
      <c r="Z45" s="523"/>
      <c r="AA45" s="523"/>
      <c r="AH45" s="524"/>
      <c r="AI45" s="524"/>
      <c r="AJ45" s="524"/>
      <c r="AK45" s="504"/>
      <c r="AL45" s="505"/>
      <c r="AM45" s="505"/>
    </row>
    <row r="46" spans="1:184">
      <c r="A46" s="504"/>
      <c r="B46" s="504"/>
      <c r="C46" s="504"/>
      <c r="I46" s="504" t="s">
        <v>593</v>
      </c>
      <c r="M46" s="504"/>
      <c r="T46" s="504"/>
      <c r="W46" s="490"/>
      <c r="AK46" s="524"/>
      <c r="AM46" s="491"/>
      <c r="AN46" s="491"/>
    </row>
  </sheetData>
  <mergeCells count="8">
    <mergeCell ref="AL5:AL7"/>
    <mergeCell ref="I45:J45"/>
    <mergeCell ref="R45:X45"/>
    <mergeCell ref="A2:AE2"/>
    <mergeCell ref="H4:H5"/>
    <mergeCell ref="I4:I5"/>
    <mergeCell ref="O4:Q4"/>
    <mergeCell ref="Z4:AA4"/>
  </mergeCells>
  <conditionalFormatting sqref="AA39">
    <cfRule type="duplicateValues" dxfId="2624" priority="192" stopIfTrue="1"/>
  </conditionalFormatting>
  <conditionalFormatting sqref="AA39">
    <cfRule type="duplicateValues" dxfId="2623" priority="190" stopIfTrue="1"/>
    <cfRule type="duplicateValues" dxfId="2622" priority="191" stopIfTrue="1"/>
  </conditionalFormatting>
  <conditionalFormatting sqref="BC39:BD39 BL39 AT39:AW39">
    <cfRule type="duplicateValues" dxfId="2621" priority="189" stopIfTrue="1"/>
  </conditionalFormatting>
  <conditionalFormatting sqref="BC39:BD39 BL39 AT39:AW39">
    <cfRule type="duplicateValues" dxfId="2620" priority="187" stopIfTrue="1"/>
    <cfRule type="duplicateValues" dxfId="2619" priority="188" stopIfTrue="1"/>
  </conditionalFormatting>
  <conditionalFormatting sqref="BM39">
    <cfRule type="duplicateValues" dxfId="2618" priority="186" stopIfTrue="1"/>
  </conditionalFormatting>
  <conditionalFormatting sqref="BM39">
    <cfRule type="duplicateValues" dxfId="2617" priority="184" stopIfTrue="1"/>
    <cfRule type="duplicateValues" dxfId="2616" priority="185" stopIfTrue="1"/>
  </conditionalFormatting>
  <conditionalFormatting sqref="D2">
    <cfRule type="duplicateValues" dxfId="2615" priority="183" stopIfTrue="1"/>
  </conditionalFormatting>
  <conditionalFormatting sqref="D2">
    <cfRule type="duplicateValues" dxfId="2614" priority="181" stopIfTrue="1"/>
    <cfRule type="duplicateValues" dxfId="2613" priority="182" stopIfTrue="1"/>
  </conditionalFormatting>
  <conditionalFormatting sqref="D28:D30">
    <cfRule type="duplicateValues" dxfId="2612" priority="117" stopIfTrue="1"/>
  </conditionalFormatting>
  <conditionalFormatting sqref="D28:D30">
    <cfRule type="duplicateValues" dxfId="2611" priority="115" stopIfTrue="1"/>
    <cfRule type="duplicateValues" dxfId="2610" priority="116" stopIfTrue="1"/>
  </conditionalFormatting>
  <conditionalFormatting sqref="D36">
    <cfRule type="duplicateValues" dxfId="2609" priority="111" stopIfTrue="1"/>
  </conditionalFormatting>
  <conditionalFormatting sqref="D36">
    <cfRule type="duplicateValues" dxfId="2608" priority="109" stopIfTrue="1"/>
    <cfRule type="duplicateValues" dxfId="2607" priority="110" stopIfTrue="1"/>
  </conditionalFormatting>
  <conditionalFormatting sqref="D37">
    <cfRule type="duplicateValues" dxfId="2606" priority="93" stopIfTrue="1"/>
  </conditionalFormatting>
  <conditionalFormatting sqref="D37">
    <cfRule type="duplicateValues" dxfId="2605" priority="91" stopIfTrue="1"/>
    <cfRule type="duplicateValues" dxfId="2604" priority="92" stopIfTrue="1"/>
  </conditionalFormatting>
  <conditionalFormatting sqref="D27">
    <cfRule type="duplicateValues" dxfId="2603" priority="84" stopIfTrue="1"/>
  </conditionalFormatting>
  <conditionalFormatting sqref="D27">
    <cfRule type="duplicateValues" dxfId="2602" priority="82" stopIfTrue="1"/>
    <cfRule type="duplicateValues" dxfId="2601" priority="83" stopIfTrue="1"/>
  </conditionalFormatting>
  <conditionalFormatting sqref="D26">
    <cfRule type="duplicateValues" dxfId="2600" priority="81" stopIfTrue="1"/>
  </conditionalFormatting>
  <conditionalFormatting sqref="D26">
    <cfRule type="duplicateValues" dxfId="2599" priority="79" stopIfTrue="1"/>
    <cfRule type="duplicateValues" dxfId="2598" priority="80" stopIfTrue="1"/>
  </conditionalFormatting>
  <conditionalFormatting sqref="D31:D32">
    <cfRule type="duplicateValues" dxfId="2597" priority="78" stopIfTrue="1"/>
  </conditionalFormatting>
  <conditionalFormatting sqref="D31:D32">
    <cfRule type="duplicateValues" dxfId="2596" priority="76" stopIfTrue="1"/>
    <cfRule type="duplicateValues" dxfId="2595" priority="77" stopIfTrue="1"/>
  </conditionalFormatting>
  <conditionalFormatting sqref="D11">
    <cfRule type="duplicateValues" dxfId="2594" priority="70" stopIfTrue="1"/>
  </conditionalFormatting>
  <conditionalFormatting sqref="D11">
    <cfRule type="duplicateValues" dxfId="2593" priority="71" stopIfTrue="1"/>
    <cfRule type="duplicateValues" dxfId="2592" priority="72" stopIfTrue="1"/>
  </conditionalFormatting>
  <conditionalFormatting sqref="D10">
    <cfRule type="duplicateValues" dxfId="2591" priority="67" stopIfTrue="1"/>
  </conditionalFormatting>
  <conditionalFormatting sqref="D10">
    <cfRule type="duplicateValues" dxfId="2590" priority="68" stopIfTrue="1"/>
    <cfRule type="duplicateValues" dxfId="2589" priority="69" stopIfTrue="1"/>
  </conditionalFormatting>
  <conditionalFormatting sqref="D38">
    <cfRule type="duplicateValues" dxfId="2588" priority="64" stopIfTrue="1"/>
  </conditionalFormatting>
  <conditionalFormatting sqref="D38">
    <cfRule type="duplicateValues" dxfId="2587" priority="65" stopIfTrue="1"/>
    <cfRule type="duplicateValues" dxfId="2586" priority="66" stopIfTrue="1"/>
  </conditionalFormatting>
  <conditionalFormatting sqref="D35">
    <cfRule type="duplicateValues" dxfId="2585" priority="63" stopIfTrue="1"/>
  </conditionalFormatting>
  <conditionalFormatting sqref="D35">
    <cfRule type="duplicateValues" dxfId="2584" priority="61" stopIfTrue="1"/>
    <cfRule type="duplicateValues" dxfId="2583" priority="62" stopIfTrue="1"/>
  </conditionalFormatting>
  <conditionalFormatting sqref="BC40:BD40 BL40 AT40:AW40 AE40">
    <cfRule type="duplicateValues" dxfId="2582" priority="113262" stopIfTrue="1"/>
  </conditionalFormatting>
  <conditionalFormatting sqref="BC40:BD40 BL40 AT40:AW40 AE40">
    <cfRule type="duplicateValues" dxfId="2581" priority="113266" stopIfTrue="1"/>
    <cfRule type="duplicateValues" dxfId="2580" priority="113267" stopIfTrue="1"/>
  </conditionalFormatting>
  <conditionalFormatting sqref="BM40">
    <cfRule type="duplicateValues" dxfId="2579" priority="113274" stopIfTrue="1"/>
  </conditionalFormatting>
  <conditionalFormatting sqref="BM40">
    <cfRule type="duplicateValues" dxfId="2578" priority="113275" stopIfTrue="1"/>
    <cfRule type="duplicateValues" dxfId="2577" priority="113276" stopIfTrue="1"/>
  </conditionalFormatting>
  <conditionalFormatting sqref="D24:D25">
    <cfRule type="duplicateValues" dxfId="2576" priority="37" stopIfTrue="1"/>
  </conditionalFormatting>
  <conditionalFormatting sqref="D24:D25">
    <cfRule type="duplicateValues" dxfId="2575" priority="38" stopIfTrue="1"/>
    <cfRule type="duplicateValues" dxfId="2574" priority="39" stopIfTrue="1"/>
  </conditionalFormatting>
  <conditionalFormatting sqref="D15:D17">
    <cfRule type="duplicateValues" dxfId="2573" priority="31" stopIfTrue="1"/>
  </conditionalFormatting>
  <conditionalFormatting sqref="D15:D17">
    <cfRule type="duplicateValues" dxfId="2572" priority="32" stopIfTrue="1"/>
    <cfRule type="duplicateValues" dxfId="2571" priority="33" stopIfTrue="1"/>
  </conditionalFormatting>
  <conditionalFormatting sqref="D12:D13">
    <cfRule type="duplicateValues" dxfId="2570" priority="28" stopIfTrue="1"/>
  </conditionalFormatting>
  <conditionalFormatting sqref="D12:D13">
    <cfRule type="duplicateValues" dxfId="2569" priority="29" stopIfTrue="1"/>
    <cfRule type="duplicateValues" dxfId="2568" priority="30" stopIfTrue="1"/>
  </conditionalFormatting>
  <conditionalFormatting sqref="D19">
    <cfRule type="duplicateValues" dxfId="2567" priority="27" stopIfTrue="1"/>
  </conditionalFormatting>
  <conditionalFormatting sqref="D19">
    <cfRule type="duplicateValues" dxfId="2566" priority="25" stopIfTrue="1"/>
    <cfRule type="duplicateValues" dxfId="2565" priority="26" stopIfTrue="1"/>
  </conditionalFormatting>
  <conditionalFormatting sqref="D18 D20">
    <cfRule type="duplicateValues" dxfId="2564" priority="24" stopIfTrue="1"/>
  </conditionalFormatting>
  <conditionalFormatting sqref="D18 D20">
    <cfRule type="duplicateValues" dxfId="2563" priority="22" stopIfTrue="1"/>
    <cfRule type="duplicateValues" dxfId="2562" priority="23" stopIfTrue="1"/>
  </conditionalFormatting>
  <conditionalFormatting sqref="D14">
    <cfRule type="duplicateValues" dxfId="2561" priority="19" stopIfTrue="1"/>
  </conditionalFormatting>
  <conditionalFormatting sqref="D14">
    <cfRule type="duplicateValues" dxfId="2560" priority="20" stopIfTrue="1"/>
    <cfRule type="duplicateValues" dxfId="2559" priority="21" stopIfTrue="1"/>
  </conditionalFormatting>
  <conditionalFormatting sqref="D33">
    <cfRule type="duplicateValues" dxfId="2558" priority="18" stopIfTrue="1"/>
  </conditionalFormatting>
  <conditionalFormatting sqref="D33">
    <cfRule type="duplicateValues" dxfId="2557" priority="16" stopIfTrue="1"/>
    <cfRule type="duplicateValues" dxfId="2556" priority="17" stopIfTrue="1"/>
  </conditionalFormatting>
  <conditionalFormatting sqref="D34">
    <cfRule type="duplicateValues" dxfId="2555" priority="15" stopIfTrue="1"/>
  </conditionalFormatting>
  <conditionalFormatting sqref="D34">
    <cfRule type="duplicateValues" dxfId="2554" priority="13" stopIfTrue="1"/>
    <cfRule type="duplicateValues" dxfId="2553" priority="14" stopIfTrue="1"/>
  </conditionalFormatting>
  <conditionalFormatting sqref="D9">
    <cfRule type="duplicateValues" dxfId="2552" priority="10" stopIfTrue="1"/>
  </conditionalFormatting>
  <conditionalFormatting sqref="D9">
    <cfRule type="duplicateValues" dxfId="2551" priority="11" stopIfTrue="1"/>
    <cfRule type="duplicateValues" dxfId="2550" priority="12" stopIfTrue="1"/>
  </conditionalFormatting>
  <conditionalFormatting sqref="D21">
    <cfRule type="duplicateValues" dxfId="2549" priority="4" stopIfTrue="1"/>
  </conditionalFormatting>
  <conditionalFormatting sqref="D21">
    <cfRule type="duplicateValues" dxfId="2548" priority="5" stopIfTrue="1"/>
    <cfRule type="duplicateValues" dxfId="2547" priority="6" stopIfTrue="1"/>
  </conditionalFormatting>
  <conditionalFormatting sqref="D23">
    <cfRule type="duplicateValues" dxfId="2546" priority="3" stopIfTrue="1"/>
  </conditionalFormatting>
  <conditionalFormatting sqref="D23">
    <cfRule type="duplicateValues" dxfId="2545" priority="1" stopIfTrue="1"/>
    <cfRule type="duplicateValues" dxfId="2544" priority="2" stopIfTrue="1"/>
  </conditionalFormatting>
  <conditionalFormatting sqref="D22 D8">
    <cfRule type="duplicateValues" dxfId="2543" priority="113284" stopIfTrue="1"/>
  </conditionalFormatting>
  <conditionalFormatting sqref="D22 D8">
    <cfRule type="duplicateValues" dxfId="2542" priority="113286" stopIfTrue="1"/>
    <cfRule type="duplicateValues" dxfId="2541" priority="113287" stopIfTrue="1"/>
  </conditionalFormatting>
  <printOptions horizontalCentered="1"/>
  <pageMargins left="0" right="0" top="0" bottom="0" header="0.31496062992125984" footer="0.31496062992125984"/>
  <pageSetup paperSize="120" scale="61" orientation="landscape" r:id="rId1"/>
  <colBreaks count="1" manualBreakCount="1">
    <brk id="38" max="1048575" man="1"/>
  </colBreaks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JD35"/>
  <sheetViews>
    <sheetView zoomScale="110" zoomScaleNormal="110" workbookViewId="0">
      <selection activeCell="M15" sqref="M15"/>
    </sheetView>
  </sheetViews>
  <sheetFormatPr defaultRowHeight="18"/>
  <cols>
    <col min="1" max="1" width="4.5703125" style="490" customWidth="1"/>
    <col min="2" max="2" width="4.5703125" style="490" hidden="1" customWidth="1"/>
    <col min="3" max="3" width="32.7109375" style="490" hidden="1" customWidth="1"/>
    <col min="4" max="4" width="11.7109375" style="490" customWidth="1"/>
    <col min="5" max="5" width="12.42578125" style="490" customWidth="1"/>
    <col min="6" max="6" width="8.7109375" style="490" hidden="1" customWidth="1"/>
    <col min="7" max="7" width="7.28515625" style="490" hidden="1" customWidth="1"/>
    <col min="8" max="8" width="14.7109375" style="490" customWidth="1"/>
    <col min="9" max="9" width="23.140625" style="490" customWidth="1"/>
    <col min="10" max="10" width="5.85546875" style="490" customWidth="1"/>
    <col min="11" max="11" width="7" style="490" customWidth="1"/>
    <col min="12" max="12" width="39.85546875" style="490" customWidth="1"/>
    <col min="13" max="13" width="9.7109375" style="490" customWidth="1"/>
    <col min="14" max="14" width="10.28515625" style="490" customWidth="1"/>
    <col min="15" max="15" width="4" style="490" customWidth="1"/>
    <col min="16" max="16" width="5.7109375" style="490" customWidth="1"/>
    <col min="17" max="17" width="6.28515625" style="490" customWidth="1"/>
    <col min="18" max="18" width="6.140625" style="490" customWidth="1"/>
    <col min="19" max="19" width="5.140625" style="490" customWidth="1"/>
    <col min="20" max="20" width="6.140625" style="490" hidden="1" customWidth="1"/>
    <col min="21" max="21" width="7.85546875" style="490" customWidth="1"/>
    <col min="22" max="22" width="12.85546875" style="490" customWidth="1"/>
    <col min="23" max="23" width="5.140625" style="503" hidden="1" customWidth="1"/>
    <col min="24" max="24" width="4.85546875" style="490" customWidth="1"/>
    <col min="25" max="25" width="18.42578125" style="490" customWidth="1"/>
    <col min="26" max="26" width="4.5703125" style="490" customWidth="1"/>
    <col min="27" max="27" width="4.28515625" style="490" customWidth="1"/>
    <col min="28" max="28" width="4.5703125" style="490" customWidth="1"/>
    <col min="29" max="29" width="4.7109375" style="490" hidden="1" customWidth="1"/>
    <col min="30" max="30" width="6.7109375" style="490" hidden="1" customWidth="1"/>
    <col min="31" max="31" width="3.7109375" style="490" hidden="1" customWidth="1"/>
    <col min="32" max="32" width="4.5703125" style="490" customWidth="1"/>
    <col min="33" max="33" width="6.42578125" style="490" hidden="1" customWidth="1"/>
    <col min="34" max="34" width="6.85546875" style="504" customWidth="1"/>
    <col min="35" max="35" width="4.42578125" style="504" customWidth="1"/>
    <col min="36" max="37" width="4.140625" style="504" customWidth="1"/>
    <col min="38" max="38" width="63.140625" style="490" customWidth="1"/>
    <col min="39" max="16384" width="9.140625" style="490"/>
  </cols>
  <sheetData>
    <row r="1" spans="1:38" ht="6" customHeight="1" thickBot="1"/>
    <row r="2" spans="1:38" s="661" customFormat="1" ht="23.25" customHeight="1" thickTop="1" thickBot="1">
      <c r="A2" s="1536" t="s">
        <v>1580</v>
      </c>
      <c r="B2" s="1537"/>
      <c r="C2" s="1537"/>
      <c r="D2" s="1537"/>
      <c r="E2" s="1537"/>
      <c r="F2" s="1537"/>
      <c r="G2" s="1537"/>
      <c r="H2" s="1537"/>
      <c r="I2" s="1537"/>
      <c r="J2" s="1537"/>
      <c r="K2" s="1537"/>
      <c r="L2" s="1537"/>
      <c r="M2" s="1537"/>
      <c r="N2" s="1537"/>
      <c r="O2" s="1537"/>
      <c r="P2" s="1537"/>
      <c r="Q2" s="1537"/>
      <c r="R2" s="1537"/>
      <c r="S2" s="1537"/>
      <c r="T2" s="1537"/>
      <c r="U2" s="1537"/>
      <c r="V2" s="1537"/>
      <c r="W2" s="1537"/>
      <c r="X2" s="1537"/>
      <c r="Y2" s="1537"/>
      <c r="Z2" s="1537"/>
      <c r="AA2" s="1537"/>
      <c r="AB2" s="1537"/>
      <c r="AC2" s="1537"/>
      <c r="AD2" s="1537"/>
      <c r="AE2" s="1537"/>
      <c r="AF2" s="657"/>
      <c r="AG2" s="658" t="s">
        <v>51</v>
      </c>
      <c r="AH2" s="659" t="s">
        <v>52</v>
      </c>
      <c r="AI2" s="660"/>
      <c r="AJ2" s="660"/>
      <c r="AK2" s="660"/>
    </row>
    <row r="3" spans="1:38" s="660" customFormat="1" ht="18" customHeight="1" thickTop="1" thickBot="1">
      <c r="A3" s="662" t="s">
        <v>1289</v>
      </c>
      <c r="B3" s="525"/>
      <c r="C3" s="525"/>
      <c r="D3" s="526"/>
      <c r="E3" s="526"/>
      <c r="F3" s="526"/>
      <c r="G3" s="526"/>
      <c r="H3" s="526"/>
      <c r="I3" s="526"/>
      <c r="J3" s="527" t="s">
        <v>36</v>
      </c>
      <c r="K3" s="527"/>
      <c r="L3" s="528" t="s">
        <v>59</v>
      </c>
      <c r="M3" s="529"/>
      <c r="N3" s="530"/>
      <c r="O3" s="530"/>
      <c r="P3" s="530"/>
      <c r="R3" s="663"/>
      <c r="S3" s="664"/>
      <c r="T3" s="664"/>
      <c r="U3" s="664"/>
      <c r="V3" s="664"/>
      <c r="W3" s="665"/>
      <c r="X3" s="531"/>
      <c r="Y3" s="531"/>
      <c r="Z3" s="666" t="s">
        <v>2905</v>
      </c>
      <c r="AA3" s="667"/>
      <c r="AB3" s="532"/>
      <c r="AC3" s="533"/>
      <c r="AD3" s="533"/>
      <c r="AE3" s="533"/>
      <c r="AF3" s="534"/>
      <c r="AG3" s="668"/>
      <c r="AH3" s="669"/>
    </row>
    <row r="4" spans="1:38" s="939" customFormat="1" ht="12" customHeight="1" thickTop="1">
      <c r="A4" s="506" t="s">
        <v>37</v>
      </c>
      <c r="B4" s="493"/>
      <c r="C4" s="493" t="s">
        <v>13</v>
      </c>
      <c r="D4" s="571" t="s">
        <v>1296</v>
      </c>
      <c r="E4" s="936" t="s">
        <v>1296</v>
      </c>
      <c r="F4" s="936"/>
      <c r="G4" s="936"/>
      <c r="H4" s="1538" t="s">
        <v>15</v>
      </c>
      <c r="I4" s="1532" t="s">
        <v>16</v>
      </c>
      <c r="J4" s="505" t="s">
        <v>17</v>
      </c>
      <c r="K4" s="572" t="s">
        <v>18</v>
      </c>
      <c r="L4" s="940" t="s">
        <v>19</v>
      </c>
      <c r="M4" s="493" t="s">
        <v>39</v>
      </c>
      <c r="N4" s="507" t="s">
        <v>20</v>
      </c>
      <c r="O4" s="1539" t="s">
        <v>21</v>
      </c>
      <c r="P4" s="1539"/>
      <c r="Q4" s="1539"/>
      <c r="R4" s="508" t="s">
        <v>22</v>
      </c>
      <c r="S4" s="492" t="s">
        <v>38</v>
      </c>
      <c r="T4" s="492"/>
      <c r="U4" s="492" t="s">
        <v>57</v>
      </c>
      <c r="V4" s="492" t="s">
        <v>53</v>
      </c>
      <c r="W4" s="509" t="s">
        <v>8</v>
      </c>
      <c r="X4" s="493" t="s">
        <v>40</v>
      </c>
      <c r="Y4" s="510" t="s">
        <v>41</v>
      </c>
      <c r="Z4" s="1540" t="s">
        <v>23</v>
      </c>
      <c r="AA4" s="1541"/>
      <c r="AB4" s="493" t="s">
        <v>44</v>
      </c>
      <c r="AC4" s="493" t="s">
        <v>45</v>
      </c>
      <c r="AD4" s="493" t="s">
        <v>46</v>
      </c>
      <c r="AE4" s="493"/>
      <c r="AF4" s="511" t="s">
        <v>44</v>
      </c>
      <c r="AG4" s="937" t="s">
        <v>51</v>
      </c>
      <c r="AH4" s="573" t="s">
        <v>52</v>
      </c>
      <c r="AI4" s="524"/>
      <c r="AJ4" s="524"/>
      <c r="AK4" s="524"/>
    </row>
    <row r="5" spans="1:38" s="939" customFormat="1" ht="12" customHeight="1" thickBot="1">
      <c r="A5" s="512" t="s">
        <v>47</v>
      </c>
      <c r="B5" s="496"/>
      <c r="C5" s="496" t="s">
        <v>24</v>
      </c>
      <c r="D5" s="494" t="s">
        <v>1297</v>
      </c>
      <c r="E5" s="938" t="s">
        <v>1298</v>
      </c>
      <c r="F5" s="938"/>
      <c r="G5" s="938"/>
      <c r="H5" s="1538"/>
      <c r="I5" s="1534"/>
      <c r="J5" s="505" t="s">
        <v>26</v>
      </c>
      <c r="K5" s="574" t="s">
        <v>26</v>
      </c>
      <c r="L5" s="575" t="s">
        <v>27</v>
      </c>
      <c r="M5" s="576"/>
      <c r="N5" s="513"/>
      <c r="O5" s="940" t="s">
        <v>30</v>
      </c>
      <c r="P5" s="940" t="s">
        <v>31</v>
      </c>
      <c r="Q5" s="940" t="s">
        <v>32</v>
      </c>
      <c r="R5" s="514" t="s">
        <v>33</v>
      </c>
      <c r="S5" s="495" t="s">
        <v>48</v>
      </c>
      <c r="T5" s="495" t="s">
        <v>217</v>
      </c>
      <c r="U5" s="495" t="s">
        <v>58</v>
      </c>
      <c r="V5" s="495" t="s">
        <v>54</v>
      </c>
      <c r="W5" s="515"/>
      <c r="X5" s="512"/>
      <c r="Y5" s="941" t="s">
        <v>34</v>
      </c>
      <c r="Z5" s="941" t="s">
        <v>42</v>
      </c>
      <c r="AA5" s="941" t="s">
        <v>43</v>
      </c>
      <c r="AB5" s="497" t="s">
        <v>49</v>
      </c>
      <c r="AC5" s="496"/>
      <c r="AD5" s="496"/>
      <c r="AE5" s="497"/>
      <c r="AF5" s="516"/>
      <c r="AG5" s="938"/>
      <c r="AH5" s="577"/>
      <c r="AI5" s="670" t="s">
        <v>50</v>
      </c>
      <c r="AJ5" s="670" t="s">
        <v>0</v>
      </c>
      <c r="AK5" s="602" t="s">
        <v>38</v>
      </c>
      <c r="AL5" s="1532" t="s">
        <v>1325</v>
      </c>
    </row>
    <row r="6" spans="1:38" s="939" customFormat="1" ht="21.75" hidden="1" customHeight="1" thickTop="1">
      <c r="A6" s="937"/>
      <c r="B6" s="498"/>
      <c r="C6" s="498"/>
      <c r="D6" s="498"/>
      <c r="E6" s="498"/>
      <c r="F6" s="498"/>
      <c r="G6" s="498"/>
      <c r="H6" s="498"/>
      <c r="I6" s="498"/>
      <c r="J6" s="498"/>
      <c r="K6" s="498"/>
      <c r="L6" s="499"/>
      <c r="M6" s="498"/>
      <c r="N6" s="498"/>
      <c r="O6" s="498"/>
      <c r="P6" s="498"/>
      <c r="Q6" s="498"/>
      <c r="R6" s="499"/>
      <c r="S6" s="578"/>
      <c r="T6" s="578"/>
      <c r="U6" s="578"/>
      <c r="V6" s="578"/>
      <c r="W6" s="579"/>
      <c r="X6" s="498"/>
      <c r="Y6" s="498"/>
      <c r="Z6" s="498"/>
      <c r="AA6" s="498"/>
      <c r="AB6" s="580">
        <f>S6/80</f>
        <v>0</v>
      </c>
      <c r="AC6" s="581">
        <f>AB6+AC5</f>
        <v>0</v>
      </c>
      <c r="AD6" s="582">
        <f>(7+(AC6/60))</f>
        <v>7</v>
      </c>
      <c r="AE6" s="583">
        <f>FLOOR(AD6,1)</f>
        <v>7</v>
      </c>
      <c r="AF6" s="584">
        <f>(AE6+((AD6-AE6)*60*0.01))</f>
        <v>7</v>
      </c>
      <c r="AG6" s="938"/>
      <c r="AH6" s="577"/>
      <c r="AI6" s="524"/>
      <c r="AJ6" s="524"/>
      <c r="AK6" s="602"/>
      <c r="AL6" s="1533"/>
    </row>
    <row r="7" spans="1:38" s="593" customFormat="1" ht="12" customHeight="1" thickTop="1">
      <c r="A7" s="585"/>
      <c r="B7" s="585"/>
      <c r="C7" s="586"/>
      <c r="D7" s="936"/>
      <c r="E7" s="585"/>
      <c r="F7" s="585"/>
      <c r="G7" s="585"/>
      <c r="H7" s="587"/>
      <c r="I7" s="587"/>
      <c r="J7" s="585"/>
      <c r="K7" s="586"/>
      <c r="L7" s="587" t="s">
        <v>1</v>
      </c>
      <c r="M7" s="936"/>
      <c r="N7" s="587"/>
      <c r="O7" s="587"/>
      <c r="P7" s="587"/>
      <c r="Q7" s="587"/>
      <c r="R7" s="586"/>
      <c r="S7" s="585"/>
      <c r="T7" s="585"/>
      <c r="U7" s="585"/>
      <c r="V7" s="585"/>
      <c r="W7" s="588"/>
      <c r="X7" s="585"/>
      <c r="Y7" s="589"/>
      <c r="Z7" s="936"/>
      <c r="AA7" s="590"/>
      <c r="AB7" s="363">
        <f>S7/AI7+AJ7</f>
        <v>0</v>
      </c>
      <c r="AC7" s="363">
        <f>AB7+AC6</f>
        <v>0</v>
      </c>
      <c r="AD7" s="364">
        <f>(6+(AC7/60))</f>
        <v>6</v>
      </c>
      <c r="AE7" s="500">
        <f>FLOOR(AD7,1)</f>
        <v>6</v>
      </c>
      <c r="AF7" s="364">
        <f>(AE7+((AD7-AE7)*60*0.01))</f>
        <v>6</v>
      </c>
      <c r="AG7" s="591"/>
      <c r="AH7" s="592"/>
      <c r="AI7" s="592">
        <v>50</v>
      </c>
      <c r="AJ7" s="592">
        <v>0</v>
      </c>
      <c r="AK7" s="602" t="s">
        <v>1391</v>
      </c>
      <c r="AL7" s="1534"/>
    </row>
    <row r="8" spans="1:38" s="792" customFormat="1" ht="12" customHeight="1">
      <c r="A8" s="256" t="s">
        <v>69</v>
      </c>
      <c r="B8" s="257">
        <v>43612</v>
      </c>
      <c r="C8" s="713" t="str">
        <f t="shared" ref="C8:C27" si="0">"*"&amp;D8&amp;"*"</f>
        <v>*PDR1906-0346*</v>
      </c>
      <c r="D8" s="672" t="s">
        <v>2856</v>
      </c>
      <c r="E8" s="256" t="s">
        <v>2855</v>
      </c>
      <c r="F8" s="256"/>
      <c r="G8" s="297" t="s">
        <v>1363</v>
      </c>
      <c r="H8" s="258" t="s">
        <v>1358</v>
      </c>
      <c r="I8" s="258" t="s">
        <v>2135</v>
      </c>
      <c r="J8" s="256">
        <v>12000</v>
      </c>
      <c r="K8" s="257">
        <v>43619</v>
      </c>
      <c r="L8" s="258" t="s">
        <v>1357</v>
      </c>
      <c r="M8" s="260" t="s">
        <v>1361</v>
      </c>
      <c r="N8" s="672"/>
      <c r="O8" s="257" t="s">
        <v>1291</v>
      </c>
      <c r="P8" s="257"/>
      <c r="Q8" s="257"/>
      <c r="R8" s="257">
        <v>43617</v>
      </c>
      <c r="S8" s="256">
        <v>12003</v>
      </c>
      <c r="T8" s="256"/>
      <c r="U8" s="256" t="s">
        <v>3142</v>
      </c>
      <c r="V8" s="293">
        <v>12000</v>
      </c>
      <c r="W8" s="259"/>
      <c r="X8" s="680" t="s">
        <v>1829</v>
      </c>
      <c r="Y8" s="260" t="s">
        <v>1336</v>
      </c>
      <c r="Z8" s="672">
        <v>445</v>
      </c>
      <c r="AA8" s="261">
        <v>1311</v>
      </c>
      <c r="AB8" s="363">
        <f t="shared" ref="AB8:AB28" si="1">S8/AI8+AJ8</f>
        <v>135.03</v>
      </c>
      <c r="AC8" s="363">
        <f t="shared" ref="AC8:AC28" si="2">AB8+AC7</f>
        <v>135.03</v>
      </c>
      <c r="AD8" s="364">
        <f t="shared" ref="AD8:AD28" si="3">(6+(AC8/60))</f>
        <v>8.2505000000000006</v>
      </c>
      <c r="AE8" s="500">
        <f t="shared" ref="AE8:AE28" si="4">FLOOR(AD8,1)</f>
        <v>8</v>
      </c>
      <c r="AF8" s="364">
        <f t="shared" ref="AF8:AF28" si="5">(AE8+((AD8-AE8)*60*0.01))</f>
        <v>8.1502999999999997</v>
      </c>
      <c r="AG8" s="262" t="s">
        <v>1330</v>
      </c>
      <c r="AH8" s="255" t="s">
        <v>2</v>
      </c>
      <c r="AI8" s="255">
        <v>100</v>
      </c>
      <c r="AJ8" s="255">
        <v>15</v>
      </c>
      <c r="AK8" s="255">
        <v>20</v>
      </c>
      <c r="AL8" s="726" t="s">
        <v>1367</v>
      </c>
    </row>
    <row r="9" spans="1:38" s="792" customFormat="1" ht="12" customHeight="1">
      <c r="A9" s="256" t="s">
        <v>69</v>
      </c>
      <c r="B9" s="257">
        <v>43614</v>
      </c>
      <c r="C9" s="713" t="str">
        <f t="shared" si="0"/>
        <v>*PDR1906-0409*</v>
      </c>
      <c r="D9" s="672" t="s">
        <v>2937</v>
      </c>
      <c r="E9" s="256" t="s">
        <v>2936</v>
      </c>
      <c r="F9" s="256"/>
      <c r="G9" s="297" t="s">
        <v>2935</v>
      </c>
      <c r="H9" s="258" t="s">
        <v>1452</v>
      </c>
      <c r="I9" s="258" t="s">
        <v>2934</v>
      </c>
      <c r="J9" s="256">
        <v>3000</v>
      </c>
      <c r="K9" s="257">
        <v>43619</v>
      </c>
      <c r="L9" s="258" t="s">
        <v>2933</v>
      </c>
      <c r="M9" s="260" t="s">
        <v>2932</v>
      </c>
      <c r="N9" s="672"/>
      <c r="O9" s="257" t="s">
        <v>1291</v>
      </c>
      <c r="P9" s="257"/>
      <c r="Q9" s="257"/>
      <c r="R9" s="257">
        <v>43616</v>
      </c>
      <c r="S9" s="256">
        <v>3010</v>
      </c>
      <c r="T9" s="256"/>
      <c r="U9" s="256" t="s">
        <v>3104</v>
      </c>
      <c r="V9" s="293">
        <v>300</v>
      </c>
      <c r="W9" s="259"/>
      <c r="X9" s="680" t="s">
        <v>1829</v>
      </c>
      <c r="Y9" s="260" t="s">
        <v>1503</v>
      </c>
      <c r="Z9" s="672">
        <v>489</v>
      </c>
      <c r="AA9" s="261">
        <v>1227</v>
      </c>
      <c r="AB9" s="363">
        <f t="shared" si="1"/>
        <v>60.1</v>
      </c>
      <c r="AC9" s="363">
        <f t="shared" si="2"/>
        <v>195.13</v>
      </c>
      <c r="AD9" s="364">
        <f t="shared" si="3"/>
        <v>9.2521666666666675</v>
      </c>
      <c r="AE9" s="500">
        <f t="shared" si="4"/>
        <v>9</v>
      </c>
      <c r="AF9" s="364">
        <f t="shared" si="5"/>
        <v>9.1513000000000009</v>
      </c>
      <c r="AG9" s="262" t="s">
        <v>1330</v>
      </c>
      <c r="AH9" s="255" t="s">
        <v>2</v>
      </c>
      <c r="AI9" s="255">
        <v>100</v>
      </c>
      <c r="AJ9" s="255">
        <v>30</v>
      </c>
      <c r="AK9" s="255">
        <v>20</v>
      </c>
      <c r="AL9" s="255" t="s">
        <v>2931</v>
      </c>
    </row>
    <row r="10" spans="1:38" s="792" customFormat="1" ht="12" customHeight="1">
      <c r="A10" s="256" t="s">
        <v>69</v>
      </c>
      <c r="B10" s="257">
        <v>43616</v>
      </c>
      <c r="C10" s="713" t="str">
        <f t="shared" si="0"/>
        <v>*PDR1906-0458*</v>
      </c>
      <c r="D10" s="672" t="s">
        <v>3082</v>
      </c>
      <c r="E10" s="256" t="s">
        <v>3083</v>
      </c>
      <c r="F10" s="256"/>
      <c r="G10" s="297" t="s">
        <v>3084</v>
      </c>
      <c r="H10" s="258" t="s">
        <v>1299</v>
      </c>
      <c r="I10" s="258" t="s">
        <v>3085</v>
      </c>
      <c r="J10" s="256">
        <v>5000</v>
      </c>
      <c r="K10" s="257">
        <v>43619</v>
      </c>
      <c r="L10" s="258" t="s">
        <v>3086</v>
      </c>
      <c r="M10" s="260" t="s">
        <v>3087</v>
      </c>
      <c r="N10" s="672" t="s">
        <v>3088</v>
      </c>
      <c r="O10" s="257"/>
      <c r="P10" s="257">
        <v>43617</v>
      </c>
      <c r="Q10" s="257" t="s">
        <v>503</v>
      </c>
      <c r="R10" s="257">
        <v>43616</v>
      </c>
      <c r="S10" s="256">
        <v>5020</v>
      </c>
      <c r="T10" s="256"/>
      <c r="U10" s="256" t="s">
        <v>3163</v>
      </c>
      <c r="V10" s="293">
        <v>5021</v>
      </c>
      <c r="W10" s="259"/>
      <c r="X10" s="680" t="s">
        <v>1831</v>
      </c>
      <c r="Y10" s="260" t="s">
        <v>2878</v>
      </c>
      <c r="Z10" s="672">
        <v>575</v>
      </c>
      <c r="AA10" s="261">
        <v>918</v>
      </c>
      <c r="AB10" s="363">
        <f t="shared" si="1"/>
        <v>250.2</v>
      </c>
      <c r="AC10" s="363">
        <f t="shared" si="2"/>
        <v>445.33</v>
      </c>
      <c r="AD10" s="364">
        <f t="shared" si="3"/>
        <v>13.422166666666666</v>
      </c>
      <c r="AE10" s="500">
        <f t="shared" si="4"/>
        <v>13</v>
      </c>
      <c r="AF10" s="364">
        <f t="shared" si="5"/>
        <v>13.253299999999999</v>
      </c>
      <c r="AG10" s="262" t="s">
        <v>1330</v>
      </c>
      <c r="AH10" s="255" t="s">
        <v>2151</v>
      </c>
      <c r="AI10" s="255">
        <v>100</v>
      </c>
      <c r="AJ10" s="255">
        <v>200</v>
      </c>
      <c r="AK10" s="255">
        <v>20</v>
      </c>
      <c r="AL10" s="255">
        <v>0</v>
      </c>
    </row>
    <row r="11" spans="1:38" s="792" customFormat="1" ht="12" customHeight="1">
      <c r="A11" s="256" t="s">
        <v>69</v>
      </c>
      <c r="B11" s="257">
        <v>43616</v>
      </c>
      <c r="C11" s="713" t="str">
        <f t="shared" si="0"/>
        <v>*PDR1906-0459*</v>
      </c>
      <c r="D11" s="672" t="s">
        <v>3089</v>
      </c>
      <c r="E11" s="256" t="s">
        <v>3083</v>
      </c>
      <c r="F11" s="256"/>
      <c r="G11" s="297" t="s">
        <v>3090</v>
      </c>
      <c r="H11" s="258" t="s">
        <v>1299</v>
      </c>
      <c r="I11" s="258" t="s">
        <v>3091</v>
      </c>
      <c r="J11" s="256">
        <v>7000</v>
      </c>
      <c r="K11" s="257">
        <v>43619</v>
      </c>
      <c r="L11" s="258" t="s">
        <v>3086</v>
      </c>
      <c r="M11" s="260" t="s">
        <v>3092</v>
      </c>
      <c r="N11" s="672" t="s">
        <v>3093</v>
      </c>
      <c r="O11" s="257"/>
      <c r="P11" s="257">
        <v>43617</v>
      </c>
      <c r="Q11" s="257" t="s">
        <v>503</v>
      </c>
      <c r="R11" s="257">
        <v>43616</v>
      </c>
      <c r="S11" s="256">
        <v>7020</v>
      </c>
      <c r="T11" s="256"/>
      <c r="U11" s="256" t="s">
        <v>3164</v>
      </c>
      <c r="V11" s="293">
        <v>7035</v>
      </c>
      <c r="W11" s="259"/>
      <c r="X11" s="680" t="s">
        <v>1831</v>
      </c>
      <c r="Y11" s="260" t="s">
        <v>2878</v>
      </c>
      <c r="Z11" s="672">
        <v>640</v>
      </c>
      <c r="AA11" s="261">
        <v>1032</v>
      </c>
      <c r="AB11" s="363">
        <f t="shared" si="1"/>
        <v>270.2</v>
      </c>
      <c r="AC11" s="363">
        <f t="shared" si="2"/>
        <v>715.53</v>
      </c>
      <c r="AD11" s="364">
        <f t="shared" si="3"/>
        <v>17.9255</v>
      </c>
      <c r="AE11" s="500">
        <f t="shared" si="4"/>
        <v>17</v>
      </c>
      <c r="AF11" s="364">
        <f t="shared" si="5"/>
        <v>17.555299999999999</v>
      </c>
      <c r="AG11" s="262" t="s">
        <v>1330</v>
      </c>
      <c r="AH11" s="255" t="s">
        <v>2151</v>
      </c>
      <c r="AI11" s="255">
        <v>100</v>
      </c>
      <c r="AJ11" s="255">
        <v>200</v>
      </c>
      <c r="AK11" s="255">
        <v>20</v>
      </c>
      <c r="AL11" s="255">
        <v>0</v>
      </c>
    </row>
    <row r="12" spans="1:38" s="792" customFormat="1" ht="12" customHeight="1">
      <c r="A12" s="256" t="s">
        <v>1862</v>
      </c>
      <c r="B12" s="257">
        <v>43616</v>
      </c>
      <c r="C12" s="713" t="str">
        <f t="shared" si="0"/>
        <v>*PDR1906-0549*</v>
      </c>
      <c r="D12" s="672" t="s">
        <v>3047</v>
      </c>
      <c r="E12" s="256" t="s">
        <v>3048</v>
      </c>
      <c r="F12" s="256"/>
      <c r="G12" s="297" t="s">
        <v>2387</v>
      </c>
      <c r="H12" s="258" t="s">
        <v>2383</v>
      </c>
      <c r="I12" s="258" t="s">
        <v>2386</v>
      </c>
      <c r="J12" s="256">
        <v>2060</v>
      </c>
      <c r="K12" s="257">
        <v>43619</v>
      </c>
      <c r="L12" s="788" t="s">
        <v>2385</v>
      </c>
      <c r="M12" s="260" t="s">
        <v>2512</v>
      </c>
      <c r="N12" s="672" t="s">
        <v>2147</v>
      </c>
      <c r="O12" s="257" t="s">
        <v>1291</v>
      </c>
      <c r="P12" s="257"/>
      <c r="Q12" s="257"/>
      <c r="R12" s="257">
        <v>43619</v>
      </c>
      <c r="S12" s="256">
        <v>2063</v>
      </c>
      <c r="T12" s="804" t="s">
        <v>2208</v>
      </c>
      <c r="U12" s="256">
        <v>2063</v>
      </c>
      <c r="V12" s="293">
        <v>2060</v>
      </c>
      <c r="W12" s="259"/>
      <c r="X12" s="680" t="s">
        <v>1828</v>
      </c>
      <c r="Y12" s="674" t="s">
        <v>2152</v>
      </c>
      <c r="Z12" s="672">
        <v>508</v>
      </c>
      <c r="AA12" s="261">
        <v>1675</v>
      </c>
      <c r="AB12" s="363">
        <f t="shared" si="1"/>
        <v>79.471428571428575</v>
      </c>
      <c r="AC12" s="363">
        <f t="shared" si="2"/>
        <v>795.00142857142851</v>
      </c>
      <c r="AD12" s="364">
        <f t="shared" si="3"/>
        <v>19.25002380952381</v>
      </c>
      <c r="AE12" s="500">
        <f t="shared" si="4"/>
        <v>19</v>
      </c>
      <c r="AF12" s="364">
        <f t="shared" si="5"/>
        <v>19.150014285714285</v>
      </c>
      <c r="AG12" s="262" t="s">
        <v>1330</v>
      </c>
      <c r="AH12" s="255" t="s">
        <v>2</v>
      </c>
      <c r="AI12" s="255">
        <v>70</v>
      </c>
      <c r="AJ12" s="255">
        <v>50</v>
      </c>
      <c r="AK12" s="255">
        <v>10</v>
      </c>
      <c r="AL12" s="751" t="s">
        <v>2384</v>
      </c>
    </row>
    <row r="13" spans="1:38" s="792" customFormat="1" ht="12" customHeight="1">
      <c r="A13" s="256" t="s">
        <v>1862</v>
      </c>
      <c r="B13" s="257">
        <v>43616</v>
      </c>
      <c r="C13" s="713" t="str">
        <f t="shared" si="0"/>
        <v>*PDR1906-0551*</v>
      </c>
      <c r="D13" s="672" t="s">
        <v>3049</v>
      </c>
      <c r="E13" s="256" t="s">
        <v>3048</v>
      </c>
      <c r="F13" s="256"/>
      <c r="G13" s="297" t="s">
        <v>2387</v>
      </c>
      <c r="H13" s="258" t="s">
        <v>2383</v>
      </c>
      <c r="I13" s="258" t="s">
        <v>2386</v>
      </c>
      <c r="J13" s="256">
        <v>2060</v>
      </c>
      <c r="K13" s="257">
        <v>22803</v>
      </c>
      <c r="L13" s="788" t="s">
        <v>2385</v>
      </c>
      <c r="M13" s="260" t="s">
        <v>2512</v>
      </c>
      <c r="N13" s="672" t="s">
        <v>2147</v>
      </c>
      <c r="O13" s="257" t="s">
        <v>1291</v>
      </c>
      <c r="P13" s="257"/>
      <c r="Q13" s="257"/>
      <c r="R13" s="257">
        <v>43619</v>
      </c>
      <c r="S13" s="256">
        <v>2063</v>
      </c>
      <c r="T13" s="804" t="s">
        <v>2208</v>
      </c>
      <c r="U13" s="256">
        <v>2063</v>
      </c>
      <c r="V13" s="293">
        <v>2060</v>
      </c>
      <c r="W13" s="259"/>
      <c r="X13" s="680" t="s">
        <v>1828</v>
      </c>
      <c r="Y13" s="674" t="s">
        <v>2152</v>
      </c>
      <c r="Z13" s="672">
        <v>508</v>
      </c>
      <c r="AA13" s="261">
        <v>1675</v>
      </c>
      <c r="AB13" s="363">
        <f t="shared" si="1"/>
        <v>29.471428571428572</v>
      </c>
      <c r="AC13" s="363">
        <f t="shared" si="2"/>
        <v>824.47285714285704</v>
      </c>
      <c r="AD13" s="364">
        <f t="shared" si="3"/>
        <v>19.741214285714285</v>
      </c>
      <c r="AE13" s="500">
        <f t="shared" si="4"/>
        <v>19</v>
      </c>
      <c r="AF13" s="364">
        <f t="shared" si="5"/>
        <v>19.44472857142857</v>
      </c>
      <c r="AG13" s="262" t="s">
        <v>1330</v>
      </c>
      <c r="AH13" s="255" t="s">
        <v>2</v>
      </c>
      <c r="AI13" s="255">
        <v>70</v>
      </c>
      <c r="AJ13" s="255"/>
      <c r="AK13" s="255">
        <v>10</v>
      </c>
      <c r="AL13" s="751" t="s">
        <v>2384</v>
      </c>
    </row>
    <row r="14" spans="1:38" s="792" customFormat="1" ht="12" customHeight="1">
      <c r="A14" s="256" t="s">
        <v>1862</v>
      </c>
      <c r="B14" s="257">
        <v>43616</v>
      </c>
      <c r="C14" s="713" t="str">
        <f t="shared" si="0"/>
        <v>*PDR1906-0553*</v>
      </c>
      <c r="D14" s="672" t="s">
        <v>3050</v>
      </c>
      <c r="E14" s="256" t="s">
        <v>3048</v>
      </c>
      <c r="F14" s="256"/>
      <c r="G14" s="297" t="s">
        <v>2387</v>
      </c>
      <c r="H14" s="258" t="s">
        <v>2383</v>
      </c>
      <c r="I14" s="258" t="s">
        <v>2386</v>
      </c>
      <c r="J14" s="256">
        <v>2060</v>
      </c>
      <c r="K14" s="257">
        <v>22803</v>
      </c>
      <c r="L14" s="788" t="s">
        <v>2385</v>
      </c>
      <c r="M14" s="260" t="s">
        <v>2512</v>
      </c>
      <c r="N14" s="672" t="s">
        <v>2147</v>
      </c>
      <c r="O14" s="257" t="s">
        <v>1291</v>
      </c>
      <c r="P14" s="257"/>
      <c r="Q14" s="257"/>
      <c r="R14" s="257">
        <v>43619</v>
      </c>
      <c r="S14" s="256">
        <v>2063</v>
      </c>
      <c r="T14" s="804" t="s">
        <v>2208</v>
      </c>
      <c r="U14" s="256">
        <v>2063</v>
      </c>
      <c r="V14" s="293">
        <v>2060</v>
      </c>
      <c r="W14" s="259"/>
      <c r="X14" s="680" t="s">
        <v>1828</v>
      </c>
      <c r="Y14" s="674" t="s">
        <v>2152</v>
      </c>
      <c r="Z14" s="672">
        <v>508</v>
      </c>
      <c r="AA14" s="261">
        <v>1675</v>
      </c>
      <c r="AB14" s="363">
        <f t="shared" si="1"/>
        <v>29.471428571428572</v>
      </c>
      <c r="AC14" s="363">
        <f t="shared" si="2"/>
        <v>853.94428571428557</v>
      </c>
      <c r="AD14" s="364">
        <f t="shared" si="3"/>
        <v>20.23240476190476</v>
      </c>
      <c r="AE14" s="500">
        <f t="shared" si="4"/>
        <v>20</v>
      </c>
      <c r="AF14" s="364">
        <f t="shared" si="5"/>
        <v>20.139442857142857</v>
      </c>
      <c r="AG14" s="262" t="s">
        <v>1330</v>
      </c>
      <c r="AH14" s="255" t="s">
        <v>2</v>
      </c>
      <c r="AI14" s="255">
        <v>70</v>
      </c>
      <c r="AJ14" s="255"/>
      <c r="AK14" s="255">
        <v>10</v>
      </c>
      <c r="AL14" s="751" t="s">
        <v>2384</v>
      </c>
    </row>
    <row r="15" spans="1:38" s="792" customFormat="1" ht="12" customHeight="1">
      <c r="A15" s="256">
        <v>80</v>
      </c>
      <c r="B15" s="257">
        <v>43609</v>
      </c>
      <c r="C15" s="713" t="str">
        <f t="shared" si="0"/>
        <v>*PDR1906-0228*</v>
      </c>
      <c r="D15" s="672" t="s">
        <v>2771</v>
      </c>
      <c r="E15" s="256" t="s">
        <v>2769</v>
      </c>
      <c r="F15" s="256"/>
      <c r="G15" s="297" t="s">
        <v>1917</v>
      </c>
      <c r="H15" s="258" t="s">
        <v>1914</v>
      </c>
      <c r="I15" s="258" t="s">
        <v>1918</v>
      </c>
      <c r="J15" s="256">
        <v>300</v>
      </c>
      <c r="K15" s="257">
        <v>22801</v>
      </c>
      <c r="L15" s="258" t="s">
        <v>1316</v>
      </c>
      <c r="M15" s="260" t="s">
        <v>1919</v>
      </c>
      <c r="N15" s="672"/>
      <c r="O15" s="257" t="s">
        <v>1291</v>
      </c>
      <c r="P15" s="257"/>
      <c r="Q15" s="257"/>
      <c r="R15" s="257">
        <v>43616</v>
      </c>
      <c r="S15" s="256">
        <v>310</v>
      </c>
      <c r="T15" s="256"/>
      <c r="U15" s="256">
        <v>310</v>
      </c>
      <c r="V15" s="293">
        <v>305</v>
      </c>
      <c r="W15" s="259"/>
      <c r="X15" s="680" t="s">
        <v>1828</v>
      </c>
      <c r="Y15" s="674" t="s">
        <v>1916</v>
      </c>
      <c r="Z15" s="672">
        <v>964</v>
      </c>
      <c r="AA15" s="261">
        <v>2215</v>
      </c>
      <c r="AB15" s="363">
        <f t="shared" si="1"/>
        <v>21.2</v>
      </c>
      <c r="AC15" s="363">
        <f t="shared" si="2"/>
        <v>875.14428571428562</v>
      </c>
      <c r="AD15" s="364">
        <f t="shared" si="3"/>
        <v>20.585738095238092</v>
      </c>
      <c r="AE15" s="500">
        <f t="shared" si="4"/>
        <v>20</v>
      </c>
      <c r="AF15" s="364">
        <f t="shared" si="5"/>
        <v>20.351442857142857</v>
      </c>
      <c r="AG15" s="262" t="s">
        <v>1395</v>
      </c>
      <c r="AH15" s="255" t="s">
        <v>65</v>
      </c>
      <c r="AI15" s="255">
        <v>50</v>
      </c>
      <c r="AJ15" s="255">
        <v>15</v>
      </c>
      <c r="AK15" s="255">
        <v>5</v>
      </c>
      <c r="AL15" s="255" t="s">
        <v>1920</v>
      </c>
    </row>
    <row r="16" spans="1:38" s="792" customFormat="1" ht="12" customHeight="1">
      <c r="A16" s="256">
        <v>90</v>
      </c>
      <c r="B16" s="257">
        <v>43609</v>
      </c>
      <c r="C16" s="713" t="str">
        <f t="shared" si="0"/>
        <v>*PDR1906-0231*</v>
      </c>
      <c r="D16" s="672" t="s">
        <v>2770</v>
      </c>
      <c r="E16" s="256" t="s">
        <v>2769</v>
      </c>
      <c r="F16" s="256"/>
      <c r="G16" s="297" t="s">
        <v>1917</v>
      </c>
      <c r="H16" s="258" t="s">
        <v>1914</v>
      </c>
      <c r="I16" s="258" t="s">
        <v>1918</v>
      </c>
      <c r="J16" s="256">
        <v>200</v>
      </c>
      <c r="K16" s="257">
        <v>22802</v>
      </c>
      <c r="L16" s="258" t="s">
        <v>1316</v>
      </c>
      <c r="M16" s="260" t="s">
        <v>1919</v>
      </c>
      <c r="N16" s="672"/>
      <c r="O16" s="257" t="s">
        <v>1291</v>
      </c>
      <c r="P16" s="257"/>
      <c r="Q16" s="257"/>
      <c r="R16" s="257">
        <v>43616</v>
      </c>
      <c r="S16" s="256">
        <v>210</v>
      </c>
      <c r="T16" s="256"/>
      <c r="U16" s="256" t="s">
        <v>3144</v>
      </c>
      <c r="V16" s="293">
        <v>205</v>
      </c>
      <c r="W16" s="259"/>
      <c r="X16" s="680" t="s">
        <v>1828</v>
      </c>
      <c r="Y16" s="674" t="s">
        <v>1916</v>
      </c>
      <c r="Z16" s="672">
        <v>964</v>
      </c>
      <c r="AA16" s="261">
        <v>2215</v>
      </c>
      <c r="AB16" s="363">
        <f t="shared" si="1"/>
        <v>4.2</v>
      </c>
      <c r="AC16" s="363">
        <f t="shared" si="2"/>
        <v>879.34428571428566</v>
      </c>
      <c r="AD16" s="364">
        <f t="shared" si="3"/>
        <v>20.655738095238092</v>
      </c>
      <c r="AE16" s="500">
        <f t="shared" si="4"/>
        <v>20</v>
      </c>
      <c r="AF16" s="364">
        <f t="shared" si="5"/>
        <v>20.393442857142855</v>
      </c>
      <c r="AG16" s="262" t="s">
        <v>1395</v>
      </c>
      <c r="AH16" s="255" t="s">
        <v>65</v>
      </c>
      <c r="AI16" s="255">
        <v>50</v>
      </c>
      <c r="AJ16" s="255"/>
      <c r="AK16" s="255">
        <v>5</v>
      </c>
      <c r="AL16" s="255" t="s">
        <v>1920</v>
      </c>
    </row>
    <row r="17" spans="1:264" s="792" customFormat="1" ht="12" customHeight="1">
      <c r="A17" s="256">
        <v>100</v>
      </c>
      <c r="B17" s="257">
        <v>43610</v>
      </c>
      <c r="C17" s="713" t="str">
        <f t="shared" si="0"/>
        <v>*PDR1906-0320*</v>
      </c>
      <c r="D17" s="672" t="s">
        <v>2821</v>
      </c>
      <c r="E17" s="256" t="s">
        <v>2820</v>
      </c>
      <c r="F17" s="256"/>
      <c r="G17" s="297" t="s">
        <v>2316</v>
      </c>
      <c r="H17" s="258" t="s">
        <v>2245</v>
      </c>
      <c r="I17" s="258" t="s">
        <v>2317</v>
      </c>
      <c r="J17" s="256">
        <v>50</v>
      </c>
      <c r="K17" s="257">
        <v>22801</v>
      </c>
      <c r="L17" s="258" t="s">
        <v>1329</v>
      </c>
      <c r="M17" s="714" t="s">
        <v>2318</v>
      </c>
      <c r="N17" s="672" t="s">
        <v>2951</v>
      </c>
      <c r="O17" s="257" t="s">
        <v>1291</v>
      </c>
      <c r="P17" s="257"/>
      <c r="Q17" s="257"/>
      <c r="R17" s="257">
        <v>43615</v>
      </c>
      <c r="S17" s="256">
        <v>100</v>
      </c>
      <c r="T17" s="256"/>
      <c r="U17" s="256" t="s">
        <v>3145</v>
      </c>
      <c r="V17" s="293">
        <v>110</v>
      </c>
      <c r="W17" s="259"/>
      <c r="X17" s="680" t="s">
        <v>1828</v>
      </c>
      <c r="Y17" s="674" t="s">
        <v>2319</v>
      </c>
      <c r="Z17" s="672">
        <v>375</v>
      </c>
      <c r="AA17" s="261">
        <v>2151</v>
      </c>
      <c r="AB17" s="363">
        <f t="shared" si="1"/>
        <v>17</v>
      </c>
      <c r="AC17" s="363">
        <f t="shared" si="2"/>
        <v>896.34428571428566</v>
      </c>
      <c r="AD17" s="364">
        <f t="shared" si="3"/>
        <v>20.939071428571427</v>
      </c>
      <c r="AE17" s="500">
        <f t="shared" si="4"/>
        <v>20</v>
      </c>
      <c r="AF17" s="364">
        <f t="shared" si="5"/>
        <v>20.563442857142856</v>
      </c>
      <c r="AG17" s="262" t="s">
        <v>1395</v>
      </c>
      <c r="AH17" s="255" t="s">
        <v>65</v>
      </c>
      <c r="AI17" s="255">
        <v>50</v>
      </c>
      <c r="AJ17" s="255">
        <v>15</v>
      </c>
      <c r="AK17" s="255">
        <v>10</v>
      </c>
      <c r="AL17" s="255" t="s">
        <v>2320</v>
      </c>
    </row>
    <row r="18" spans="1:264" s="792" customFormat="1" ht="12" customHeight="1">
      <c r="A18" s="256">
        <v>110</v>
      </c>
      <c r="B18" s="257">
        <v>43610</v>
      </c>
      <c r="C18" s="713" t="str">
        <f t="shared" si="0"/>
        <v>*PDR1906-0302*</v>
      </c>
      <c r="D18" s="672" t="s">
        <v>2819</v>
      </c>
      <c r="E18" s="256" t="s">
        <v>2818</v>
      </c>
      <c r="F18" s="256"/>
      <c r="G18" s="297" t="s">
        <v>2349</v>
      </c>
      <c r="H18" s="258" t="s">
        <v>1358</v>
      </c>
      <c r="I18" s="258" t="s">
        <v>2817</v>
      </c>
      <c r="J18" s="256">
        <v>4050</v>
      </c>
      <c r="K18" s="257">
        <v>22801</v>
      </c>
      <c r="L18" s="258" t="s">
        <v>1357</v>
      </c>
      <c r="M18" s="260" t="s">
        <v>2348</v>
      </c>
      <c r="N18" s="672"/>
      <c r="O18" s="257" t="s">
        <v>1291</v>
      </c>
      <c r="P18" s="257"/>
      <c r="Q18" s="257"/>
      <c r="R18" s="257">
        <v>43617</v>
      </c>
      <c r="S18" s="256">
        <v>4053</v>
      </c>
      <c r="T18" s="256"/>
      <c r="U18" s="256">
        <v>4053</v>
      </c>
      <c r="V18" s="743">
        <v>4050</v>
      </c>
      <c r="W18" s="259"/>
      <c r="X18" s="680" t="s">
        <v>1829</v>
      </c>
      <c r="Y18" s="260" t="s">
        <v>1336</v>
      </c>
      <c r="Z18" s="672">
        <v>445</v>
      </c>
      <c r="AA18" s="261">
        <v>1311</v>
      </c>
      <c r="AB18" s="363">
        <f t="shared" si="1"/>
        <v>96.06</v>
      </c>
      <c r="AC18" s="363">
        <f t="shared" si="2"/>
        <v>992.40428571428561</v>
      </c>
      <c r="AD18" s="364">
        <f t="shared" si="3"/>
        <v>22.540071428571427</v>
      </c>
      <c r="AE18" s="500">
        <f t="shared" si="4"/>
        <v>22</v>
      </c>
      <c r="AF18" s="364">
        <f t="shared" si="5"/>
        <v>22.324042857142857</v>
      </c>
      <c r="AG18" s="262" t="s">
        <v>1330</v>
      </c>
      <c r="AH18" s="255" t="s">
        <v>2</v>
      </c>
      <c r="AI18" s="255">
        <v>50</v>
      </c>
      <c r="AJ18" s="255">
        <v>15</v>
      </c>
      <c r="AK18" s="255">
        <v>20</v>
      </c>
      <c r="AL18" s="726" t="s">
        <v>1367</v>
      </c>
    </row>
    <row r="19" spans="1:264" s="792" customFormat="1" ht="12" customHeight="1">
      <c r="A19" s="256">
        <v>120</v>
      </c>
      <c r="B19" s="257">
        <v>43615</v>
      </c>
      <c r="C19" s="713" t="str">
        <f t="shared" si="0"/>
        <v>*PDR1906-0456*</v>
      </c>
      <c r="D19" s="672" t="s">
        <v>2969</v>
      </c>
      <c r="E19" s="256" t="s">
        <v>2968</v>
      </c>
      <c r="F19" s="256"/>
      <c r="G19" s="297" t="s">
        <v>2967</v>
      </c>
      <c r="H19" s="258" t="s">
        <v>1303</v>
      </c>
      <c r="I19" s="258" t="s">
        <v>2966</v>
      </c>
      <c r="J19" s="256">
        <v>1345</v>
      </c>
      <c r="K19" s="257">
        <v>22801</v>
      </c>
      <c r="L19" s="258" t="s">
        <v>1371</v>
      </c>
      <c r="M19" s="260" t="s">
        <v>2965</v>
      </c>
      <c r="N19" s="672"/>
      <c r="O19" s="672"/>
      <c r="P19" s="258"/>
      <c r="Q19" s="257">
        <v>43614</v>
      </c>
      <c r="R19" s="257">
        <v>43616</v>
      </c>
      <c r="S19" s="256">
        <v>1348</v>
      </c>
      <c r="T19" s="256"/>
      <c r="U19" s="256" t="s">
        <v>3148</v>
      </c>
      <c r="V19" s="743">
        <v>1345</v>
      </c>
      <c r="W19" s="259"/>
      <c r="X19" s="680" t="s">
        <v>1828</v>
      </c>
      <c r="Y19" s="674" t="s">
        <v>1304</v>
      </c>
      <c r="Z19" s="672">
        <v>623</v>
      </c>
      <c r="AA19" s="261">
        <v>1293</v>
      </c>
      <c r="AB19" s="363">
        <f t="shared" si="1"/>
        <v>41.96</v>
      </c>
      <c r="AC19" s="363">
        <f t="shared" si="2"/>
        <v>1034.3642857142856</v>
      </c>
      <c r="AD19" s="364">
        <f t="shared" si="3"/>
        <v>23.239404761904762</v>
      </c>
      <c r="AE19" s="500">
        <f t="shared" si="4"/>
        <v>23</v>
      </c>
      <c r="AF19" s="364">
        <f t="shared" si="5"/>
        <v>23.143642857142858</v>
      </c>
      <c r="AG19" s="262" t="s">
        <v>1330</v>
      </c>
      <c r="AH19" s="255" t="s">
        <v>2</v>
      </c>
      <c r="AI19" s="255">
        <v>50</v>
      </c>
      <c r="AJ19" s="255">
        <v>15</v>
      </c>
      <c r="AK19" s="255">
        <v>10</v>
      </c>
      <c r="AL19" s="255" t="s">
        <v>2414</v>
      </c>
    </row>
    <row r="20" spans="1:264" s="792" customFormat="1" ht="12" customHeight="1">
      <c r="A20" s="256" t="s">
        <v>69</v>
      </c>
      <c r="B20" s="257">
        <v>43602</v>
      </c>
      <c r="C20" s="713" t="str">
        <f t="shared" si="0"/>
        <v>*PDR1906-0123*</v>
      </c>
      <c r="D20" s="672" t="s">
        <v>2637</v>
      </c>
      <c r="E20" s="256" t="s">
        <v>2630</v>
      </c>
      <c r="F20" s="256"/>
      <c r="G20" s="297" t="s">
        <v>2636</v>
      </c>
      <c r="H20" s="258" t="s">
        <v>1352</v>
      </c>
      <c r="I20" s="258" t="s">
        <v>2635</v>
      </c>
      <c r="J20" s="256">
        <v>500</v>
      </c>
      <c r="K20" s="257">
        <v>22801</v>
      </c>
      <c r="L20" s="258" t="s">
        <v>2627</v>
      </c>
      <c r="M20" s="260" t="s">
        <v>2634</v>
      </c>
      <c r="N20" s="672"/>
      <c r="O20" s="672" t="s">
        <v>1291</v>
      </c>
      <c r="P20" s="258"/>
      <c r="Q20" s="258"/>
      <c r="R20" s="257">
        <v>43616</v>
      </c>
      <c r="S20" s="256">
        <v>503</v>
      </c>
      <c r="T20" s="256"/>
      <c r="U20" s="256" t="s">
        <v>3099</v>
      </c>
      <c r="V20" s="743">
        <v>500</v>
      </c>
      <c r="W20" s="259"/>
      <c r="X20" s="680" t="s">
        <v>1829</v>
      </c>
      <c r="Y20" s="260" t="s">
        <v>2633</v>
      </c>
      <c r="Z20" s="672">
        <v>762</v>
      </c>
      <c r="AA20" s="261">
        <v>1995</v>
      </c>
      <c r="AB20" s="363">
        <f t="shared" si="1"/>
        <v>25.060000000000002</v>
      </c>
      <c r="AC20" s="363">
        <f t="shared" si="2"/>
        <v>1059.4242857142856</v>
      </c>
      <c r="AD20" s="364">
        <f t="shared" si="3"/>
        <v>23.657071428571427</v>
      </c>
      <c r="AE20" s="500">
        <f t="shared" si="4"/>
        <v>23</v>
      </c>
      <c r="AF20" s="364">
        <f t="shared" si="5"/>
        <v>23.394242857142856</v>
      </c>
      <c r="AG20" s="262" t="s">
        <v>1330</v>
      </c>
      <c r="AH20" s="255" t="s">
        <v>2</v>
      </c>
      <c r="AI20" s="255">
        <v>50</v>
      </c>
      <c r="AJ20" s="255">
        <v>15</v>
      </c>
      <c r="AK20" s="255">
        <v>5</v>
      </c>
      <c r="AL20" s="255" t="s">
        <v>2632</v>
      </c>
    </row>
    <row r="21" spans="1:264" s="792" customFormat="1" ht="12" customHeight="1">
      <c r="A21" s="256" t="s">
        <v>69</v>
      </c>
      <c r="B21" s="257">
        <v>43602</v>
      </c>
      <c r="C21" s="713" t="str">
        <f t="shared" si="0"/>
        <v>*PDR1906-0124*</v>
      </c>
      <c r="D21" s="672" t="s">
        <v>2631</v>
      </c>
      <c r="E21" s="256" t="s">
        <v>2630</v>
      </c>
      <c r="F21" s="256"/>
      <c r="G21" s="297" t="s">
        <v>2629</v>
      </c>
      <c r="H21" s="258" t="s">
        <v>1352</v>
      </c>
      <c r="I21" s="258" t="s">
        <v>2628</v>
      </c>
      <c r="J21" s="256">
        <v>300</v>
      </c>
      <c r="K21" s="257">
        <v>22801</v>
      </c>
      <c r="L21" s="258" t="s">
        <v>2627</v>
      </c>
      <c r="M21" s="260" t="s">
        <v>2626</v>
      </c>
      <c r="N21" s="672"/>
      <c r="O21" s="672" t="s">
        <v>1291</v>
      </c>
      <c r="P21" s="258"/>
      <c r="Q21" s="258"/>
      <c r="R21" s="257">
        <v>43616</v>
      </c>
      <c r="S21" s="256">
        <v>303</v>
      </c>
      <c r="T21" s="256"/>
      <c r="U21" s="256" t="s">
        <v>3100</v>
      </c>
      <c r="V21" s="813">
        <v>285</v>
      </c>
      <c r="W21" s="259"/>
      <c r="X21" s="680" t="s">
        <v>1828</v>
      </c>
      <c r="Y21" s="674" t="s">
        <v>2625</v>
      </c>
      <c r="Z21" s="672">
        <v>778</v>
      </c>
      <c r="AA21" s="261">
        <v>2011</v>
      </c>
      <c r="AB21" s="363">
        <f t="shared" si="1"/>
        <v>21.06</v>
      </c>
      <c r="AC21" s="363">
        <f t="shared" si="2"/>
        <v>1080.4842857142855</v>
      </c>
      <c r="AD21" s="364">
        <f t="shared" si="3"/>
        <v>24.008071428571427</v>
      </c>
      <c r="AE21" s="500">
        <f t="shared" si="4"/>
        <v>24</v>
      </c>
      <c r="AF21" s="364">
        <f t="shared" si="5"/>
        <v>24.004842857142854</v>
      </c>
      <c r="AG21" s="262" t="s">
        <v>1330</v>
      </c>
      <c r="AH21" s="255" t="s">
        <v>2</v>
      </c>
      <c r="AI21" s="255">
        <v>50</v>
      </c>
      <c r="AJ21" s="255">
        <v>15</v>
      </c>
      <c r="AK21" s="255">
        <v>5</v>
      </c>
      <c r="AL21" s="255" t="s">
        <v>2624</v>
      </c>
    </row>
    <row r="22" spans="1:264" s="792" customFormat="1" ht="12" customHeight="1">
      <c r="A22" s="256" t="s">
        <v>69</v>
      </c>
      <c r="B22" s="257">
        <v>43567</v>
      </c>
      <c r="C22" s="713" t="str">
        <f t="shared" si="0"/>
        <v>*PDR1906-0016*</v>
      </c>
      <c r="D22" s="672" t="s">
        <v>2268</v>
      </c>
      <c r="E22" s="256" t="s">
        <v>2267</v>
      </c>
      <c r="F22" s="256"/>
      <c r="G22" s="297" t="s">
        <v>1451</v>
      </c>
      <c r="H22" s="258" t="s">
        <v>1370</v>
      </c>
      <c r="I22" s="258" t="s">
        <v>1640</v>
      </c>
      <c r="J22" s="256">
        <v>2000</v>
      </c>
      <c r="K22" s="257">
        <v>22801</v>
      </c>
      <c r="L22" s="258" t="s">
        <v>1316</v>
      </c>
      <c r="M22" s="260" t="s">
        <v>1641</v>
      </c>
      <c r="N22" s="672"/>
      <c r="O22" s="257" t="s">
        <v>1291</v>
      </c>
      <c r="P22" s="257"/>
      <c r="Q22" s="257"/>
      <c r="R22" s="257">
        <v>43616</v>
      </c>
      <c r="S22" s="256">
        <v>2003</v>
      </c>
      <c r="T22" s="256"/>
      <c r="U22" s="256" t="s">
        <v>3103</v>
      </c>
      <c r="V22" s="743">
        <v>2000</v>
      </c>
      <c r="W22" s="259"/>
      <c r="X22" s="680" t="s">
        <v>1828</v>
      </c>
      <c r="Y22" s="674" t="s">
        <v>1304</v>
      </c>
      <c r="Z22" s="672">
        <v>470</v>
      </c>
      <c r="AA22" s="261">
        <v>1401</v>
      </c>
      <c r="AB22" s="363">
        <f t="shared" si="1"/>
        <v>55.06</v>
      </c>
      <c r="AC22" s="363">
        <f t="shared" si="2"/>
        <v>1135.5442857142855</v>
      </c>
      <c r="AD22" s="364">
        <f t="shared" si="3"/>
        <v>24.925738095238092</v>
      </c>
      <c r="AE22" s="500">
        <f t="shared" si="4"/>
        <v>24</v>
      </c>
      <c r="AF22" s="364">
        <f t="shared" si="5"/>
        <v>24.555442857142854</v>
      </c>
      <c r="AG22" s="262" t="s">
        <v>1330</v>
      </c>
      <c r="AH22" s="255" t="s">
        <v>2</v>
      </c>
      <c r="AI22" s="255">
        <v>50</v>
      </c>
      <c r="AJ22" s="255">
        <v>15</v>
      </c>
      <c r="AK22" s="255">
        <v>10</v>
      </c>
      <c r="AL22" s="255" t="s">
        <v>1642</v>
      </c>
      <c r="AM22" s="274"/>
      <c r="AN22" s="274"/>
      <c r="AO22" s="274"/>
      <c r="AP22" s="274"/>
      <c r="AQ22" s="274"/>
      <c r="AR22" s="274"/>
      <c r="AS22" s="274"/>
      <c r="AT22" s="274"/>
      <c r="AU22" s="274"/>
      <c r="AV22" s="274"/>
      <c r="AW22" s="274"/>
      <c r="AX22" s="274"/>
      <c r="AY22" s="274"/>
      <c r="AZ22" s="274"/>
      <c r="BA22" s="274"/>
      <c r="BB22" s="274"/>
      <c r="BC22" s="274"/>
      <c r="BD22" s="274"/>
      <c r="BE22" s="274"/>
      <c r="BF22" s="274"/>
      <c r="BG22" s="274"/>
      <c r="BH22" s="274"/>
      <c r="BI22" s="274"/>
      <c r="BJ22" s="274"/>
      <c r="BK22" s="274"/>
      <c r="BL22" s="274"/>
      <c r="BM22" s="274"/>
      <c r="BN22" s="274"/>
      <c r="BO22" s="274"/>
      <c r="BP22" s="274"/>
      <c r="BQ22" s="274"/>
      <c r="BR22" s="274"/>
      <c r="BS22" s="274"/>
      <c r="BT22" s="274"/>
      <c r="BU22" s="274"/>
      <c r="BV22" s="274"/>
      <c r="BW22" s="274"/>
      <c r="BX22" s="274"/>
      <c r="BY22" s="274"/>
      <c r="BZ22" s="274"/>
      <c r="CA22" s="274"/>
      <c r="CB22" s="274"/>
      <c r="CC22" s="274"/>
      <c r="CD22" s="274"/>
      <c r="CE22" s="274"/>
      <c r="CF22" s="274"/>
      <c r="CG22" s="274"/>
      <c r="CH22" s="274"/>
      <c r="CI22" s="274"/>
      <c r="CJ22" s="274"/>
      <c r="CK22" s="274"/>
      <c r="CL22" s="274"/>
      <c r="CM22" s="274"/>
      <c r="CN22" s="274"/>
      <c r="CO22" s="274"/>
      <c r="CP22" s="274"/>
      <c r="CQ22" s="274"/>
      <c r="CR22" s="274"/>
      <c r="CS22" s="274"/>
      <c r="CT22" s="274"/>
      <c r="CU22" s="274"/>
      <c r="CV22" s="274"/>
      <c r="CW22" s="274"/>
      <c r="CX22" s="274"/>
      <c r="CY22" s="274"/>
      <c r="CZ22" s="274"/>
      <c r="DA22" s="274"/>
      <c r="DB22" s="274"/>
      <c r="DC22" s="274"/>
      <c r="DD22" s="274"/>
      <c r="DE22" s="274"/>
      <c r="DF22" s="274"/>
      <c r="DG22" s="274"/>
      <c r="DH22" s="274"/>
      <c r="DI22" s="274"/>
      <c r="DJ22" s="274"/>
      <c r="DK22" s="274"/>
      <c r="DL22" s="274"/>
      <c r="DM22" s="274"/>
      <c r="DN22" s="274"/>
      <c r="DO22" s="274"/>
      <c r="DP22" s="274"/>
      <c r="DQ22" s="274"/>
      <c r="DR22" s="274"/>
      <c r="DS22" s="274"/>
      <c r="DT22" s="274"/>
      <c r="DU22" s="274"/>
      <c r="DV22" s="274"/>
      <c r="DW22" s="274"/>
      <c r="DX22" s="274"/>
      <c r="DY22" s="274"/>
      <c r="DZ22" s="274"/>
      <c r="EA22" s="274"/>
      <c r="EB22" s="274"/>
      <c r="EC22" s="274"/>
      <c r="ED22" s="274"/>
      <c r="EE22" s="274"/>
      <c r="EF22" s="274"/>
      <c r="EG22" s="274"/>
      <c r="EH22" s="274"/>
      <c r="EI22" s="274"/>
      <c r="EJ22" s="274"/>
      <c r="EK22" s="274"/>
      <c r="EL22" s="274"/>
      <c r="EM22" s="274"/>
      <c r="EN22" s="274"/>
      <c r="EO22" s="274"/>
      <c r="EP22" s="274"/>
      <c r="EQ22" s="274"/>
      <c r="ER22" s="274"/>
      <c r="ES22" s="274"/>
      <c r="ET22" s="274"/>
      <c r="EU22" s="274"/>
      <c r="EV22" s="274"/>
      <c r="EW22" s="274"/>
      <c r="EX22" s="274"/>
      <c r="EY22" s="274"/>
      <c r="EZ22" s="274"/>
      <c r="FA22" s="274"/>
      <c r="FB22" s="274"/>
      <c r="FC22" s="274"/>
      <c r="FD22" s="274"/>
      <c r="FE22" s="274"/>
      <c r="FF22" s="274"/>
      <c r="FG22" s="274"/>
      <c r="FH22" s="274"/>
      <c r="FI22" s="274"/>
      <c r="FJ22" s="274"/>
      <c r="FK22" s="274"/>
      <c r="FL22" s="274"/>
      <c r="FM22" s="274"/>
      <c r="FN22" s="274"/>
      <c r="FO22" s="274"/>
      <c r="FP22" s="274"/>
      <c r="FQ22" s="274"/>
      <c r="FR22" s="274"/>
      <c r="FS22" s="274"/>
      <c r="FT22" s="274"/>
      <c r="FU22" s="274"/>
      <c r="FV22" s="274"/>
      <c r="FW22" s="274"/>
      <c r="FX22" s="274"/>
      <c r="FY22" s="274"/>
      <c r="FZ22" s="274"/>
      <c r="GA22" s="274"/>
      <c r="GB22" s="274"/>
      <c r="GC22" s="274"/>
      <c r="GD22" s="274"/>
      <c r="GE22" s="274"/>
      <c r="GF22" s="274"/>
      <c r="GG22" s="274"/>
      <c r="GH22" s="274"/>
      <c r="GI22" s="274"/>
      <c r="GJ22" s="274"/>
      <c r="GK22" s="274"/>
      <c r="GL22" s="274"/>
      <c r="GM22" s="274"/>
      <c r="GN22" s="274"/>
      <c r="GO22" s="274"/>
      <c r="GP22" s="274"/>
      <c r="GQ22" s="274"/>
      <c r="GR22" s="274"/>
      <c r="GS22" s="274"/>
      <c r="GT22" s="274"/>
      <c r="GU22" s="274"/>
      <c r="GV22" s="274"/>
      <c r="GW22" s="274"/>
      <c r="GX22" s="274"/>
      <c r="GY22" s="274"/>
      <c r="GZ22" s="274"/>
      <c r="HA22" s="274"/>
      <c r="HB22" s="274"/>
      <c r="HC22" s="274"/>
      <c r="HD22" s="274"/>
      <c r="HE22" s="274"/>
      <c r="HF22" s="274"/>
      <c r="HG22" s="274"/>
      <c r="HH22" s="274"/>
      <c r="HI22" s="274"/>
      <c r="HJ22" s="274"/>
      <c r="HK22" s="274"/>
      <c r="HL22" s="274"/>
      <c r="HM22" s="274"/>
      <c r="HN22" s="274"/>
      <c r="HO22" s="274"/>
      <c r="HP22" s="274"/>
      <c r="HQ22" s="274"/>
      <c r="HR22" s="274"/>
      <c r="HS22" s="274"/>
      <c r="HT22" s="274"/>
      <c r="HU22" s="274"/>
      <c r="HV22" s="274"/>
      <c r="HW22" s="274"/>
      <c r="HX22" s="274"/>
      <c r="HY22" s="274"/>
      <c r="HZ22" s="274"/>
      <c r="IA22" s="274"/>
      <c r="IB22" s="274"/>
      <c r="IC22" s="274"/>
      <c r="ID22" s="274"/>
      <c r="IE22" s="274"/>
      <c r="IF22" s="274"/>
      <c r="IG22" s="274"/>
      <c r="IH22" s="274"/>
      <c r="II22" s="274"/>
      <c r="IJ22" s="274"/>
      <c r="IK22" s="274"/>
      <c r="IL22" s="274"/>
      <c r="IM22" s="274"/>
      <c r="IN22" s="274"/>
      <c r="IO22" s="274"/>
      <c r="IP22" s="274"/>
      <c r="IQ22" s="274"/>
      <c r="IR22" s="274"/>
      <c r="IS22" s="274"/>
      <c r="IT22" s="274"/>
      <c r="IU22" s="274"/>
      <c r="IV22" s="274"/>
      <c r="IW22" s="274"/>
      <c r="IX22" s="274"/>
      <c r="IY22" s="274"/>
      <c r="IZ22" s="274"/>
      <c r="JA22" s="274"/>
      <c r="JB22" s="274"/>
      <c r="JC22" s="274"/>
      <c r="JD22" s="274"/>
    </row>
    <row r="23" spans="1:264" s="792" customFormat="1" ht="12" customHeight="1">
      <c r="A23" s="256" t="s">
        <v>69</v>
      </c>
      <c r="B23" s="257">
        <v>43567</v>
      </c>
      <c r="C23" s="713" t="str">
        <f t="shared" si="0"/>
        <v>*PDR1906-0018*</v>
      </c>
      <c r="D23" s="672" t="s">
        <v>2266</v>
      </c>
      <c r="E23" s="256" t="s">
        <v>2265</v>
      </c>
      <c r="F23" s="256"/>
      <c r="G23" s="297" t="s">
        <v>1881</v>
      </c>
      <c r="H23" s="258" t="s">
        <v>1370</v>
      </c>
      <c r="I23" s="258" t="s">
        <v>1880</v>
      </c>
      <c r="J23" s="256">
        <v>3100</v>
      </c>
      <c r="K23" s="257">
        <v>22801</v>
      </c>
      <c r="L23" s="258" t="s">
        <v>1371</v>
      </c>
      <c r="M23" s="260" t="s">
        <v>1879</v>
      </c>
      <c r="N23" s="672"/>
      <c r="O23" s="257" t="s">
        <v>1291</v>
      </c>
      <c r="P23" s="257"/>
      <c r="Q23" s="257"/>
      <c r="R23" s="257">
        <v>43616</v>
      </c>
      <c r="S23" s="256">
        <v>3103</v>
      </c>
      <c r="T23" s="256"/>
      <c r="U23" s="256">
        <v>3103</v>
      </c>
      <c r="V23" s="813">
        <v>3068</v>
      </c>
      <c r="W23" s="259"/>
      <c r="X23" s="680" t="s">
        <v>1828</v>
      </c>
      <c r="Y23" s="674" t="s">
        <v>1304</v>
      </c>
      <c r="Z23" s="672">
        <v>526</v>
      </c>
      <c r="AA23" s="261">
        <v>1455</v>
      </c>
      <c r="AB23" s="363">
        <f t="shared" si="1"/>
        <v>77.06</v>
      </c>
      <c r="AC23" s="363">
        <f t="shared" si="2"/>
        <v>1212.6042857142854</v>
      </c>
      <c r="AD23" s="364">
        <f t="shared" si="3"/>
        <v>26.210071428571425</v>
      </c>
      <c r="AE23" s="500">
        <f t="shared" si="4"/>
        <v>26</v>
      </c>
      <c r="AF23" s="364">
        <f t="shared" si="5"/>
        <v>26.126042857142856</v>
      </c>
      <c r="AG23" s="262" t="s">
        <v>1330</v>
      </c>
      <c r="AH23" s="255" t="s">
        <v>2</v>
      </c>
      <c r="AI23" s="255">
        <v>50</v>
      </c>
      <c r="AJ23" s="255">
        <v>15</v>
      </c>
      <c r="AK23" s="255">
        <v>10</v>
      </c>
      <c r="AL23" s="255" t="s">
        <v>1926</v>
      </c>
      <c r="AM23" s="274"/>
      <c r="AN23" s="274"/>
      <c r="AO23" s="274"/>
      <c r="AP23" s="274"/>
      <c r="AQ23" s="274"/>
      <c r="AR23" s="274"/>
      <c r="AS23" s="274"/>
      <c r="AT23" s="274"/>
      <c r="AU23" s="274"/>
      <c r="AV23" s="274"/>
      <c r="AW23" s="274"/>
      <c r="AX23" s="274"/>
      <c r="AY23" s="274"/>
      <c r="AZ23" s="274"/>
      <c r="BA23" s="274"/>
      <c r="BB23" s="274"/>
      <c r="BC23" s="274"/>
      <c r="BD23" s="274"/>
      <c r="BE23" s="274"/>
      <c r="BF23" s="274"/>
      <c r="BG23" s="274"/>
      <c r="BH23" s="274"/>
      <c r="BI23" s="274"/>
      <c r="BJ23" s="274"/>
      <c r="BK23" s="274"/>
      <c r="BL23" s="274"/>
      <c r="BM23" s="274"/>
      <c r="BN23" s="274"/>
      <c r="BO23" s="274"/>
      <c r="BP23" s="274"/>
      <c r="BQ23" s="274"/>
      <c r="BR23" s="274"/>
      <c r="BS23" s="274"/>
      <c r="BT23" s="274"/>
      <c r="BU23" s="274"/>
      <c r="BV23" s="274"/>
      <c r="BW23" s="274"/>
      <c r="BX23" s="274"/>
      <c r="BY23" s="274"/>
      <c r="BZ23" s="274"/>
      <c r="CA23" s="274"/>
      <c r="CB23" s="274"/>
      <c r="CC23" s="274"/>
      <c r="CD23" s="274"/>
      <c r="CE23" s="274"/>
      <c r="CF23" s="274"/>
      <c r="CG23" s="274"/>
      <c r="CH23" s="274"/>
      <c r="CI23" s="274"/>
      <c r="CJ23" s="274"/>
      <c r="CK23" s="274"/>
      <c r="CL23" s="274"/>
      <c r="CM23" s="274"/>
      <c r="CN23" s="274"/>
      <c r="CO23" s="274"/>
      <c r="CP23" s="274"/>
      <c r="CQ23" s="274"/>
      <c r="CR23" s="274"/>
      <c r="CS23" s="274"/>
      <c r="CT23" s="274"/>
      <c r="CU23" s="274"/>
      <c r="CV23" s="274"/>
      <c r="CW23" s="274"/>
      <c r="CX23" s="274"/>
      <c r="CY23" s="274"/>
      <c r="CZ23" s="274"/>
      <c r="DA23" s="274"/>
      <c r="DB23" s="274"/>
      <c r="DC23" s="274"/>
      <c r="DD23" s="274"/>
      <c r="DE23" s="274"/>
      <c r="DF23" s="274"/>
      <c r="DG23" s="274"/>
      <c r="DH23" s="274"/>
      <c r="DI23" s="274"/>
      <c r="DJ23" s="274"/>
      <c r="DK23" s="274"/>
      <c r="DL23" s="274"/>
      <c r="DM23" s="274"/>
      <c r="DN23" s="274"/>
      <c r="DO23" s="274"/>
      <c r="DP23" s="274"/>
      <c r="DQ23" s="274"/>
      <c r="DR23" s="274"/>
      <c r="DS23" s="274"/>
      <c r="DT23" s="274"/>
      <c r="DU23" s="274"/>
      <c r="DV23" s="274"/>
      <c r="DW23" s="274"/>
      <c r="DX23" s="274"/>
      <c r="DY23" s="274"/>
      <c r="DZ23" s="274"/>
      <c r="EA23" s="274"/>
      <c r="EB23" s="274"/>
      <c r="EC23" s="274"/>
      <c r="ED23" s="274"/>
      <c r="EE23" s="274"/>
      <c r="EF23" s="274"/>
      <c r="EG23" s="274"/>
      <c r="EH23" s="274"/>
      <c r="EI23" s="274"/>
      <c r="EJ23" s="274"/>
      <c r="EK23" s="274"/>
      <c r="EL23" s="274"/>
      <c r="EM23" s="274"/>
      <c r="EN23" s="274"/>
      <c r="EO23" s="274"/>
      <c r="EP23" s="274"/>
      <c r="EQ23" s="274"/>
      <c r="ER23" s="274"/>
      <c r="ES23" s="274"/>
      <c r="ET23" s="274"/>
      <c r="EU23" s="274"/>
      <c r="EV23" s="274"/>
      <c r="EW23" s="274"/>
      <c r="EX23" s="274"/>
      <c r="EY23" s="274"/>
      <c r="EZ23" s="274"/>
      <c r="FA23" s="274"/>
      <c r="FB23" s="274"/>
      <c r="FC23" s="274"/>
      <c r="FD23" s="274"/>
      <c r="FE23" s="274"/>
      <c r="FF23" s="274"/>
      <c r="FG23" s="274"/>
      <c r="FH23" s="274"/>
      <c r="FI23" s="274"/>
      <c r="FJ23" s="274"/>
      <c r="FK23" s="274"/>
      <c r="FL23" s="274"/>
      <c r="FM23" s="274"/>
      <c r="FN23" s="274"/>
      <c r="FO23" s="274"/>
      <c r="FP23" s="274"/>
      <c r="FQ23" s="274"/>
      <c r="FR23" s="274"/>
      <c r="FS23" s="274"/>
      <c r="FT23" s="274"/>
      <c r="FU23" s="274"/>
      <c r="FV23" s="274"/>
      <c r="FW23" s="274"/>
      <c r="FX23" s="274"/>
      <c r="FY23" s="274"/>
      <c r="FZ23" s="274"/>
      <c r="GA23" s="274"/>
      <c r="GB23" s="274"/>
      <c r="GC23" s="274"/>
      <c r="GD23" s="274"/>
      <c r="GE23" s="274"/>
      <c r="GF23" s="274"/>
      <c r="GG23" s="274"/>
      <c r="GH23" s="274"/>
      <c r="GI23" s="274"/>
      <c r="GJ23" s="274"/>
      <c r="GK23" s="274"/>
      <c r="GL23" s="274"/>
      <c r="GM23" s="274"/>
      <c r="GN23" s="274"/>
      <c r="GO23" s="274"/>
      <c r="GP23" s="274"/>
      <c r="GQ23" s="274"/>
      <c r="GR23" s="274"/>
      <c r="GS23" s="274"/>
      <c r="GT23" s="274"/>
      <c r="GU23" s="274"/>
      <c r="GV23" s="274"/>
      <c r="GW23" s="274"/>
      <c r="GX23" s="274"/>
      <c r="GY23" s="274"/>
      <c r="GZ23" s="274"/>
      <c r="HA23" s="274"/>
      <c r="HB23" s="274"/>
      <c r="HC23" s="274"/>
      <c r="HD23" s="274"/>
      <c r="HE23" s="274"/>
      <c r="HF23" s="274"/>
      <c r="HG23" s="274"/>
      <c r="HH23" s="274"/>
      <c r="HI23" s="274"/>
      <c r="HJ23" s="274"/>
      <c r="HK23" s="274"/>
      <c r="HL23" s="274"/>
      <c r="HM23" s="274"/>
      <c r="HN23" s="274"/>
      <c r="HO23" s="274"/>
      <c r="HP23" s="274"/>
      <c r="HQ23" s="274"/>
      <c r="HR23" s="274"/>
      <c r="HS23" s="274"/>
      <c r="HT23" s="274"/>
      <c r="HU23" s="274"/>
      <c r="HV23" s="274"/>
      <c r="HW23" s="274"/>
      <c r="HX23" s="274"/>
      <c r="HY23" s="274"/>
      <c r="HZ23" s="274"/>
      <c r="IA23" s="274"/>
      <c r="IB23" s="274"/>
      <c r="IC23" s="274"/>
      <c r="ID23" s="274"/>
      <c r="IE23" s="274"/>
      <c r="IF23" s="274"/>
      <c r="IG23" s="274"/>
      <c r="IH23" s="274"/>
      <c r="II23" s="274"/>
      <c r="IJ23" s="274"/>
      <c r="IK23" s="274"/>
      <c r="IL23" s="274"/>
      <c r="IM23" s="274"/>
      <c r="IN23" s="274"/>
      <c r="IO23" s="274"/>
      <c r="IP23" s="274"/>
      <c r="IQ23" s="274"/>
      <c r="IR23" s="274"/>
      <c r="IS23" s="274"/>
      <c r="IT23" s="274"/>
      <c r="IU23" s="274"/>
      <c r="IV23" s="274"/>
      <c r="IW23" s="274"/>
      <c r="IX23" s="274"/>
      <c r="IY23" s="274"/>
      <c r="IZ23" s="274"/>
      <c r="JA23" s="274"/>
      <c r="JB23" s="274"/>
      <c r="JC23" s="274"/>
      <c r="JD23" s="274"/>
    </row>
    <row r="24" spans="1:264" s="792" customFormat="1" ht="12" customHeight="1">
      <c r="A24" s="256" t="s">
        <v>69</v>
      </c>
      <c r="B24" s="257">
        <v>43579</v>
      </c>
      <c r="C24" s="713" t="str">
        <f t="shared" si="0"/>
        <v>*PDR1905-0247*</v>
      </c>
      <c r="D24" s="672" t="s">
        <v>2306</v>
      </c>
      <c r="E24" s="256" t="s">
        <v>2305</v>
      </c>
      <c r="F24" s="256"/>
      <c r="G24" s="297" t="s">
        <v>2294</v>
      </c>
      <c r="H24" s="258" t="s">
        <v>2213</v>
      </c>
      <c r="I24" s="258" t="s">
        <v>2293</v>
      </c>
      <c r="J24" s="256">
        <v>965</v>
      </c>
      <c r="K24" s="257">
        <v>43620</v>
      </c>
      <c r="L24" s="258" t="s">
        <v>2212</v>
      </c>
      <c r="M24" s="260" t="s">
        <v>2292</v>
      </c>
      <c r="N24" s="672"/>
      <c r="O24" s="257" t="s">
        <v>1291</v>
      </c>
      <c r="P24" s="257"/>
      <c r="Q24" s="257"/>
      <c r="R24" s="257">
        <v>43616</v>
      </c>
      <c r="S24" s="256">
        <v>968</v>
      </c>
      <c r="T24" s="256"/>
      <c r="U24" s="256" t="s">
        <v>3102</v>
      </c>
      <c r="V24" s="743">
        <v>965</v>
      </c>
      <c r="W24" s="259"/>
      <c r="X24" s="680" t="s">
        <v>1828</v>
      </c>
      <c r="Y24" s="674" t="s">
        <v>1304</v>
      </c>
      <c r="Z24" s="672">
        <v>532</v>
      </c>
      <c r="AA24" s="261">
        <v>1387</v>
      </c>
      <c r="AB24" s="363">
        <f t="shared" si="1"/>
        <v>34.36</v>
      </c>
      <c r="AC24" s="363">
        <f t="shared" si="2"/>
        <v>1246.9642857142853</v>
      </c>
      <c r="AD24" s="364">
        <f t="shared" si="3"/>
        <v>26.782738095238088</v>
      </c>
      <c r="AE24" s="500">
        <f t="shared" si="4"/>
        <v>26</v>
      </c>
      <c r="AF24" s="364">
        <f t="shared" si="5"/>
        <v>26.469642857142851</v>
      </c>
      <c r="AG24" s="262" t="s">
        <v>1330</v>
      </c>
      <c r="AH24" s="255" t="s">
        <v>2</v>
      </c>
      <c r="AI24" s="255">
        <v>50</v>
      </c>
      <c r="AJ24" s="255">
        <v>15</v>
      </c>
      <c r="AK24" s="255">
        <v>10</v>
      </c>
      <c r="AL24" s="255" t="s">
        <v>2174</v>
      </c>
      <c r="AM24" s="274"/>
      <c r="AN24" s="274"/>
      <c r="AO24" s="274"/>
      <c r="AP24" s="274"/>
      <c r="AQ24" s="274"/>
      <c r="AR24" s="274"/>
      <c r="AS24" s="274"/>
      <c r="AT24" s="274"/>
      <c r="AU24" s="274"/>
      <c r="AV24" s="274"/>
      <c r="AW24" s="274"/>
      <c r="AX24" s="274"/>
      <c r="AY24" s="274"/>
      <c r="AZ24" s="274"/>
      <c r="BA24" s="274"/>
      <c r="BB24" s="274"/>
      <c r="BC24" s="274"/>
      <c r="BD24" s="274"/>
      <c r="BE24" s="274"/>
      <c r="BF24" s="274"/>
      <c r="BG24" s="274"/>
      <c r="BH24" s="274"/>
      <c r="BI24" s="274"/>
      <c r="BJ24" s="274"/>
      <c r="BK24" s="274"/>
      <c r="BL24" s="274"/>
      <c r="BM24" s="274"/>
      <c r="BN24" s="274"/>
      <c r="BO24" s="274"/>
      <c r="BP24" s="274"/>
      <c r="BQ24" s="274"/>
      <c r="BR24" s="274"/>
      <c r="BS24" s="274"/>
      <c r="BT24" s="274"/>
      <c r="BU24" s="274"/>
      <c r="BV24" s="274"/>
      <c r="BW24" s="274"/>
      <c r="BX24" s="274"/>
      <c r="BY24" s="274"/>
      <c r="BZ24" s="274"/>
      <c r="CA24" s="274"/>
      <c r="CB24" s="274"/>
      <c r="CC24" s="274"/>
      <c r="CD24" s="274"/>
      <c r="CE24" s="274"/>
      <c r="CF24" s="274"/>
      <c r="CG24" s="274"/>
      <c r="CH24" s="274"/>
      <c r="CI24" s="274"/>
      <c r="CJ24" s="274"/>
      <c r="CK24" s="274"/>
      <c r="CL24" s="274"/>
      <c r="CM24" s="274"/>
      <c r="CN24" s="274"/>
      <c r="CO24" s="274"/>
      <c r="CP24" s="274"/>
      <c r="CQ24" s="274"/>
      <c r="CR24" s="274"/>
      <c r="CS24" s="274"/>
      <c r="CT24" s="274"/>
      <c r="CU24" s="274"/>
      <c r="CV24" s="274"/>
      <c r="CW24" s="274"/>
      <c r="CX24" s="274"/>
      <c r="CY24" s="274"/>
      <c r="CZ24" s="274"/>
      <c r="DA24" s="274"/>
      <c r="DB24" s="274"/>
      <c r="DC24" s="274"/>
      <c r="DD24" s="274"/>
      <c r="DE24" s="274"/>
      <c r="DF24" s="274"/>
      <c r="DG24" s="274"/>
      <c r="DH24" s="274"/>
      <c r="DI24" s="274"/>
      <c r="DJ24" s="274"/>
      <c r="DK24" s="274"/>
      <c r="DL24" s="274"/>
      <c r="DM24" s="274"/>
      <c r="DN24" s="274"/>
      <c r="DO24" s="274"/>
      <c r="DP24" s="274"/>
      <c r="DQ24" s="274"/>
      <c r="DR24" s="274"/>
      <c r="DS24" s="274"/>
      <c r="DT24" s="274"/>
      <c r="DU24" s="274"/>
      <c r="DV24" s="274"/>
      <c r="DW24" s="274"/>
      <c r="DX24" s="274"/>
      <c r="DY24" s="274"/>
      <c r="DZ24" s="274"/>
      <c r="EA24" s="274"/>
      <c r="EB24" s="274"/>
      <c r="EC24" s="274"/>
      <c r="ED24" s="274"/>
      <c r="EE24" s="274"/>
      <c r="EF24" s="274"/>
      <c r="EG24" s="274"/>
      <c r="EH24" s="274"/>
      <c r="EI24" s="274"/>
      <c r="EJ24" s="274"/>
      <c r="EK24" s="274"/>
      <c r="EL24" s="274"/>
      <c r="EM24" s="274"/>
      <c r="EN24" s="274"/>
      <c r="EO24" s="274"/>
      <c r="EP24" s="274"/>
      <c r="EQ24" s="274"/>
      <c r="ER24" s="274"/>
      <c r="ES24" s="274"/>
      <c r="ET24" s="274"/>
      <c r="EU24" s="274"/>
      <c r="EV24" s="274"/>
      <c r="EW24" s="274"/>
      <c r="EX24" s="274"/>
      <c r="EY24" s="274"/>
      <c r="EZ24" s="274"/>
      <c r="FA24" s="274"/>
      <c r="FB24" s="274"/>
      <c r="FC24" s="274"/>
      <c r="FD24" s="274"/>
      <c r="FE24" s="274"/>
      <c r="FF24" s="274"/>
      <c r="FG24" s="274"/>
      <c r="FH24" s="274"/>
      <c r="FI24" s="274"/>
      <c r="FJ24" s="274"/>
      <c r="FK24" s="274"/>
      <c r="FL24" s="274"/>
      <c r="FM24" s="274"/>
      <c r="FN24" s="274"/>
      <c r="FO24" s="274"/>
      <c r="FP24" s="274"/>
      <c r="FQ24" s="274"/>
      <c r="FR24" s="274"/>
      <c r="FS24" s="274"/>
      <c r="FT24" s="274"/>
      <c r="FU24" s="274"/>
      <c r="FV24" s="274"/>
      <c r="FW24" s="274"/>
      <c r="FX24" s="274"/>
      <c r="FY24" s="274"/>
      <c r="FZ24" s="274"/>
      <c r="GA24" s="274"/>
      <c r="GB24" s="274"/>
      <c r="GC24" s="274"/>
      <c r="GD24" s="274"/>
      <c r="GE24" s="274"/>
      <c r="GF24" s="274"/>
      <c r="GG24" s="274"/>
      <c r="GH24" s="274"/>
      <c r="GI24" s="274"/>
      <c r="GJ24" s="274"/>
      <c r="GK24" s="274"/>
      <c r="GL24" s="274"/>
      <c r="GM24" s="274"/>
      <c r="GN24" s="274"/>
      <c r="GO24" s="274"/>
      <c r="GP24" s="274"/>
      <c r="GQ24" s="274"/>
      <c r="GR24" s="274"/>
      <c r="GS24" s="274"/>
      <c r="GT24" s="274"/>
      <c r="GU24" s="274"/>
      <c r="GV24" s="274"/>
      <c r="GW24" s="274"/>
      <c r="GX24" s="274"/>
      <c r="GY24" s="274"/>
      <c r="GZ24" s="274"/>
      <c r="HA24" s="274"/>
      <c r="HB24" s="274"/>
      <c r="HC24" s="274"/>
      <c r="HD24" s="274"/>
      <c r="HE24" s="274"/>
      <c r="HF24" s="274"/>
      <c r="HG24" s="274"/>
      <c r="HH24" s="274"/>
      <c r="HI24" s="274"/>
      <c r="HJ24" s="274"/>
      <c r="HK24" s="274"/>
      <c r="HL24" s="274"/>
      <c r="HM24" s="274"/>
      <c r="HN24" s="274"/>
      <c r="HO24" s="274"/>
      <c r="HP24" s="274"/>
      <c r="HQ24" s="274"/>
      <c r="HR24" s="274"/>
      <c r="HS24" s="274"/>
      <c r="HT24" s="274"/>
      <c r="HU24" s="274"/>
      <c r="HV24" s="274"/>
      <c r="HW24" s="274"/>
      <c r="HX24" s="274"/>
      <c r="HY24" s="274"/>
      <c r="HZ24" s="274"/>
      <c r="IA24" s="274"/>
      <c r="IB24" s="274"/>
      <c r="IC24" s="274"/>
      <c r="ID24" s="274"/>
      <c r="IE24" s="274"/>
      <c r="IF24" s="274"/>
      <c r="IG24" s="274"/>
      <c r="IH24" s="274"/>
      <c r="II24" s="274"/>
      <c r="IJ24" s="274"/>
      <c r="IK24" s="274"/>
      <c r="IL24" s="274"/>
      <c r="IM24" s="274"/>
      <c r="IN24" s="274"/>
      <c r="IO24" s="274"/>
      <c r="IP24" s="274"/>
      <c r="IQ24" s="274"/>
      <c r="IR24" s="274"/>
      <c r="IS24" s="274"/>
      <c r="IT24" s="274"/>
      <c r="IU24" s="274"/>
      <c r="IV24" s="274"/>
      <c r="IW24" s="274"/>
      <c r="IX24" s="274"/>
      <c r="IY24" s="274"/>
      <c r="IZ24" s="274"/>
      <c r="JA24" s="274"/>
      <c r="JB24" s="274"/>
      <c r="JC24" s="274"/>
      <c r="JD24" s="274"/>
    </row>
    <row r="25" spans="1:264" s="792" customFormat="1" ht="12" customHeight="1">
      <c r="A25" s="256">
        <v>180</v>
      </c>
      <c r="B25" s="257">
        <v>43610</v>
      </c>
      <c r="C25" s="713" t="str">
        <f t="shared" si="0"/>
        <v>*PDR1906-0321*</v>
      </c>
      <c r="D25" s="672" t="s">
        <v>2838</v>
      </c>
      <c r="E25" s="256" t="s">
        <v>2837</v>
      </c>
      <c r="F25" s="256"/>
      <c r="G25" s="297" t="s">
        <v>2376</v>
      </c>
      <c r="H25" s="258" t="s">
        <v>2207</v>
      </c>
      <c r="I25" s="258" t="s">
        <v>2375</v>
      </c>
      <c r="J25" s="256">
        <v>1905</v>
      </c>
      <c r="K25" s="257">
        <v>22801</v>
      </c>
      <c r="L25" s="676" t="s">
        <v>2300</v>
      </c>
      <c r="M25" s="260" t="s">
        <v>2374</v>
      </c>
      <c r="N25" s="672"/>
      <c r="O25" s="257" t="s">
        <v>1291</v>
      </c>
      <c r="P25" s="257"/>
      <c r="Q25" s="257"/>
      <c r="R25" s="257">
        <v>43617</v>
      </c>
      <c r="S25" s="256">
        <v>1908</v>
      </c>
      <c r="T25" s="256"/>
      <c r="U25" s="256" t="s">
        <v>3149</v>
      </c>
      <c r="V25" s="813">
        <v>1840</v>
      </c>
      <c r="W25" s="259"/>
      <c r="X25" s="680" t="s">
        <v>1828</v>
      </c>
      <c r="Y25" s="674" t="s">
        <v>502</v>
      </c>
      <c r="Z25" s="672">
        <v>393</v>
      </c>
      <c r="AA25" s="261">
        <v>1319</v>
      </c>
      <c r="AB25" s="363">
        <f t="shared" si="1"/>
        <v>53.16</v>
      </c>
      <c r="AC25" s="363">
        <f t="shared" si="2"/>
        <v>1300.1242857142854</v>
      </c>
      <c r="AD25" s="364">
        <f t="shared" si="3"/>
        <v>27.668738095238091</v>
      </c>
      <c r="AE25" s="500">
        <f t="shared" si="4"/>
        <v>27</v>
      </c>
      <c r="AF25" s="364">
        <f t="shared" si="5"/>
        <v>27.401242857142854</v>
      </c>
      <c r="AG25" s="262" t="s">
        <v>1330</v>
      </c>
      <c r="AH25" s="255" t="s">
        <v>2</v>
      </c>
      <c r="AI25" s="255">
        <v>50</v>
      </c>
      <c r="AJ25" s="255">
        <v>15</v>
      </c>
      <c r="AK25" s="255">
        <v>10</v>
      </c>
      <c r="AL25" s="255" t="s">
        <v>2299</v>
      </c>
    </row>
    <row r="26" spans="1:264" s="792" customFormat="1" ht="12" customHeight="1">
      <c r="A26" s="256">
        <v>190</v>
      </c>
      <c r="B26" s="257">
        <v>43594</v>
      </c>
      <c r="C26" s="713" t="str">
        <f t="shared" si="0"/>
        <v>*PDR1906-0072*</v>
      </c>
      <c r="D26" s="672" t="s">
        <v>2448</v>
      </c>
      <c r="E26" s="256" t="s">
        <v>2446</v>
      </c>
      <c r="F26" s="256"/>
      <c r="G26" s="297" t="s">
        <v>2041</v>
      </c>
      <c r="H26" s="258" t="s">
        <v>1889</v>
      </c>
      <c r="I26" s="258" t="s">
        <v>2040</v>
      </c>
      <c r="J26" s="256">
        <v>5000</v>
      </c>
      <c r="K26" s="257">
        <v>43620</v>
      </c>
      <c r="L26" s="258" t="s">
        <v>2039</v>
      </c>
      <c r="M26" s="260" t="s">
        <v>2038</v>
      </c>
      <c r="N26" s="672"/>
      <c r="O26" s="257" t="s">
        <v>1291</v>
      </c>
      <c r="P26" s="257"/>
      <c r="Q26" s="257"/>
      <c r="R26" s="257">
        <v>43617</v>
      </c>
      <c r="S26" s="256">
        <v>5003</v>
      </c>
      <c r="T26" s="256"/>
      <c r="U26" s="256" t="s">
        <v>3146</v>
      </c>
      <c r="V26" s="743">
        <v>5000</v>
      </c>
      <c r="W26" s="259"/>
      <c r="X26" s="680" t="s">
        <v>1831</v>
      </c>
      <c r="Y26" s="260" t="s">
        <v>2037</v>
      </c>
      <c r="Z26" s="672">
        <v>483</v>
      </c>
      <c r="AA26" s="261">
        <v>1201</v>
      </c>
      <c r="AB26" s="363">
        <f t="shared" si="1"/>
        <v>115.06</v>
      </c>
      <c r="AC26" s="363">
        <f t="shared" si="2"/>
        <v>1415.1842857142854</v>
      </c>
      <c r="AD26" s="364">
        <f t="shared" si="3"/>
        <v>29.586404761904756</v>
      </c>
      <c r="AE26" s="500">
        <f t="shared" si="4"/>
        <v>29</v>
      </c>
      <c r="AF26" s="364">
        <f t="shared" si="5"/>
        <v>29.351842857142852</v>
      </c>
      <c r="AG26" s="262" t="s">
        <v>1330</v>
      </c>
      <c r="AH26" s="255" t="s">
        <v>2</v>
      </c>
      <c r="AI26" s="255">
        <v>50</v>
      </c>
      <c r="AJ26" s="255">
        <v>15</v>
      </c>
      <c r="AK26" s="255">
        <v>20</v>
      </c>
      <c r="AL26" s="751" t="s">
        <v>2036</v>
      </c>
    </row>
    <row r="27" spans="1:264" s="792" customFormat="1" ht="12" customHeight="1">
      <c r="A27" s="256" t="s">
        <v>69</v>
      </c>
      <c r="B27" s="257">
        <v>43591</v>
      </c>
      <c r="C27" s="713" t="str">
        <f t="shared" si="0"/>
        <v>*PDR1905-0703*</v>
      </c>
      <c r="D27" s="672" t="s">
        <v>2412</v>
      </c>
      <c r="E27" s="256" t="s">
        <v>2413</v>
      </c>
      <c r="F27" s="256"/>
      <c r="G27" s="297" t="s">
        <v>1656</v>
      </c>
      <c r="H27" s="258" t="s">
        <v>1315</v>
      </c>
      <c r="I27" s="258" t="s">
        <v>2364</v>
      </c>
      <c r="J27" s="256">
        <v>1010</v>
      </c>
      <c r="K27" s="257">
        <v>43620</v>
      </c>
      <c r="L27" s="258" t="s">
        <v>1654</v>
      </c>
      <c r="M27" s="260" t="s">
        <v>2363</v>
      </c>
      <c r="N27" s="672"/>
      <c r="O27" s="257" t="s">
        <v>1291</v>
      </c>
      <c r="P27" s="257"/>
      <c r="Q27" s="257"/>
      <c r="R27" s="257">
        <v>43595</v>
      </c>
      <c r="S27" s="256">
        <v>1015</v>
      </c>
      <c r="T27" s="256"/>
      <c r="U27" s="256" t="s">
        <v>2513</v>
      </c>
      <c r="V27" s="743">
        <v>1010</v>
      </c>
      <c r="W27" s="259"/>
      <c r="X27" s="680" t="s">
        <v>1829</v>
      </c>
      <c r="Y27" s="260" t="s">
        <v>1317</v>
      </c>
      <c r="Z27" s="672">
        <v>381</v>
      </c>
      <c r="AA27" s="261">
        <v>1435</v>
      </c>
      <c r="AB27" s="363">
        <f t="shared" si="1"/>
        <v>35.299999999999997</v>
      </c>
      <c r="AC27" s="363">
        <f t="shared" si="2"/>
        <v>1450.4842857142853</v>
      </c>
      <c r="AD27" s="364">
        <f t="shared" si="3"/>
        <v>30.174738095238087</v>
      </c>
      <c r="AE27" s="500">
        <f t="shared" si="4"/>
        <v>30</v>
      </c>
      <c r="AF27" s="364">
        <f t="shared" si="5"/>
        <v>30.104842857142852</v>
      </c>
      <c r="AG27" s="262" t="s">
        <v>1330</v>
      </c>
      <c r="AH27" s="255" t="s">
        <v>2</v>
      </c>
      <c r="AI27" s="255">
        <v>50</v>
      </c>
      <c r="AJ27" s="255">
        <v>15</v>
      </c>
      <c r="AK27" s="255">
        <v>20</v>
      </c>
      <c r="AL27" s="255" t="s">
        <v>1669</v>
      </c>
    </row>
    <row r="28" spans="1:264" s="310" customFormat="1" ht="15.95" customHeight="1">
      <c r="A28" s="302"/>
      <c r="B28" s="302"/>
      <c r="C28" s="301"/>
      <c r="D28" s="673"/>
      <c r="E28" s="346"/>
      <c r="F28" s="346"/>
      <c r="G28" s="673"/>
      <c r="H28" s="347"/>
      <c r="I28" s="347"/>
      <c r="J28" s="302"/>
      <c r="K28" s="301"/>
      <c r="L28" s="347" t="s">
        <v>347</v>
      </c>
      <c r="M28" s="347"/>
      <c r="N28" s="347"/>
      <c r="O28" s="389"/>
      <c r="P28" s="712"/>
      <c r="Q28" s="359"/>
      <c r="R28" s="301"/>
      <c r="S28" s="302"/>
      <c r="T28" s="360"/>
      <c r="U28" s="302"/>
      <c r="V28" s="302"/>
      <c r="W28" s="360"/>
      <c r="X28" s="346"/>
      <c r="Y28" s="347"/>
      <c r="Z28" s="361"/>
      <c r="AA28" s="362"/>
      <c r="AB28" s="363">
        <f t="shared" si="1"/>
        <v>120</v>
      </c>
      <c r="AC28" s="363">
        <f t="shared" si="2"/>
        <v>1570.4842857142853</v>
      </c>
      <c r="AD28" s="364">
        <f t="shared" si="3"/>
        <v>32.174738095238084</v>
      </c>
      <c r="AE28" s="500">
        <f t="shared" si="4"/>
        <v>32</v>
      </c>
      <c r="AF28" s="364">
        <f t="shared" si="5"/>
        <v>32.104842857142849</v>
      </c>
      <c r="AG28" s="304"/>
      <c r="AH28" s="304"/>
      <c r="AI28" s="255">
        <v>100</v>
      </c>
      <c r="AJ28" s="255">
        <v>120</v>
      </c>
      <c r="AK28" s="304"/>
      <c r="AL28" s="304"/>
      <c r="AM28" s="391"/>
      <c r="AN28" s="391"/>
    </row>
    <row r="29" spans="1:264" s="310" customFormat="1" ht="15.95" customHeight="1">
      <c r="A29" s="302"/>
      <c r="B29" s="302"/>
      <c r="C29" s="301"/>
      <c r="D29" s="673"/>
      <c r="E29" s="346"/>
      <c r="F29" s="346"/>
      <c r="G29" s="673"/>
      <c r="H29" s="347"/>
      <c r="I29" s="347"/>
      <c r="J29" s="302"/>
      <c r="K29" s="301"/>
      <c r="L29" s="347"/>
      <c r="M29" s="347"/>
      <c r="N29" s="347"/>
      <c r="O29" s="347"/>
      <c r="P29" s="347"/>
      <c r="Q29" s="347"/>
      <c r="R29" s="389"/>
      <c r="S29" s="359"/>
      <c r="T29" s="359"/>
      <c r="U29" s="301"/>
      <c r="V29" s="302"/>
      <c r="W29" s="360"/>
      <c r="X29" s="302"/>
      <c r="Y29" s="302"/>
      <c r="Z29" s="360"/>
      <c r="AA29" s="360"/>
      <c r="AB29" s="346"/>
      <c r="AC29" s="347"/>
      <c r="AD29" s="361"/>
      <c r="AE29" s="362"/>
      <c r="AF29" s="363"/>
      <c r="AG29" s="363"/>
      <c r="AH29" s="364"/>
      <c r="AI29" s="610"/>
      <c r="AJ29" s="611"/>
      <c r="AK29" s="518"/>
      <c r="AL29" s="304"/>
      <c r="AM29" s="391"/>
      <c r="AN29" s="391"/>
    </row>
    <row r="30" spans="1:264" s="310" customFormat="1" ht="15.95" customHeight="1">
      <c r="A30" s="302"/>
      <c r="B30" s="302"/>
      <c r="C30" s="301"/>
      <c r="D30" s="673"/>
      <c r="E30" s="302"/>
      <c r="F30" s="302"/>
      <c r="G30" s="302"/>
      <c r="H30" s="306"/>
      <c r="I30" s="306"/>
      <c r="J30" s="302">
        <f>SUM(J8:J29)</f>
        <v>53905</v>
      </c>
      <c r="K30" s="301"/>
      <c r="L30" s="306"/>
      <c r="M30" s="673"/>
      <c r="N30" s="306"/>
      <c r="O30" s="306"/>
      <c r="P30" s="306"/>
      <c r="Q30" s="306"/>
      <c r="R30" s="301"/>
      <c r="S30" s="302">
        <f>SUM(S8:S29)</f>
        <v>54069</v>
      </c>
      <c r="T30" s="302"/>
      <c r="U30" s="302"/>
      <c r="V30" s="302"/>
      <c r="W30" s="308"/>
      <c r="X30" s="302"/>
      <c r="Y30" s="307"/>
      <c r="Z30" s="673"/>
      <c r="AA30" s="309"/>
      <c r="AB30" s="501">
        <f>SUM(AB7:AB29)</f>
        <v>1570.4842857142853</v>
      </c>
      <c r="AC30" s="501"/>
      <c r="AD30" s="305"/>
      <c r="AE30" s="365"/>
      <c r="AF30" s="501">
        <f>AB30/60</f>
        <v>26.174738095238087</v>
      </c>
      <c r="AG30" s="305"/>
      <c r="AH30" s="518"/>
      <c r="AI30" s="518"/>
      <c r="AJ30" s="518"/>
      <c r="AK30" s="518"/>
      <c r="AL30" s="389"/>
      <c r="GB30" s="519"/>
    </row>
    <row r="31" spans="1:264">
      <c r="A31" s="939"/>
      <c r="B31" s="939"/>
      <c r="L31" s="520"/>
      <c r="M31" s="502"/>
      <c r="N31" s="502"/>
      <c r="O31" s="502"/>
      <c r="P31" s="502"/>
      <c r="Q31" s="502"/>
      <c r="R31" s="502"/>
      <c r="S31" s="502"/>
      <c r="T31" s="502"/>
      <c r="U31" s="502"/>
      <c r="V31" s="502"/>
      <c r="W31" s="521"/>
      <c r="Y31" s="939"/>
      <c r="Z31" s="939"/>
      <c r="AA31" s="939"/>
      <c r="AK31" s="656"/>
    </row>
    <row r="32" spans="1:264">
      <c r="S32" s="491"/>
      <c r="T32" s="491"/>
      <c r="U32" s="491"/>
      <c r="V32" s="594"/>
      <c r="W32" s="522"/>
      <c r="Z32" s="837" t="s">
        <v>2307</v>
      </c>
    </row>
    <row r="33" spans="1:40" ht="21">
      <c r="I33" s="504" t="s">
        <v>592</v>
      </c>
      <c r="R33" s="504" t="s">
        <v>594</v>
      </c>
      <c r="W33" s="490"/>
      <c r="Z33" s="942" t="s">
        <v>2141</v>
      </c>
      <c r="AM33" s="491"/>
      <c r="AN33" s="491"/>
    </row>
    <row r="34" spans="1:40" s="939" customFormat="1">
      <c r="I34" s="1535"/>
      <c r="J34" s="1535"/>
      <c r="R34" s="1535" t="s">
        <v>61</v>
      </c>
      <c r="S34" s="1535"/>
      <c r="T34" s="1535"/>
      <c r="U34" s="1535"/>
      <c r="V34" s="1535"/>
      <c r="W34" s="1535"/>
      <c r="X34" s="1535"/>
      <c r="Y34" s="523"/>
      <c r="Z34" s="523"/>
      <c r="AA34" s="523"/>
      <c r="AH34" s="524"/>
      <c r="AI34" s="524"/>
      <c r="AJ34" s="524"/>
      <c r="AK34" s="504"/>
      <c r="AL34" s="505"/>
      <c r="AM34" s="505"/>
    </row>
    <row r="35" spans="1:40">
      <c r="A35" s="504"/>
      <c r="B35" s="504"/>
      <c r="C35" s="504"/>
      <c r="I35" s="504" t="s">
        <v>593</v>
      </c>
      <c r="M35" s="504"/>
      <c r="T35" s="504"/>
      <c r="W35" s="490"/>
      <c r="AK35" s="524"/>
      <c r="AM35" s="491"/>
      <c r="AN35" s="491"/>
    </row>
  </sheetData>
  <mergeCells count="8">
    <mergeCell ref="AL5:AL7"/>
    <mergeCell ref="I34:J34"/>
    <mergeCell ref="R34:X34"/>
    <mergeCell ref="A2:AE2"/>
    <mergeCell ref="H4:H5"/>
    <mergeCell ref="I4:I5"/>
    <mergeCell ref="O4:Q4"/>
    <mergeCell ref="Z4:AA4"/>
  </mergeCells>
  <conditionalFormatting sqref="AA28">
    <cfRule type="duplicateValues" dxfId="2540" priority="141" stopIfTrue="1"/>
  </conditionalFormatting>
  <conditionalFormatting sqref="AA28">
    <cfRule type="duplicateValues" dxfId="2539" priority="139" stopIfTrue="1"/>
    <cfRule type="duplicateValues" dxfId="2538" priority="140" stopIfTrue="1"/>
  </conditionalFormatting>
  <conditionalFormatting sqref="BC28:BD28 BL28 AT28:AW28">
    <cfRule type="duplicateValues" dxfId="2537" priority="138" stopIfTrue="1"/>
  </conditionalFormatting>
  <conditionalFormatting sqref="BC28:BD28 BL28 AT28:AW28">
    <cfRule type="duplicateValues" dxfId="2536" priority="136" stopIfTrue="1"/>
    <cfRule type="duplicateValues" dxfId="2535" priority="137" stopIfTrue="1"/>
  </conditionalFormatting>
  <conditionalFormatting sqref="BM28">
    <cfRule type="duplicateValues" dxfId="2534" priority="135" stopIfTrue="1"/>
  </conditionalFormatting>
  <conditionalFormatting sqref="BM28">
    <cfRule type="duplicateValues" dxfId="2533" priority="133" stopIfTrue="1"/>
    <cfRule type="duplicateValues" dxfId="2532" priority="134" stopIfTrue="1"/>
  </conditionalFormatting>
  <conditionalFormatting sqref="D2">
    <cfRule type="duplicateValues" dxfId="2531" priority="132" stopIfTrue="1"/>
  </conditionalFormatting>
  <conditionalFormatting sqref="D2">
    <cfRule type="duplicateValues" dxfId="2530" priority="130" stopIfTrue="1"/>
    <cfRule type="duplicateValues" dxfId="2529" priority="131" stopIfTrue="1"/>
  </conditionalFormatting>
  <conditionalFormatting sqref="D26">
    <cfRule type="duplicateValues" dxfId="2528" priority="102" stopIfTrue="1"/>
  </conditionalFormatting>
  <conditionalFormatting sqref="D26">
    <cfRule type="duplicateValues" dxfId="2527" priority="100" stopIfTrue="1"/>
    <cfRule type="duplicateValues" dxfId="2526" priority="101" stopIfTrue="1"/>
  </conditionalFormatting>
  <conditionalFormatting sqref="D18">
    <cfRule type="duplicateValues" dxfId="2525" priority="72" stopIfTrue="1"/>
  </conditionalFormatting>
  <conditionalFormatting sqref="D18">
    <cfRule type="duplicateValues" dxfId="2524" priority="70" stopIfTrue="1"/>
    <cfRule type="duplicateValues" dxfId="2523" priority="71" stopIfTrue="1"/>
  </conditionalFormatting>
  <conditionalFormatting sqref="D25">
    <cfRule type="duplicateValues" dxfId="2522" priority="69" stopIfTrue="1"/>
  </conditionalFormatting>
  <conditionalFormatting sqref="D25">
    <cfRule type="duplicateValues" dxfId="2521" priority="67" stopIfTrue="1"/>
    <cfRule type="duplicateValues" dxfId="2520" priority="68" stopIfTrue="1"/>
  </conditionalFormatting>
  <conditionalFormatting sqref="D15:D16">
    <cfRule type="duplicateValues" dxfId="2519" priority="60" stopIfTrue="1"/>
  </conditionalFormatting>
  <conditionalFormatting sqref="D15:D16">
    <cfRule type="duplicateValues" dxfId="2518" priority="58" stopIfTrue="1"/>
    <cfRule type="duplicateValues" dxfId="2517" priority="59" stopIfTrue="1"/>
  </conditionalFormatting>
  <conditionalFormatting sqref="D17">
    <cfRule type="duplicateValues" dxfId="2516" priority="55" stopIfTrue="1"/>
  </conditionalFormatting>
  <conditionalFormatting sqref="D17">
    <cfRule type="duplicateValues" dxfId="2515" priority="56" stopIfTrue="1"/>
    <cfRule type="duplicateValues" dxfId="2514" priority="57" stopIfTrue="1"/>
  </conditionalFormatting>
  <conditionalFormatting sqref="D27">
    <cfRule type="duplicateValues" dxfId="2513" priority="54" stopIfTrue="1"/>
  </conditionalFormatting>
  <conditionalFormatting sqref="D27">
    <cfRule type="duplicateValues" dxfId="2512" priority="52" stopIfTrue="1"/>
    <cfRule type="duplicateValues" dxfId="2511" priority="53" stopIfTrue="1"/>
  </conditionalFormatting>
  <conditionalFormatting sqref="D19">
    <cfRule type="duplicateValues" dxfId="2510" priority="49" stopIfTrue="1"/>
  </conditionalFormatting>
  <conditionalFormatting sqref="D19">
    <cfRule type="duplicateValues" dxfId="2509" priority="50" stopIfTrue="1"/>
    <cfRule type="duplicateValues" dxfId="2508" priority="51" stopIfTrue="1"/>
  </conditionalFormatting>
  <conditionalFormatting sqref="D22:D24">
    <cfRule type="duplicateValues" dxfId="2507" priority="48" stopIfTrue="1"/>
  </conditionalFormatting>
  <conditionalFormatting sqref="D22:D24">
    <cfRule type="duplicateValues" dxfId="2506" priority="46" stopIfTrue="1"/>
    <cfRule type="duplicateValues" dxfId="2505" priority="47" stopIfTrue="1"/>
  </conditionalFormatting>
  <conditionalFormatting sqref="D9">
    <cfRule type="duplicateValues" dxfId="2504" priority="45" stopIfTrue="1"/>
  </conditionalFormatting>
  <conditionalFormatting sqref="D9">
    <cfRule type="duplicateValues" dxfId="2503" priority="43" stopIfTrue="1"/>
    <cfRule type="duplicateValues" dxfId="2502" priority="44" stopIfTrue="1"/>
  </conditionalFormatting>
  <conditionalFormatting sqref="D20:D21">
    <cfRule type="duplicateValues" dxfId="2501" priority="42" stopIfTrue="1"/>
  </conditionalFormatting>
  <conditionalFormatting sqref="D20:D21">
    <cfRule type="duplicateValues" dxfId="2500" priority="40" stopIfTrue="1"/>
    <cfRule type="duplicateValues" dxfId="2499" priority="41" stopIfTrue="1"/>
  </conditionalFormatting>
  <conditionalFormatting sqref="D10">
    <cfRule type="duplicateValues" dxfId="2498" priority="34" stopIfTrue="1"/>
  </conditionalFormatting>
  <conditionalFormatting sqref="D10">
    <cfRule type="duplicateValues" dxfId="2497" priority="35" stopIfTrue="1"/>
    <cfRule type="duplicateValues" dxfId="2496" priority="36" stopIfTrue="1"/>
  </conditionalFormatting>
  <conditionalFormatting sqref="D11">
    <cfRule type="duplicateValues" dxfId="2495" priority="31" stopIfTrue="1"/>
  </conditionalFormatting>
  <conditionalFormatting sqref="D11">
    <cfRule type="duplicateValues" dxfId="2494" priority="32" stopIfTrue="1"/>
    <cfRule type="duplicateValues" dxfId="2493" priority="33" stopIfTrue="1"/>
  </conditionalFormatting>
  <conditionalFormatting sqref="D12:D14">
    <cfRule type="duplicateValues" dxfId="2492" priority="4" stopIfTrue="1"/>
  </conditionalFormatting>
  <conditionalFormatting sqref="D12:D14">
    <cfRule type="duplicateValues" dxfId="2491" priority="5" stopIfTrue="1"/>
    <cfRule type="duplicateValues" dxfId="2490" priority="6" stopIfTrue="1"/>
  </conditionalFormatting>
  <conditionalFormatting sqref="D8">
    <cfRule type="duplicateValues" dxfId="2489" priority="3" stopIfTrue="1"/>
  </conditionalFormatting>
  <conditionalFormatting sqref="D8">
    <cfRule type="duplicateValues" dxfId="2488" priority="1" stopIfTrue="1"/>
    <cfRule type="duplicateValues" dxfId="2487" priority="2" stopIfTrue="1"/>
  </conditionalFormatting>
  <conditionalFormatting sqref="BC29:BD29 BL29 AT29:AW29 AE29">
    <cfRule type="duplicateValues" dxfId="2486" priority="113314" stopIfTrue="1"/>
  </conditionalFormatting>
  <conditionalFormatting sqref="BC29:BD29 BL29 AT29:AW29 AE29">
    <cfRule type="duplicateValues" dxfId="2485" priority="113318" stopIfTrue="1"/>
    <cfRule type="duplicateValues" dxfId="2484" priority="113319" stopIfTrue="1"/>
  </conditionalFormatting>
  <conditionalFormatting sqref="BM29">
    <cfRule type="duplicateValues" dxfId="2483" priority="113326" stopIfTrue="1"/>
  </conditionalFormatting>
  <conditionalFormatting sqref="BM29">
    <cfRule type="duplicateValues" dxfId="2482" priority="113327" stopIfTrue="1"/>
    <cfRule type="duplicateValues" dxfId="2481" priority="113328" stopIfTrue="1"/>
  </conditionalFormatting>
  <printOptions horizontalCentered="1"/>
  <pageMargins left="0" right="0" top="0" bottom="0" header="0.31496062992125984" footer="0.31496062992125984"/>
  <pageSetup paperSize="122" scale="60" orientation="landscape" r:id="rId1"/>
  <colBreaks count="1" manualBreakCount="1">
    <brk id="38" max="1048575" man="1"/>
  </colBreaks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1:GB52"/>
  <sheetViews>
    <sheetView zoomScale="110" zoomScaleNormal="110" workbookViewId="0">
      <selection activeCell="M20" sqref="M20"/>
    </sheetView>
  </sheetViews>
  <sheetFormatPr defaultRowHeight="18"/>
  <cols>
    <col min="1" max="1" width="7.28515625" style="946" customWidth="1"/>
    <col min="2" max="2" width="4.5703125" style="946" hidden="1" customWidth="1"/>
    <col min="3" max="3" width="32.7109375" style="946" hidden="1" customWidth="1"/>
    <col min="4" max="4" width="11.7109375" style="946" customWidth="1"/>
    <col min="5" max="5" width="12.42578125" style="946" customWidth="1"/>
    <col min="6" max="6" width="8.7109375" style="946" hidden="1" customWidth="1"/>
    <col min="7" max="7" width="7.28515625" style="946" hidden="1" customWidth="1"/>
    <col min="8" max="8" width="14.85546875" style="946" customWidth="1"/>
    <col min="9" max="9" width="21.42578125" style="946" customWidth="1"/>
    <col min="10" max="10" width="5.85546875" style="946" customWidth="1"/>
    <col min="11" max="11" width="7" style="946" customWidth="1"/>
    <col min="12" max="12" width="30.7109375" style="946" customWidth="1"/>
    <col min="13" max="13" width="9.42578125" style="946" customWidth="1"/>
    <col min="14" max="14" width="9.85546875" style="946" customWidth="1"/>
    <col min="15" max="15" width="4" style="946" customWidth="1"/>
    <col min="16" max="16" width="5.7109375" style="946" customWidth="1"/>
    <col min="17" max="17" width="6" style="946" customWidth="1"/>
    <col min="18" max="18" width="7.7109375" style="946" customWidth="1"/>
    <col min="19" max="19" width="5.140625" style="946" customWidth="1"/>
    <col min="20" max="20" width="6.28515625" style="946" hidden="1" customWidth="1"/>
    <col min="21" max="21" width="10" style="946" customWidth="1"/>
    <col min="22" max="22" width="8.42578125" style="946" customWidth="1"/>
    <col min="23" max="23" width="5.140625" style="947" hidden="1" customWidth="1"/>
    <col min="24" max="24" width="4.28515625" style="946" customWidth="1"/>
    <col min="25" max="25" width="17.28515625" style="946" customWidth="1"/>
    <col min="26" max="26" width="4.5703125" style="946" customWidth="1"/>
    <col min="27" max="27" width="4.28515625" style="946" customWidth="1"/>
    <col min="28" max="28" width="4.5703125" style="946" customWidth="1"/>
    <col min="29" max="29" width="4.7109375" style="946" hidden="1" customWidth="1"/>
    <col min="30" max="30" width="6.7109375" style="946" hidden="1" customWidth="1"/>
    <col min="31" max="31" width="3.7109375" style="946" hidden="1" customWidth="1"/>
    <col min="32" max="32" width="4.5703125" style="946" customWidth="1"/>
    <col min="33" max="33" width="6.42578125" style="946" hidden="1" customWidth="1"/>
    <col min="34" max="34" width="6.42578125" style="948" customWidth="1"/>
    <col min="35" max="35" width="4.42578125" style="948" customWidth="1"/>
    <col min="36" max="37" width="4.140625" style="948" customWidth="1"/>
    <col min="38" max="38" width="44" style="946" customWidth="1"/>
    <col min="39" max="16384" width="9.140625" style="946"/>
  </cols>
  <sheetData>
    <row r="1" spans="1:38" ht="6" customHeight="1" thickBot="1"/>
    <row r="2" spans="1:38" s="953" customFormat="1" ht="23.25" customHeight="1" thickTop="1" thickBot="1">
      <c r="A2" s="1546" t="s">
        <v>1580</v>
      </c>
      <c r="B2" s="1547"/>
      <c r="C2" s="1547"/>
      <c r="D2" s="1547"/>
      <c r="E2" s="1547"/>
      <c r="F2" s="1547"/>
      <c r="G2" s="1547"/>
      <c r="H2" s="1547"/>
      <c r="I2" s="1547"/>
      <c r="J2" s="1547"/>
      <c r="K2" s="1547"/>
      <c r="L2" s="1547"/>
      <c r="M2" s="1547"/>
      <c r="N2" s="1547"/>
      <c r="O2" s="1547"/>
      <c r="P2" s="1547"/>
      <c r="Q2" s="1547"/>
      <c r="R2" s="1547"/>
      <c r="S2" s="1547"/>
      <c r="T2" s="1547"/>
      <c r="U2" s="1547"/>
      <c r="V2" s="1547"/>
      <c r="W2" s="1547"/>
      <c r="X2" s="1547"/>
      <c r="Y2" s="1547"/>
      <c r="Z2" s="1547"/>
      <c r="AA2" s="1547"/>
      <c r="AB2" s="1547"/>
      <c r="AC2" s="1547"/>
      <c r="AD2" s="1547"/>
      <c r="AE2" s="1547"/>
      <c r="AF2" s="949"/>
      <c r="AG2" s="950" t="s">
        <v>51</v>
      </c>
      <c r="AH2" s="951" t="s">
        <v>52</v>
      </c>
      <c r="AI2" s="952"/>
      <c r="AJ2" s="952"/>
      <c r="AK2" s="952"/>
    </row>
    <row r="3" spans="1:38" s="952" customFormat="1" ht="18" customHeight="1" thickTop="1" thickBot="1">
      <c r="A3" s="954" t="s">
        <v>1289</v>
      </c>
      <c r="B3" s="955"/>
      <c r="C3" s="955"/>
      <c r="D3" s="956"/>
      <c r="E3" s="956"/>
      <c r="F3" s="956"/>
      <c r="G3" s="956"/>
      <c r="H3" s="956"/>
      <c r="I3" s="956"/>
      <c r="J3" s="957" t="s">
        <v>36</v>
      </c>
      <c r="K3" s="957"/>
      <c r="L3" s="958" t="s">
        <v>59</v>
      </c>
      <c r="M3" s="959"/>
      <c r="N3" s="960"/>
      <c r="O3" s="960"/>
      <c r="P3" s="960"/>
      <c r="R3" s="961"/>
      <c r="S3" s="962"/>
      <c r="T3" s="962"/>
      <c r="U3" s="962"/>
      <c r="V3" s="962"/>
      <c r="W3" s="963"/>
      <c r="X3" s="964"/>
      <c r="Y3" s="964"/>
      <c r="Z3" s="965" t="s">
        <v>2908</v>
      </c>
      <c r="AA3" s="966"/>
      <c r="AB3" s="967"/>
      <c r="AC3" s="968"/>
      <c r="AD3" s="968"/>
      <c r="AE3" s="968"/>
      <c r="AF3" s="969"/>
      <c r="AG3" s="970"/>
      <c r="AH3" s="971"/>
    </row>
    <row r="4" spans="1:38" s="988" customFormat="1" ht="12" customHeight="1" thickTop="1">
      <c r="A4" s="972" t="s">
        <v>37</v>
      </c>
      <c r="B4" s="973"/>
      <c r="C4" s="973" t="s">
        <v>13</v>
      </c>
      <c r="D4" s="974" t="s">
        <v>1296</v>
      </c>
      <c r="E4" s="975" t="s">
        <v>1296</v>
      </c>
      <c r="F4" s="975"/>
      <c r="G4" s="975"/>
      <c r="H4" s="1548" t="s">
        <v>15</v>
      </c>
      <c r="I4" s="1542" t="s">
        <v>16</v>
      </c>
      <c r="J4" s="976" t="s">
        <v>17</v>
      </c>
      <c r="K4" s="977" t="s">
        <v>18</v>
      </c>
      <c r="L4" s="978" t="s">
        <v>19</v>
      </c>
      <c r="M4" s="973" t="s">
        <v>39</v>
      </c>
      <c r="N4" s="979" t="s">
        <v>20</v>
      </c>
      <c r="O4" s="1549" t="s">
        <v>21</v>
      </c>
      <c r="P4" s="1549"/>
      <c r="Q4" s="1549"/>
      <c r="R4" s="980" t="s">
        <v>22</v>
      </c>
      <c r="S4" s="981" t="s">
        <v>38</v>
      </c>
      <c r="T4" s="981"/>
      <c r="U4" s="981" t="s">
        <v>57</v>
      </c>
      <c r="V4" s="981" t="s">
        <v>53</v>
      </c>
      <c r="W4" s="982" t="s">
        <v>8</v>
      </c>
      <c r="X4" s="973" t="s">
        <v>40</v>
      </c>
      <c r="Y4" s="983" t="s">
        <v>41</v>
      </c>
      <c r="Z4" s="1550" t="s">
        <v>23</v>
      </c>
      <c r="AA4" s="1551"/>
      <c r="AB4" s="973" t="s">
        <v>44</v>
      </c>
      <c r="AC4" s="973" t="s">
        <v>45</v>
      </c>
      <c r="AD4" s="973" t="s">
        <v>46</v>
      </c>
      <c r="AE4" s="973"/>
      <c r="AF4" s="984" t="s">
        <v>44</v>
      </c>
      <c r="AG4" s="985" t="s">
        <v>51</v>
      </c>
      <c r="AH4" s="986" t="s">
        <v>52</v>
      </c>
      <c r="AI4" s="987"/>
      <c r="AJ4" s="987"/>
      <c r="AK4" s="987"/>
    </row>
    <row r="5" spans="1:38" s="988" customFormat="1" ht="12" customHeight="1" thickBot="1">
      <c r="A5" s="989" t="s">
        <v>47</v>
      </c>
      <c r="B5" s="990"/>
      <c r="C5" s="990" t="s">
        <v>24</v>
      </c>
      <c r="D5" s="991" t="s">
        <v>1297</v>
      </c>
      <c r="E5" s="992" t="s">
        <v>1298</v>
      </c>
      <c r="F5" s="992"/>
      <c r="G5" s="992"/>
      <c r="H5" s="1548"/>
      <c r="I5" s="1544"/>
      <c r="J5" s="976" t="s">
        <v>26</v>
      </c>
      <c r="K5" s="993" t="s">
        <v>26</v>
      </c>
      <c r="L5" s="994" t="s">
        <v>27</v>
      </c>
      <c r="M5" s="995"/>
      <c r="N5" s="996"/>
      <c r="O5" s="978" t="s">
        <v>30</v>
      </c>
      <c r="P5" s="978" t="s">
        <v>31</v>
      </c>
      <c r="Q5" s="978" t="s">
        <v>32</v>
      </c>
      <c r="R5" s="997" t="s">
        <v>33</v>
      </c>
      <c r="S5" s="998" t="s">
        <v>48</v>
      </c>
      <c r="T5" s="998" t="s">
        <v>217</v>
      </c>
      <c r="U5" s="998" t="s">
        <v>58</v>
      </c>
      <c r="V5" s="998" t="s">
        <v>54</v>
      </c>
      <c r="W5" s="999"/>
      <c r="X5" s="989"/>
      <c r="Y5" s="1000" t="s">
        <v>34</v>
      </c>
      <c r="Z5" s="1000" t="s">
        <v>42</v>
      </c>
      <c r="AA5" s="1000" t="s">
        <v>43</v>
      </c>
      <c r="AB5" s="1001" t="s">
        <v>49</v>
      </c>
      <c r="AC5" s="990"/>
      <c r="AD5" s="990"/>
      <c r="AE5" s="1001"/>
      <c r="AF5" s="1002"/>
      <c r="AG5" s="992"/>
      <c r="AH5" s="1003"/>
      <c r="AI5" s="1004" t="s">
        <v>50</v>
      </c>
      <c r="AJ5" s="1004" t="s">
        <v>0</v>
      </c>
      <c r="AK5" s="1005" t="s">
        <v>38</v>
      </c>
      <c r="AL5" s="1542" t="s">
        <v>1325</v>
      </c>
    </row>
    <row r="6" spans="1:38" s="988" customFormat="1" ht="21.75" hidden="1" customHeight="1" thickTop="1">
      <c r="A6" s="985"/>
      <c r="B6" s="1006"/>
      <c r="C6" s="1006"/>
      <c r="D6" s="1006"/>
      <c r="E6" s="1006"/>
      <c r="F6" s="1006"/>
      <c r="G6" s="1006"/>
      <c r="H6" s="1006"/>
      <c r="I6" s="1006"/>
      <c r="J6" s="1006"/>
      <c r="K6" s="1006"/>
      <c r="L6" s="1007"/>
      <c r="M6" s="1006"/>
      <c r="N6" s="1006"/>
      <c r="O6" s="1006"/>
      <c r="P6" s="1006"/>
      <c r="Q6" s="1006"/>
      <c r="R6" s="1007"/>
      <c r="S6" s="1008"/>
      <c r="T6" s="1008"/>
      <c r="U6" s="1008"/>
      <c r="V6" s="1008"/>
      <c r="W6" s="1009"/>
      <c r="X6" s="1006"/>
      <c r="Y6" s="1006"/>
      <c r="Z6" s="1006"/>
      <c r="AA6" s="1006"/>
      <c r="AB6" s="1010">
        <f>S6/80</f>
        <v>0</v>
      </c>
      <c r="AC6" s="1011">
        <f>AB6+AC5</f>
        <v>0</v>
      </c>
      <c r="AD6" s="1012">
        <f>(7+(AC6/60))</f>
        <v>7</v>
      </c>
      <c r="AE6" s="1013">
        <f>FLOOR(AD6,1)</f>
        <v>7</v>
      </c>
      <c r="AF6" s="1014">
        <f>(AE6+((AD6-AE6)*60*0.01))</f>
        <v>7</v>
      </c>
      <c r="AG6" s="992"/>
      <c r="AH6" s="1003"/>
      <c r="AI6" s="987"/>
      <c r="AJ6" s="987"/>
      <c r="AK6" s="1005"/>
      <c r="AL6" s="1543"/>
    </row>
    <row r="7" spans="1:38" s="1026" customFormat="1" ht="12" customHeight="1" thickTop="1">
      <c r="A7" s="1015"/>
      <c r="B7" s="1015"/>
      <c r="C7" s="1016"/>
      <c r="D7" s="975"/>
      <c r="E7" s="1015"/>
      <c r="F7" s="1015"/>
      <c r="G7" s="1015"/>
      <c r="H7" s="1017"/>
      <c r="I7" s="1017"/>
      <c r="J7" s="1015"/>
      <c r="K7" s="1016"/>
      <c r="L7" s="1017" t="s">
        <v>1</v>
      </c>
      <c r="M7" s="975"/>
      <c r="N7" s="1017"/>
      <c r="O7" s="1017"/>
      <c r="P7" s="1017"/>
      <c r="Q7" s="1017"/>
      <c r="R7" s="1016"/>
      <c r="S7" s="1015"/>
      <c r="T7" s="1015"/>
      <c r="U7" s="1015"/>
      <c r="V7" s="1015"/>
      <c r="W7" s="1018"/>
      <c r="X7" s="1015"/>
      <c r="Y7" s="1019"/>
      <c r="Z7" s="975"/>
      <c r="AA7" s="1020"/>
      <c r="AB7" s="1021">
        <f>S7/AI7+AJ7</f>
        <v>0</v>
      </c>
      <c r="AC7" s="1021">
        <f>AB7+AC6</f>
        <v>0</v>
      </c>
      <c r="AD7" s="1022">
        <f>(8+(AC7/60))</f>
        <v>8</v>
      </c>
      <c r="AE7" s="1023">
        <f>FLOOR(AD7,1)</f>
        <v>8</v>
      </c>
      <c r="AF7" s="1022">
        <f>(AE7+((AD7-AE7)*60*0.01))</f>
        <v>8</v>
      </c>
      <c r="AG7" s="1024"/>
      <c r="AH7" s="1025"/>
      <c r="AI7" s="1025">
        <v>50</v>
      </c>
      <c r="AJ7" s="1025">
        <v>0</v>
      </c>
      <c r="AK7" s="1005" t="s">
        <v>1391</v>
      </c>
      <c r="AL7" s="1544"/>
    </row>
    <row r="8" spans="1:38" s="762" customFormat="1" ht="12.95" customHeight="1">
      <c r="A8" s="748" t="s">
        <v>3219</v>
      </c>
      <c r="B8" s="753">
        <v>43615</v>
      </c>
      <c r="C8" s="789" t="str">
        <f t="shared" ref="C8:C44" si="0">"*"&amp;D8&amp;"*"</f>
        <v>*PDR1906-0460*</v>
      </c>
      <c r="D8" s="754" t="s">
        <v>3210</v>
      </c>
      <c r="E8" s="748" t="s">
        <v>3211</v>
      </c>
      <c r="F8" s="748"/>
      <c r="G8" s="755" t="s">
        <v>3212</v>
      </c>
      <c r="H8" s="756" t="s">
        <v>1452</v>
      </c>
      <c r="I8" s="756" t="s">
        <v>3213</v>
      </c>
      <c r="J8" s="748">
        <v>2792</v>
      </c>
      <c r="K8" s="753">
        <v>22801</v>
      </c>
      <c r="L8" s="756" t="s">
        <v>3214</v>
      </c>
      <c r="M8" s="757" t="s">
        <v>3215</v>
      </c>
      <c r="N8" s="1027" t="s">
        <v>3209</v>
      </c>
      <c r="O8" s="754" t="s">
        <v>1291</v>
      </c>
      <c r="P8" s="756"/>
      <c r="Q8" s="756"/>
      <c r="R8" s="753">
        <v>43616</v>
      </c>
      <c r="S8" s="748">
        <v>2802</v>
      </c>
      <c r="T8" s="748"/>
      <c r="U8" s="748" t="s">
        <v>3216</v>
      </c>
      <c r="V8" s="787">
        <v>2792</v>
      </c>
      <c r="W8" s="758"/>
      <c r="X8" s="759" t="s">
        <v>1829</v>
      </c>
      <c r="Y8" s="757" t="s">
        <v>3217</v>
      </c>
      <c r="Z8" s="754">
        <v>557</v>
      </c>
      <c r="AA8" s="760">
        <v>1409</v>
      </c>
      <c r="AB8" s="1021">
        <f t="shared" ref="AB8:AB45" si="1">S8/AI8+AJ8</f>
        <v>43.019999999999996</v>
      </c>
      <c r="AC8" s="1021">
        <f t="shared" ref="AC8:AC45" si="2">AB8+AC7</f>
        <v>43.019999999999996</v>
      </c>
      <c r="AD8" s="1022">
        <f t="shared" ref="AD8:AD45" si="3">(8+(AC8/60))</f>
        <v>8.7170000000000005</v>
      </c>
      <c r="AE8" s="1023">
        <f t="shared" ref="AE8:AE45" si="4">FLOOR(AD8,1)</f>
        <v>8</v>
      </c>
      <c r="AF8" s="1022">
        <f t="shared" ref="AF8:AF45" si="5">(AE8+((AD8-AE8)*60*0.01))</f>
        <v>8.430200000000001</v>
      </c>
      <c r="AG8" s="761" t="s">
        <v>1330</v>
      </c>
      <c r="AH8" s="752" t="s">
        <v>2</v>
      </c>
      <c r="AI8" s="752">
        <v>100</v>
      </c>
      <c r="AJ8" s="752">
        <v>15</v>
      </c>
      <c r="AK8" s="752">
        <v>20</v>
      </c>
      <c r="AL8" s="764" t="s">
        <v>3218</v>
      </c>
    </row>
    <row r="9" spans="1:38" s="762" customFormat="1" ht="12.95" customHeight="1">
      <c r="A9" s="748" t="s">
        <v>3249</v>
      </c>
      <c r="B9" s="753">
        <v>43619</v>
      </c>
      <c r="C9" s="789" t="str">
        <f t="shared" si="0"/>
        <v>*PDR1906-0655*</v>
      </c>
      <c r="D9" s="754" t="s">
        <v>3208</v>
      </c>
      <c r="E9" s="748" t="s">
        <v>3207</v>
      </c>
      <c r="F9" s="748"/>
      <c r="G9" s="755" t="s">
        <v>2746</v>
      </c>
      <c r="H9" s="756" t="s">
        <v>2545</v>
      </c>
      <c r="I9" s="756" t="s">
        <v>3206</v>
      </c>
      <c r="J9" s="748">
        <v>505</v>
      </c>
      <c r="K9" s="753">
        <v>43620</v>
      </c>
      <c r="L9" s="756" t="s">
        <v>2074</v>
      </c>
      <c r="M9" s="757" t="s">
        <v>3205</v>
      </c>
      <c r="O9" s="757" t="s">
        <v>1891</v>
      </c>
      <c r="P9" s="756"/>
      <c r="Q9" s="753">
        <v>43619</v>
      </c>
      <c r="R9" s="753">
        <v>43620</v>
      </c>
      <c r="S9" s="748">
        <v>510</v>
      </c>
      <c r="T9" s="748"/>
      <c r="U9" s="748" t="s">
        <v>3272</v>
      </c>
      <c r="V9" s="787">
        <v>505</v>
      </c>
      <c r="W9" s="758"/>
      <c r="X9" s="759" t="s">
        <v>1829</v>
      </c>
      <c r="Y9" s="757" t="s">
        <v>1317</v>
      </c>
      <c r="Z9" s="754">
        <v>597</v>
      </c>
      <c r="AA9" s="760">
        <v>1625</v>
      </c>
      <c r="AB9" s="1021">
        <f t="shared" si="1"/>
        <v>20.100000000000001</v>
      </c>
      <c r="AC9" s="1021">
        <f t="shared" si="2"/>
        <v>63.12</v>
      </c>
      <c r="AD9" s="1022">
        <f t="shared" si="3"/>
        <v>9.0519999999999996</v>
      </c>
      <c r="AE9" s="1023">
        <f t="shared" si="4"/>
        <v>9</v>
      </c>
      <c r="AF9" s="1022">
        <f t="shared" si="5"/>
        <v>9.0312000000000001</v>
      </c>
      <c r="AG9" s="761" t="s">
        <v>1330</v>
      </c>
      <c r="AH9" s="752" t="s">
        <v>2</v>
      </c>
      <c r="AI9" s="752">
        <v>100</v>
      </c>
      <c r="AJ9" s="752">
        <v>15</v>
      </c>
      <c r="AK9" s="752">
        <v>20</v>
      </c>
      <c r="AL9" s="752" t="s">
        <v>2721</v>
      </c>
    </row>
    <row r="10" spans="1:38" s="762" customFormat="1" ht="12.95" customHeight="1">
      <c r="A10" s="748" t="s">
        <v>3258</v>
      </c>
      <c r="B10" s="753">
        <v>43619</v>
      </c>
      <c r="C10" s="789" t="str">
        <f t="shared" si="0"/>
        <v>*PDW1906-0043*</v>
      </c>
      <c r="D10" s="754" t="s">
        <v>3257</v>
      </c>
      <c r="E10" s="748" t="s">
        <v>3256</v>
      </c>
      <c r="F10" s="748"/>
      <c r="G10" s="755" t="s">
        <v>3255</v>
      </c>
      <c r="H10" s="756" t="s">
        <v>1485</v>
      </c>
      <c r="I10" s="756" t="s">
        <v>3254</v>
      </c>
      <c r="J10" s="748">
        <v>1650</v>
      </c>
      <c r="K10" s="753">
        <v>43620</v>
      </c>
      <c r="L10" s="756" t="s">
        <v>1316</v>
      </c>
      <c r="M10" s="757" t="s">
        <v>3253</v>
      </c>
      <c r="N10" s="1027" t="s">
        <v>3209</v>
      </c>
      <c r="O10" s="756"/>
      <c r="P10" s="757" t="s">
        <v>3252</v>
      </c>
      <c r="Q10" s="756"/>
      <c r="R10" s="753">
        <v>43621</v>
      </c>
      <c r="S10" s="748">
        <v>1653</v>
      </c>
      <c r="T10" s="748"/>
      <c r="U10" s="748" t="s">
        <v>3273</v>
      </c>
      <c r="V10" s="787">
        <v>1650</v>
      </c>
      <c r="W10" s="758"/>
      <c r="X10" s="759" t="s">
        <v>3251</v>
      </c>
      <c r="Y10" s="757" t="s">
        <v>1317</v>
      </c>
      <c r="Z10" s="754">
        <v>485</v>
      </c>
      <c r="AA10" s="760">
        <v>1395</v>
      </c>
      <c r="AB10" s="1021">
        <f t="shared" si="1"/>
        <v>31.53</v>
      </c>
      <c r="AC10" s="1021">
        <f t="shared" si="2"/>
        <v>94.65</v>
      </c>
      <c r="AD10" s="1022">
        <f t="shared" si="3"/>
        <v>9.5775000000000006</v>
      </c>
      <c r="AE10" s="1023">
        <f t="shared" si="4"/>
        <v>9</v>
      </c>
      <c r="AF10" s="1022">
        <f t="shared" si="5"/>
        <v>9.3465000000000007</v>
      </c>
      <c r="AG10" s="761" t="s">
        <v>1330</v>
      </c>
      <c r="AH10" s="752" t="s">
        <v>2</v>
      </c>
      <c r="AI10" s="752">
        <v>100</v>
      </c>
      <c r="AJ10" s="752">
        <v>15</v>
      </c>
      <c r="AK10" s="752">
        <v>20</v>
      </c>
      <c r="AL10" s="764" t="s">
        <v>3250</v>
      </c>
    </row>
    <row r="11" spans="1:38" s="762" customFormat="1" ht="12.95" customHeight="1">
      <c r="A11" s="748" t="s">
        <v>69</v>
      </c>
      <c r="B11" s="753">
        <v>43614</v>
      </c>
      <c r="C11" s="789" t="str">
        <f t="shared" si="0"/>
        <v>*PDR1906-0391*</v>
      </c>
      <c r="D11" s="754" t="s">
        <v>2943</v>
      </c>
      <c r="E11" s="748" t="s">
        <v>2942</v>
      </c>
      <c r="F11" s="748"/>
      <c r="G11" s="755" t="s">
        <v>1962</v>
      </c>
      <c r="H11" s="756" t="s">
        <v>1299</v>
      </c>
      <c r="I11" s="756" t="s">
        <v>2221</v>
      </c>
      <c r="J11" s="748">
        <v>1500</v>
      </c>
      <c r="K11" s="753">
        <v>43620</v>
      </c>
      <c r="L11" s="756" t="s">
        <v>1316</v>
      </c>
      <c r="M11" s="757" t="s">
        <v>1961</v>
      </c>
      <c r="N11" s="754"/>
      <c r="O11" s="753" t="s">
        <v>1291</v>
      </c>
      <c r="P11" s="756"/>
      <c r="Q11" s="756"/>
      <c r="R11" s="753">
        <v>43617</v>
      </c>
      <c r="S11" s="748">
        <v>1510</v>
      </c>
      <c r="T11" s="748"/>
      <c r="U11" s="748" t="s">
        <v>3147</v>
      </c>
      <c r="V11" s="787">
        <v>1500</v>
      </c>
      <c r="W11" s="758"/>
      <c r="X11" s="759" t="s">
        <v>1831</v>
      </c>
      <c r="Y11" s="757" t="s">
        <v>1319</v>
      </c>
      <c r="Z11" s="754">
        <v>346</v>
      </c>
      <c r="AA11" s="760">
        <v>1539</v>
      </c>
      <c r="AB11" s="1021">
        <f t="shared" si="1"/>
        <v>30.1</v>
      </c>
      <c r="AC11" s="1021">
        <f t="shared" si="2"/>
        <v>124.75</v>
      </c>
      <c r="AD11" s="1022">
        <f t="shared" si="3"/>
        <v>10.079166666666666</v>
      </c>
      <c r="AE11" s="1023">
        <f t="shared" si="4"/>
        <v>10</v>
      </c>
      <c r="AF11" s="1022">
        <f t="shared" si="5"/>
        <v>10.047499999999999</v>
      </c>
      <c r="AG11" s="761" t="s">
        <v>1330</v>
      </c>
      <c r="AH11" s="752" t="s">
        <v>2</v>
      </c>
      <c r="AI11" s="752">
        <v>100</v>
      </c>
      <c r="AJ11" s="752">
        <v>15</v>
      </c>
      <c r="AK11" s="752">
        <v>20</v>
      </c>
      <c r="AL11" s="752">
        <v>0</v>
      </c>
    </row>
    <row r="12" spans="1:38" s="762" customFormat="1" ht="12.95" customHeight="1">
      <c r="A12" s="748" t="s">
        <v>69</v>
      </c>
      <c r="B12" s="753">
        <v>43607</v>
      </c>
      <c r="C12" s="789" t="str">
        <f t="shared" si="0"/>
        <v>*PDR1906-0158*</v>
      </c>
      <c r="D12" s="754" t="s">
        <v>3233</v>
      </c>
      <c r="E12" s="748" t="s">
        <v>3226</v>
      </c>
      <c r="F12" s="748"/>
      <c r="G12" s="755" t="s">
        <v>3232</v>
      </c>
      <c r="H12" s="756" t="s">
        <v>1344</v>
      </c>
      <c r="I12" s="756" t="s">
        <v>3231</v>
      </c>
      <c r="J12" s="748">
        <v>800</v>
      </c>
      <c r="K12" s="753">
        <v>22802</v>
      </c>
      <c r="L12" s="756" t="s">
        <v>3230</v>
      </c>
      <c r="M12" s="757" t="s">
        <v>3229</v>
      </c>
      <c r="N12" s="1027" t="s">
        <v>3209</v>
      </c>
      <c r="O12" s="753" t="s">
        <v>1291</v>
      </c>
      <c r="P12" s="753"/>
      <c r="Q12" s="753"/>
      <c r="R12" s="753">
        <v>43617</v>
      </c>
      <c r="S12" s="748">
        <v>808</v>
      </c>
      <c r="T12" s="748"/>
      <c r="U12" s="748">
        <v>808</v>
      </c>
      <c r="V12" s="787">
        <v>800</v>
      </c>
      <c r="W12" s="758"/>
      <c r="X12" s="759" t="s">
        <v>1828</v>
      </c>
      <c r="Y12" s="763" t="s">
        <v>595</v>
      </c>
      <c r="Z12" s="754">
        <v>450</v>
      </c>
      <c r="AA12" s="760">
        <v>1237</v>
      </c>
      <c r="AB12" s="1021">
        <f t="shared" si="1"/>
        <v>23.08</v>
      </c>
      <c r="AC12" s="1021">
        <f t="shared" si="2"/>
        <v>147.82999999999998</v>
      </c>
      <c r="AD12" s="1022">
        <f t="shared" si="3"/>
        <v>10.463833333333334</v>
      </c>
      <c r="AE12" s="1023">
        <f t="shared" si="4"/>
        <v>10</v>
      </c>
      <c r="AF12" s="1022">
        <f t="shared" si="5"/>
        <v>10.2783</v>
      </c>
      <c r="AG12" s="761" t="s">
        <v>1330</v>
      </c>
      <c r="AH12" s="752" t="s">
        <v>2</v>
      </c>
      <c r="AI12" s="752">
        <v>100</v>
      </c>
      <c r="AJ12" s="752">
        <v>15</v>
      </c>
      <c r="AK12" s="752">
        <v>10</v>
      </c>
      <c r="AL12" s="752" t="s">
        <v>3228</v>
      </c>
    </row>
    <row r="13" spans="1:38" s="762" customFormat="1" ht="12.95" customHeight="1">
      <c r="A13" s="748" t="s">
        <v>69</v>
      </c>
      <c r="B13" s="753">
        <v>43607</v>
      </c>
      <c r="C13" s="789" t="str">
        <f t="shared" si="0"/>
        <v>*PDR1906-0159*</v>
      </c>
      <c r="D13" s="754" t="s">
        <v>3227</v>
      </c>
      <c r="E13" s="748" t="s">
        <v>3226</v>
      </c>
      <c r="F13" s="748"/>
      <c r="G13" s="755" t="s">
        <v>3225</v>
      </c>
      <c r="H13" s="756" t="s">
        <v>1344</v>
      </c>
      <c r="I13" s="756" t="s">
        <v>3224</v>
      </c>
      <c r="J13" s="748">
        <v>800</v>
      </c>
      <c r="K13" s="753">
        <v>22802</v>
      </c>
      <c r="L13" s="756" t="s">
        <v>3223</v>
      </c>
      <c r="M13" s="757" t="s">
        <v>3222</v>
      </c>
      <c r="N13" s="1027" t="s">
        <v>3209</v>
      </c>
      <c r="O13" s="753" t="s">
        <v>1291</v>
      </c>
      <c r="P13" s="753"/>
      <c r="Q13" s="753"/>
      <c r="R13" s="753">
        <v>43617</v>
      </c>
      <c r="S13" s="748">
        <v>808</v>
      </c>
      <c r="T13" s="748"/>
      <c r="U13" s="748" t="s">
        <v>3221</v>
      </c>
      <c r="V13" s="787">
        <v>800</v>
      </c>
      <c r="W13" s="758"/>
      <c r="X13" s="759" t="s">
        <v>1828</v>
      </c>
      <c r="Y13" s="763" t="s">
        <v>595</v>
      </c>
      <c r="Z13" s="754">
        <v>450</v>
      </c>
      <c r="AA13" s="760">
        <v>1237</v>
      </c>
      <c r="AB13" s="1021">
        <f t="shared" si="1"/>
        <v>23.08</v>
      </c>
      <c r="AC13" s="1021">
        <f t="shared" si="2"/>
        <v>170.90999999999997</v>
      </c>
      <c r="AD13" s="1022">
        <f t="shared" si="3"/>
        <v>10.8485</v>
      </c>
      <c r="AE13" s="1023">
        <f t="shared" si="4"/>
        <v>10</v>
      </c>
      <c r="AF13" s="1022">
        <f t="shared" si="5"/>
        <v>10.5091</v>
      </c>
      <c r="AG13" s="761" t="s">
        <v>1330</v>
      </c>
      <c r="AH13" s="752" t="s">
        <v>2</v>
      </c>
      <c r="AI13" s="752">
        <v>100</v>
      </c>
      <c r="AJ13" s="752">
        <v>15</v>
      </c>
      <c r="AK13" s="752">
        <v>0</v>
      </c>
      <c r="AL13" s="752" t="s">
        <v>3220</v>
      </c>
    </row>
    <row r="14" spans="1:38" s="762" customFormat="1" ht="12.95" customHeight="1">
      <c r="A14" s="748" t="s">
        <v>69</v>
      </c>
      <c r="B14" s="753">
        <v>43556</v>
      </c>
      <c r="C14" s="789" t="str">
        <f t="shared" si="0"/>
        <v>*PDR1911-0006*</v>
      </c>
      <c r="D14" s="754" t="s">
        <v>2180</v>
      </c>
      <c r="E14" s="748" t="s">
        <v>2179</v>
      </c>
      <c r="F14" s="748"/>
      <c r="G14" s="755" t="s">
        <v>2167</v>
      </c>
      <c r="H14" s="756" t="s">
        <v>2082</v>
      </c>
      <c r="I14" s="756" t="s">
        <v>2168</v>
      </c>
      <c r="J14" s="748">
        <v>6000</v>
      </c>
      <c r="K14" s="753">
        <v>43621</v>
      </c>
      <c r="L14" s="756" t="s">
        <v>1316</v>
      </c>
      <c r="M14" s="757" t="s">
        <v>2169</v>
      </c>
      <c r="N14" s="754" t="s">
        <v>2177</v>
      </c>
      <c r="O14" s="753" t="s">
        <v>1291</v>
      </c>
      <c r="P14" s="753"/>
      <c r="Q14" s="753"/>
      <c r="R14" s="753">
        <v>43616</v>
      </c>
      <c r="S14" s="748">
        <v>1510</v>
      </c>
      <c r="T14" s="748"/>
      <c r="U14" s="748" t="s">
        <v>3150</v>
      </c>
      <c r="V14" s="787">
        <v>1515</v>
      </c>
      <c r="W14" s="758"/>
      <c r="X14" s="759" t="s">
        <v>1829</v>
      </c>
      <c r="Y14" s="757" t="s">
        <v>2014</v>
      </c>
      <c r="Z14" s="754">
        <v>586</v>
      </c>
      <c r="AA14" s="760">
        <v>1262</v>
      </c>
      <c r="AB14" s="1021">
        <f t="shared" si="1"/>
        <v>30.1</v>
      </c>
      <c r="AC14" s="1021">
        <f t="shared" si="2"/>
        <v>201.00999999999996</v>
      </c>
      <c r="AD14" s="1022">
        <f t="shared" si="3"/>
        <v>11.350166666666667</v>
      </c>
      <c r="AE14" s="1023">
        <f t="shared" si="4"/>
        <v>11</v>
      </c>
      <c r="AF14" s="1022">
        <f t="shared" si="5"/>
        <v>11.210100000000001</v>
      </c>
      <c r="AG14" s="761" t="s">
        <v>1416</v>
      </c>
      <c r="AH14" s="752" t="s">
        <v>2149</v>
      </c>
      <c r="AI14" s="752">
        <v>100</v>
      </c>
      <c r="AJ14" s="752">
        <v>15</v>
      </c>
      <c r="AK14" s="752">
        <v>20</v>
      </c>
      <c r="AL14" s="843" t="s">
        <v>2170</v>
      </c>
    </row>
    <row r="15" spans="1:38" s="762" customFormat="1" ht="12.95" customHeight="1">
      <c r="A15" s="748" t="s">
        <v>69</v>
      </c>
      <c r="B15" s="753">
        <v>43556</v>
      </c>
      <c r="C15" s="789" t="str">
        <f t="shared" si="0"/>
        <v>*PDR1911-0005*</v>
      </c>
      <c r="D15" s="754" t="s">
        <v>2178</v>
      </c>
      <c r="E15" s="748" t="s">
        <v>2179</v>
      </c>
      <c r="F15" s="748"/>
      <c r="G15" s="755" t="s">
        <v>2083</v>
      </c>
      <c r="H15" s="756" t="s">
        <v>2082</v>
      </c>
      <c r="I15" s="756" t="s">
        <v>2081</v>
      </c>
      <c r="J15" s="748">
        <v>6000</v>
      </c>
      <c r="K15" s="753">
        <v>43621</v>
      </c>
      <c r="L15" s="756" t="s">
        <v>1316</v>
      </c>
      <c r="M15" s="757" t="s">
        <v>2080</v>
      </c>
      <c r="N15" s="754">
        <v>1399</v>
      </c>
      <c r="O15" s="753" t="s">
        <v>1291</v>
      </c>
      <c r="P15" s="753"/>
      <c r="Q15" s="753"/>
      <c r="R15" s="753">
        <v>43616</v>
      </c>
      <c r="S15" s="748">
        <v>3015</v>
      </c>
      <c r="T15" s="748"/>
      <c r="U15" s="748" t="s">
        <v>3151</v>
      </c>
      <c r="V15" s="787">
        <v>3050</v>
      </c>
      <c r="W15" s="758"/>
      <c r="X15" s="759" t="s">
        <v>1828</v>
      </c>
      <c r="Y15" s="763" t="s">
        <v>2079</v>
      </c>
      <c r="Z15" s="754">
        <v>550</v>
      </c>
      <c r="AA15" s="760">
        <v>1525</v>
      </c>
      <c r="AB15" s="1021">
        <f t="shared" si="1"/>
        <v>45.15</v>
      </c>
      <c r="AC15" s="1021">
        <f t="shared" si="2"/>
        <v>246.15999999999997</v>
      </c>
      <c r="AD15" s="1022">
        <f t="shared" si="3"/>
        <v>12.102666666666666</v>
      </c>
      <c r="AE15" s="1023">
        <f t="shared" si="4"/>
        <v>12</v>
      </c>
      <c r="AF15" s="1022">
        <f t="shared" si="5"/>
        <v>12.0616</v>
      </c>
      <c r="AG15" s="761" t="s">
        <v>1330</v>
      </c>
      <c r="AH15" s="752" t="s">
        <v>2682</v>
      </c>
      <c r="AI15" s="752">
        <v>100</v>
      </c>
      <c r="AJ15" s="752">
        <v>15</v>
      </c>
      <c r="AK15" s="752">
        <v>10</v>
      </c>
      <c r="AL15" s="843" t="s">
        <v>2078</v>
      </c>
    </row>
    <row r="16" spans="1:38" s="762" customFormat="1" ht="12.95" customHeight="1">
      <c r="A16" s="748" t="s">
        <v>69</v>
      </c>
      <c r="B16" s="753">
        <v>43595</v>
      </c>
      <c r="C16" s="789" t="str">
        <f t="shared" si="0"/>
        <v>*PDR1906-0085*</v>
      </c>
      <c r="D16" s="754" t="s">
        <v>2475</v>
      </c>
      <c r="E16" s="748" t="s">
        <v>2463</v>
      </c>
      <c r="F16" s="748"/>
      <c r="G16" s="755" t="s">
        <v>2464</v>
      </c>
      <c r="H16" s="756" t="s">
        <v>1328</v>
      </c>
      <c r="I16" s="756" t="s">
        <v>2465</v>
      </c>
      <c r="J16" s="748">
        <v>2000</v>
      </c>
      <c r="K16" s="753">
        <v>43621</v>
      </c>
      <c r="L16" s="756" t="s">
        <v>1979</v>
      </c>
      <c r="M16" s="757" t="s">
        <v>2466</v>
      </c>
      <c r="N16" s="754"/>
      <c r="O16" s="753" t="s">
        <v>1291</v>
      </c>
      <c r="P16" s="753"/>
      <c r="Q16" s="753"/>
      <c r="R16" s="753">
        <v>43617</v>
      </c>
      <c r="S16" s="748">
        <v>2003</v>
      </c>
      <c r="T16" s="748"/>
      <c r="U16" s="748" t="s">
        <v>2852</v>
      </c>
      <c r="V16" s="787">
        <v>2000</v>
      </c>
      <c r="W16" s="758"/>
      <c r="X16" s="759" t="s">
        <v>1828</v>
      </c>
      <c r="Y16" s="763" t="s">
        <v>302</v>
      </c>
      <c r="Z16" s="754">
        <v>1067</v>
      </c>
      <c r="AA16" s="760">
        <v>1397</v>
      </c>
      <c r="AB16" s="1021">
        <f t="shared" si="1"/>
        <v>55.06</v>
      </c>
      <c r="AC16" s="1021">
        <f t="shared" si="2"/>
        <v>301.21999999999997</v>
      </c>
      <c r="AD16" s="1022">
        <f t="shared" si="3"/>
        <v>13.020333333333333</v>
      </c>
      <c r="AE16" s="1023">
        <f t="shared" si="4"/>
        <v>13</v>
      </c>
      <c r="AF16" s="1022">
        <f t="shared" si="5"/>
        <v>13.0122</v>
      </c>
      <c r="AG16" s="761" t="s">
        <v>1416</v>
      </c>
      <c r="AH16" s="752" t="s">
        <v>2</v>
      </c>
      <c r="AI16" s="752">
        <v>50</v>
      </c>
      <c r="AJ16" s="752">
        <v>15</v>
      </c>
      <c r="AK16" s="752">
        <v>10</v>
      </c>
      <c r="AL16" s="843" t="s">
        <v>1327</v>
      </c>
    </row>
    <row r="17" spans="1:38" s="762" customFormat="1" ht="12.95" customHeight="1">
      <c r="A17" s="748">
        <v>100</v>
      </c>
      <c r="B17" s="753">
        <v>43600</v>
      </c>
      <c r="C17" s="789" t="str">
        <f t="shared" si="0"/>
        <v>*PDR1905-1067*</v>
      </c>
      <c r="D17" s="754" t="s">
        <v>3242</v>
      </c>
      <c r="E17" s="748" t="s">
        <v>3243</v>
      </c>
      <c r="F17" s="748"/>
      <c r="G17" s="755" t="s">
        <v>3244</v>
      </c>
      <c r="H17" s="756" t="s">
        <v>2016</v>
      </c>
      <c r="I17" s="757">
        <v>3821061</v>
      </c>
      <c r="J17" s="748">
        <v>1000</v>
      </c>
      <c r="K17" s="753">
        <v>43623</v>
      </c>
      <c r="L17" s="756" t="s">
        <v>1371</v>
      </c>
      <c r="M17" s="757" t="s">
        <v>3245</v>
      </c>
      <c r="N17" s="1027" t="s">
        <v>3209</v>
      </c>
      <c r="O17" s="753" t="s">
        <v>1291</v>
      </c>
      <c r="P17" s="753"/>
      <c r="Q17" s="753"/>
      <c r="R17" s="753">
        <v>43620</v>
      </c>
      <c r="S17" s="748">
        <v>1003</v>
      </c>
      <c r="T17" s="748"/>
      <c r="U17" s="748" t="s">
        <v>2377</v>
      </c>
      <c r="V17" s="787">
        <v>1000</v>
      </c>
      <c r="W17" s="758"/>
      <c r="X17" s="759" t="s">
        <v>1828</v>
      </c>
      <c r="Y17" s="763" t="s">
        <v>3246</v>
      </c>
      <c r="Z17" s="754">
        <v>498</v>
      </c>
      <c r="AA17" s="760">
        <v>1677</v>
      </c>
      <c r="AB17" s="1021">
        <f t="shared" si="1"/>
        <v>25.03</v>
      </c>
      <c r="AC17" s="1021">
        <f t="shared" si="2"/>
        <v>326.25</v>
      </c>
      <c r="AD17" s="1022">
        <f t="shared" si="3"/>
        <v>13.4375</v>
      </c>
      <c r="AE17" s="1023">
        <f t="shared" si="4"/>
        <v>13</v>
      </c>
      <c r="AF17" s="1022">
        <f t="shared" si="5"/>
        <v>13.262499999999999</v>
      </c>
      <c r="AG17" s="761" t="s">
        <v>1330</v>
      </c>
      <c r="AH17" s="752" t="s">
        <v>2</v>
      </c>
      <c r="AI17" s="752">
        <v>100</v>
      </c>
      <c r="AJ17" s="752">
        <v>15</v>
      </c>
      <c r="AK17" s="752">
        <v>10</v>
      </c>
      <c r="AL17" s="752" t="s">
        <v>1902</v>
      </c>
    </row>
    <row r="18" spans="1:38" s="762" customFormat="1" ht="12.95" customHeight="1">
      <c r="A18" s="748">
        <v>110</v>
      </c>
      <c r="B18" s="753">
        <v>43600</v>
      </c>
      <c r="C18" s="789" t="str">
        <f t="shared" si="0"/>
        <v>*PDR1905-1068*</v>
      </c>
      <c r="D18" s="754" t="s">
        <v>3247</v>
      </c>
      <c r="E18" s="748" t="s">
        <v>3243</v>
      </c>
      <c r="F18" s="748"/>
      <c r="G18" s="755" t="s">
        <v>3244</v>
      </c>
      <c r="H18" s="756" t="s">
        <v>2016</v>
      </c>
      <c r="I18" s="757">
        <v>3821061</v>
      </c>
      <c r="J18" s="748">
        <v>1000</v>
      </c>
      <c r="K18" s="753">
        <v>43623</v>
      </c>
      <c r="L18" s="756" t="s">
        <v>1371</v>
      </c>
      <c r="M18" s="757" t="s">
        <v>3245</v>
      </c>
      <c r="N18" s="1027" t="s">
        <v>3209</v>
      </c>
      <c r="O18" s="753" t="s">
        <v>1291</v>
      </c>
      <c r="P18" s="753"/>
      <c r="Q18" s="753"/>
      <c r="R18" s="753">
        <v>43620</v>
      </c>
      <c r="S18" s="748">
        <v>1003</v>
      </c>
      <c r="T18" s="748"/>
      <c r="U18" s="748">
        <v>1003</v>
      </c>
      <c r="V18" s="787">
        <v>1000</v>
      </c>
      <c r="W18" s="758"/>
      <c r="X18" s="759" t="s">
        <v>1828</v>
      </c>
      <c r="Y18" s="763" t="s">
        <v>3246</v>
      </c>
      <c r="Z18" s="754">
        <v>498</v>
      </c>
      <c r="AA18" s="760">
        <v>1677</v>
      </c>
      <c r="AB18" s="1021">
        <f t="shared" si="1"/>
        <v>10.029999999999999</v>
      </c>
      <c r="AC18" s="1021">
        <f t="shared" si="2"/>
        <v>336.28</v>
      </c>
      <c r="AD18" s="1022">
        <f t="shared" si="3"/>
        <v>13.604666666666667</v>
      </c>
      <c r="AE18" s="1023">
        <f t="shared" si="4"/>
        <v>13</v>
      </c>
      <c r="AF18" s="1022">
        <f t="shared" si="5"/>
        <v>13.3628</v>
      </c>
      <c r="AG18" s="761" t="s">
        <v>1330</v>
      </c>
      <c r="AH18" s="752" t="s">
        <v>2</v>
      </c>
      <c r="AI18" s="752">
        <v>100</v>
      </c>
      <c r="AJ18" s="752"/>
      <c r="AK18" s="752">
        <v>10</v>
      </c>
      <c r="AL18" s="752" t="s">
        <v>1902</v>
      </c>
    </row>
    <row r="19" spans="1:38" s="762" customFormat="1" ht="12.95" customHeight="1">
      <c r="A19" s="748">
        <v>120</v>
      </c>
      <c r="B19" s="753">
        <v>43600</v>
      </c>
      <c r="C19" s="789" t="str">
        <f t="shared" si="0"/>
        <v>*PDR1906-0108*</v>
      </c>
      <c r="D19" s="754" t="s">
        <v>3248</v>
      </c>
      <c r="E19" s="748" t="s">
        <v>3243</v>
      </c>
      <c r="F19" s="748"/>
      <c r="G19" s="755" t="s">
        <v>3244</v>
      </c>
      <c r="H19" s="756" t="s">
        <v>2016</v>
      </c>
      <c r="I19" s="757">
        <v>3821061</v>
      </c>
      <c r="J19" s="748">
        <v>1000</v>
      </c>
      <c r="K19" s="753">
        <v>43624</v>
      </c>
      <c r="L19" s="756" t="s">
        <v>1371</v>
      </c>
      <c r="M19" s="757" t="s">
        <v>3245</v>
      </c>
      <c r="N19" s="1027" t="s">
        <v>3209</v>
      </c>
      <c r="O19" s="753" t="s">
        <v>1291</v>
      </c>
      <c r="P19" s="753"/>
      <c r="Q19" s="753"/>
      <c r="R19" s="753">
        <v>43620</v>
      </c>
      <c r="S19" s="748">
        <v>1003</v>
      </c>
      <c r="T19" s="748"/>
      <c r="U19" s="748" t="s">
        <v>3274</v>
      </c>
      <c r="V19" s="787">
        <v>1000</v>
      </c>
      <c r="W19" s="758"/>
      <c r="X19" s="759" t="s">
        <v>1828</v>
      </c>
      <c r="Y19" s="763" t="s">
        <v>3246</v>
      </c>
      <c r="Z19" s="754">
        <v>498</v>
      </c>
      <c r="AA19" s="760">
        <v>1677</v>
      </c>
      <c r="AB19" s="1021">
        <f t="shared" si="1"/>
        <v>10.029999999999999</v>
      </c>
      <c r="AC19" s="1021">
        <f t="shared" si="2"/>
        <v>346.30999999999995</v>
      </c>
      <c r="AD19" s="1022">
        <f t="shared" si="3"/>
        <v>13.771833333333333</v>
      </c>
      <c r="AE19" s="1023">
        <f t="shared" si="4"/>
        <v>13</v>
      </c>
      <c r="AF19" s="1022">
        <f t="shared" si="5"/>
        <v>13.463100000000001</v>
      </c>
      <c r="AG19" s="761" t="s">
        <v>1330</v>
      </c>
      <c r="AH19" s="752" t="s">
        <v>2</v>
      </c>
      <c r="AI19" s="752">
        <v>100</v>
      </c>
      <c r="AJ19" s="752"/>
      <c r="AK19" s="752">
        <v>10</v>
      </c>
      <c r="AL19" s="752" t="s">
        <v>1902</v>
      </c>
    </row>
    <row r="20" spans="1:38" s="762" customFormat="1" ht="12.95" customHeight="1">
      <c r="A20" s="748" t="s">
        <v>2033</v>
      </c>
      <c r="B20" s="753">
        <v>43615</v>
      </c>
      <c r="C20" s="789" t="str">
        <f t="shared" si="0"/>
        <v>*PDE1812-0102*</v>
      </c>
      <c r="D20" s="754" t="s">
        <v>3259</v>
      </c>
      <c r="E20" s="748" t="s">
        <v>3260</v>
      </c>
      <c r="F20" s="748"/>
      <c r="G20" s="755" t="s">
        <v>3261</v>
      </c>
      <c r="H20" s="756" t="s">
        <v>2016</v>
      </c>
      <c r="I20" s="756" t="s">
        <v>3262</v>
      </c>
      <c r="J20" s="748">
        <v>15</v>
      </c>
      <c r="K20" s="753">
        <v>22801</v>
      </c>
      <c r="L20" s="756" t="s">
        <v>1371</v>
      </c>
      <c r="M20" s="757" t="s">
        <v>3263</v>
      </c>
      <c r="N20" s="754"/>
      <c r="O20" s="754" t="s">
        <v>1291</v>
      </c>
      <c r="P20" s="756"/>
      <c r="Q20" s="841" t="s">
        <v>3265</v>
      </c>
      <c r="R20" s="753">
        <v>43616</v>
      </c>
      <c r="S20" s="748">
        <v>15</v>
      </c>
      <c r="T20" s="748"/>
      <c r="U20" s="748" t="s">
        <v>3264</v>
      </c>
      <c r="V20" s="787">
        <v>15</v>
      </c>
      <c r="W20" s="758"/>
      <c r="X20" s="759" t="s">
        <v>1828</v>
      </c>
      <c r="Y20" s="763" t="s">
        <v>3266</v>
      </c>
      <c r="Z20" s="754">
        <v>448</v>
      </c>
      <c r="AA20" s="760">
        <v>1537</v>
      </c>
      <c r="AB20" s="1021">
        <f t="shared" si="1"/>
        <v>15.15</v>
      </c>
      <c r="AC20" s="1021">
        <f t="shared" si="2"/>
        <v>361.45999999999992</v>
      </c>
      <c r="AD20" s="1022">
        <f t="shared" si="3"/>
        <v>14.024333333333331</v>
      </c>
      <c r="AE20" s="1023">
        <f t="shared" si="4"/>
        <v>14</v>
      </c>
      <c r="AF20" s="1022">
        <f t="shared" si="5"/>
        <v>14.014599999999998</v>
      </c>
      <c r="AG20" s="761" t="s">
        <v>1330</v>
      </c>
      <c r="AH20" s="752" t="s">
        <v>2</v>
      </c>
      <c r="AI20" s="752">
        <v>100</v>
      </c>
      <c r="AJ20" s="752">
        <v>15</v>
      </c>
      <c r="AK20" s="752">
        <v>0</v>
      </c>
      <c r="AL20" s="752" t="s">
        <v>3267</v>
      </c>
    </row>
    <row r="21" spans="1:38" s="762" customFormat="1" ht="12.95" customHeight="1">
      <c r="A21" s="748">
        <v>140</v>
      </c>
      <c r="B21" s="753">
        <v>43610</v>
      </c>
      <c r="C21" s="789" t="str">
        <f t="shared" si="0"/>
        <v>*PDR1906-0305*</v>
      </c>
      <c r="D21" s="754" t="s">
        <v>2816</v>
      </c>
      <c r="E21" s="748" t="s">
        <v>2815</v>
      </c>
      <c r="F21" s="748"/>
      <c r="G21" s="755" t="s">
        <v>2814</v>
      </c>
      <c r="H21" s="756" t="s">
        <v>2427</v>
      </c>
      <c r="I21" s="756" t="s">
        <v>2813</v>
      </c>
      <c r="J21" s="748">
        <v>1000</v>
      </c>
      <c r="K21" s="753">
        <v>22802</v>
      </c>
      <c r="L21" s="756" t="s">
        <v>2812</v>
      </c>
      <c r="M21" s="757" t="s">
        <v>2811</v>
      </c>
      <c r="N21" s="754"/>
      <c r="O21" s="753" t="s">
        <v>1291</v>
      </c>
      <c r="P21" s="753"/>
      <c r="Q21" s="753"/>
      <c r="R21" s="753">
        <v>43617</v>
      </c>
      <c r="S21" s="748">
        <v>1003</v>
      </c>
      <c r="T21" s="748"/>
      <c r="U21" s="748" t="s">
        <v>3176</v>
      </c>
      <c r="V21" s="812">
        <v>1000</v>
      </c>
      <c r="W21" s="758"/>
      <c r="X21" s="759" t="s">
        <v>1828</v>
      </c>
      <c r="Y21" s="763" t="s">
        <v>1314</v>
      </c>
      <c r="Z21" s="754">
        <v>684</v>
      </c>
      <c r="AA21" s="760">
        <v>1915</v>
      </c>
      <c r="AB21" s="1021">
        <f t="shared" si="1"/>
        <v>25.03</v>
      </c>
      <c r="AC21" s="1021">
        <f t="shared" si="2"/>
        <v>386.4899999999999</v>
      </c>
      <c r="AD21" s="1022">
        <f t="shared" si="3"/>
        <v>14.441499999999998</v>
      </c>
      <c r="AE21" s="1023">
        <f t="shared" si="4"/>
        <v>14</v>
      </c>
      <c r="AF21" s="1022">
        <f t="shared" si="5"/>
        <v>14.264899999999999</v>
      </c>
      <c r="AG21" s="761" t="s">
        <v>1330</v>
      </c>
      <c r="AH21" s="752" t="s">
        <v>2</v>
      </c>
      <c r="AI21" s="752">
        <v>100</v>
      </c>
      <c r="AJ21" s="752">
        <v>15</v>
      </c>
      <c r="AK21" s="752">
        <v>10</v>
      </c>
      <c r="AL21" s="1055" t="s">
        <v>2810</v>
      </c>
    </row>
    <row r="22" spans="1:38" s="762" customFormat="1" ht="12.95" customHeight="1">
      <c r="A22" s="748" t="s">
        <v>69</v>
      </c>
      <c r="B22" s="753">
        <v>43615</v>
      </c>
      <c r="C22" s="789" t="str">
        <f t="shared" si="0"/>
        <v>*PDR1906-0417*</v>
      </c>
      <c r="D22" s="754" t="s">
        <v>3008</v>
      </c>
      <c r="E22" s="748" t="s">
        <v>2963</v>
      </c>
      <c r="F22" s="748"/>
      <c r="G22" s="755" t="s">
        <v>2962</v>
      </c>
      <c r="H22" s="756" t="s">
        <v>1830</v>
      </c>
      <c r="I22" s="756" t="s">
        <v>2961</v>
      </c>
      <c r="J22" s="748">
        <v>2000</v>
      </c>
      <c r="K22" s="753">
        <v>22802</v>
      </c>
      <c r="L22" s="756" t="s">
        <v>2960</v>
      </c>
      <c r="M22" s="757" t="s">
        <v>2959</v>
      </c>
      <c r="N22" s="754"/>
      <c r="O22" s="754" t="s">
        <v>1291</v>
      </c>
      <c r="P22" s="756"/>
      <c r="Q22" s="756"/>
      <c r="R22" s="753">
        <v>43617</v>
      </c>
      <c r="S22" s="748">
        <v>2003</v>
      </c>
      <c r="T22" s="748"/>
      <c r="U22" s="748" t="s">
        <v>3177</v>
      </c>
      <c r="V22" s="813">
        <v>1890</v>
      </c>
      <c r="W22" s="758"/>
      <c r="X22" s="759" t="s">
        <v>1828</v>
      </c>
      <c r="Y22" s="763" t="s">
        <v>2473</v>
      </c>
      <c r="Z22" s="754">
        <v>520</v>
      </c>
      <c r="AA22" s="760">
        <v>1119</v>
      </c>
      <c r="AB22" s="1021">
        <f t="shared" si="1"/>
        <v>35.03</v>
      </c>
      <c r="AC22" s="1021">
        <f t="shared" si="2"/>
        <v>421.51999999999987</v>
      </c>
      <c r="AD22" s="1022">
        <f t="shared" si="3"/>
        <v>15.025333333333332</v>
      </c>
      <c r="AE22" s="1023">
        <f t="shared" si="4"/>
        <v>15</v>
      </c>
      <c r="AF22" s="1022">
        <f t="shared" si="5"/>
        <v>15.0152</v>
      </c>
      <c r="AG22" s="761" t="s">
        <v>1330</v>
      </c>
      <c r="AH22" s="752" t="s">
        <v>2</v>
      </c>
      <c r="AI22" s="752">
        <v>100</v>
      </c>
      <c r="AJ22" s="752">
        <v>15</v>
      </c>
      <c r="AK22" s="752">
        <v>10</v>
      </c>
      <c r="AL22" s="843" t="s">
        <v>2958</v>
      </c>
    </row>
    <row r="23" spans="1:38" s="762" customFormat="1" ht="12.95" customHeight="1">
      <c r="A23" s="748" t="s">
        <v>66</v>
      </c>
      <c r="B23" s="753">
        <v>43615</v>
      </c>
      <c r="C23" s="789" t="str">
        <f t="shared" si="0"/>
        <v>*PDW1906-0020*</v>
      </c>
      <c r="D23" s="754" t="s">
        <v>3241</v>
      </c>
      <c r="E23" s="748" t="s">
        <v>3240</v>
      </c>
      <c r="F23" s="748"/>
      <c r="G23" s="755" t="s">
        <v>3239</v>
      </c>
      <c r="H23" s="756" t="s">
        <v>1310</v>
      </c>
      <c r="I23" s="756" t="s">
        <v>3238</v>
      </c>
      <c r="J23" s="748">
        <v>80</v>
      </c>
      <c r="K23" s="753">
        <v>22798</v>
      </c>
      <c r="L23" s="756" t="s">
        <v>3237</v>
      </c>
      <c r="M23" s="757" t="s">
        <v>3236</v>
      </c>
      <c r="N23" s="1027" t="s">
        <v>3209</v>
      </c>
      <c r="O23" s="754" t="s">
        <v>1291</v>
      </c>
      <c r="P23" s="756"/>
      <c r="Q23" s="756"/>
      <c r="R23" s="753">
        <v>43616</v>
      </c>
      <c r="S23" s="748">
        <v>85</v>
      </c>
      <c r="T23" s="748"/>
      <c r="U23" s="748" t="s">
        <v>3235</v>
      </c>
      <c r="V23" s="812">
        <v>80</v>
      </c>
      <c r="W23" s="758"/>
      <c r="X23" s="759" t="s">
        <v>1829</v>
      </c>
      <c r="Y23" s="757" t="s">
        <v>1313</v>
      </c>
      <c r="Z23" s="754">
        <v>491</v>
      </c>
      <c r="AA23" s="760">
        <v>1339</v>
      </c>
      <c r="AB23" s="1021">
        <f t="shared" si="1"/>
        <v>15.85</v>
      </c>
      <c r="AC23" s="1021">
        <f t="shared" si="2"/>
        <v>437.36999999999989</v>
      </c>
      <c r="AD23" s="1022">
        <f t="shared" si="3"/>
        <v>15.289499999999999</v>
      </c>
      <c r="AE23" s="1023">
        <f t="shared" si="4"/>
        <v>15</v>
      </c>
      <c r="AF23" s="1022">
        <f t="shared" si="5"/>
        <v>15.173699999999998</v>
      </c>
      <c r="AG23" s="761" t="s">
        <v>1330</v>
      </c>
      <c r="AH23" s="752" t="s">
        <v>2</v>
      </c>
      <c r="AI23" s="752">
        <v>100</v>
      </c>
      <c r="AJ23" s="752">
        <v>15</v>
      </c>
      <c r="AK23" s="752">
        <v>20</v>
      </c>
      <c r="AL23" s="752" t="s">
        <v>3234</v>
      </c>
    </row>
    <row r="24" spans="1:38" s="762" customFormat="1" ht="12.95" customHeight="1">
      <c r="A24" s="748" t="s">
        <v>69</v>
      </c>
      <c r="B24" s="753">
        <v>43615</v>
      </c>
      <c r="C24" s="789" t="str">
        <f t="shared" si="0"/>
        <v>*PDR1906-0440*</v>
      </c>
      <c r="D24" s="754" t="s">
        <v>2995</v>
      </c>
      <c r="E24" s="748" t="s">
        <v>2988</v>
      </c>
      <c r="F24" s="748"/>
      <c r="G24" s="755" t="s">
        <v>2994</v>
      </c>
      <c r="H24" s="756" t="s">
        <v>1310</v>
      </c>
      <c r="I24" s="756" t="s">
        <v>2993</v>
      </c>
      <c r="J24" s="748">
        <v>500</v>
      </c>
      <c r="K24" s="753">
        <v>22802</v>
      </c>
      <c r="L24" s="756" t="s">
        <v>2992</v>
      </c>
      <c r="M24" s="757" t="s">
        <v>2991</v>
      </c>
      <c r="N24" s="754"/>
      <c r="O24" s="754" t="s">
        <v>1291</v>
      </c>
      <c r="P24" s="756"/>
      <c r="Q24" s="756"/>
      <c r="R24" s="753">
        <v>43616</v>
      </c>
      <c r="S24" s="748">
        <v>503</v>
      </c>
      <c r="T24" s="748"/>
      <c r="U24" s="748" t="s">
        <v>2296</v>
      </c>
      <c r="V24" s="812">
        <v>500</v>
      </c>
      <c r="W24" s="758"/>
      <c r="X24" s="759" t="s">
        <v>1829</v>
      </c>
      <c r="Y24" s="757" t="s">
        <v>1313</v>
      </c>
      <c r="Z24" s="754">
        <v>580</v>
      </c>
      <c r="AA24" s="760">
        <v>1695</v>
      </c>
      <c r="AB24" s="1021">
        <f t="shared" si="1"/>
        <v>20.03</v>
      </c>
      <c r="AC24" s="1021">
        <f t="shared" si="2"/>
        <v>457.39999999999986</v>
      </c>
      <c r="AD24" s="1022">
        <f t="shared" si="3"/>
        <v>15.623333333333331</v>
      </c>
      <c r="AE24" s="1023">
        <f t="shared" si="4"/>
        <v>15</v>
      </c>
      <c r="AF24" s="1022">
        <f t="shared" si="5"/>
        <v>15.373999999999999</v>
      </c>
      <c r="AG24" s="761" t="s">
        <v>1330</v>
      </c>
      <c r="AH24" s="752" t="s">
        <v>2</v>
      </c>
      <c r="AI24" s="752">
        <v>100</v>
      </c>
      <c r="AJ24" s="752">
        <v>15</v>
      </c>
      <c r="AK24" s="752">
        <v>20</v>
      </c>
      <c r="AL24" s="752" t="s">
        <v>2990</v>
      </c>
    </row>
    <row r="25" spans="1:38" s="762" customFormat="1" ht="12.95" customHeight="1">
      <c r="A25" s="748" t="s">
        <v>69</v>
      </c>
      <c r="B25" s="753">
        <v>43615</v>
      </c>
      <c r="C25" s="789" t="str">
        <f t="shared" si="0"/>
        <v>*PDR1906-0439*</v>
      </c>
      <c r="D25" s="754" t="s">
        <v>3000</v>
      </c>
      <c r="E25" s="748" t="s">
        <v>2988</v>
      </c>
      <c r="F25" s="748"/>
      <c r="G25" s="755" t="s">
        <v>2999</v>
      </c>
      <c r="H25" s="756" t="s">
        <v>1310</v>
      </c>
      <c r="I25" s="756" t="s">
        <v>2998</v>
      </c>
      <c r="J25" s="748">
        <v>500</v>
      </c>
      <c r="K25" s="753">
        <v>22802</v>
      </c>
      <c r="L25" s="756" t="s">
        <v>2100</v>
      </c>
      <c r="M25" s="757" t="s">
        <v>2997</v>
      </c>
      <c r="N25" s="754"/>
      <c r="O25" s="754" t="s">
        <v>1291</v>
      </c>
      <c r="P25" s="756"/>
      <c r="Q25" s="756"/>
      <c r="R25" s="753">
        <v>43616</v>
      </c>
      <c r="S25" s="748">
        <v>503</v>
      </c>
      <c r="T25" s="748"/>
      <c r="U25" s="748" t="s">
        <v>3155</v>
      </c>
      <c r="V25" s="812">
        <v>500</v>
      </c>
      <c r="W25" s="758"/>
      <c r="X25" s="759" t="s">
        <v>1829</v>
      </c>
      <c r="Y25" s="757" t="s">
        <v>1313</v>
      </c>
      <c r="Z25" s="754">
        <v>586</v>
      </c>
      <c r="AA25" s="760">
        <v>1767</v>
      </c>
      <c r="AB25" s="1021">
        <f t="shared" si="1"/>
        <v>20.03</v>
      </c>
      <c r="AC25" s="1021">
        <f t="shared" si="2"/>
        <v>477.42999999999984</v>
      </c>
      <c r="AD25" s="1022">
        <f t="shared" si="3"/>
        <v>15.957166666666664</v>
      </c>
      <c r="AE25" s="1023">
        <f t="shared" si="4"/>
        <v>15</v>
      </c>
      <c r="AF25" s="1022">
        <f t="shared" si="5"/>
        <v>15.574299999999999</v>
      </c>
      <c r="AG25" s="761" t="s">
        <v>1330</v>
      </c>
      <c r="AH25" s="752" t="s">
        <v>2</v>
      </c>
      <c r="AI25" s="752">
        <v>100</v>
      </c>
      <c r="AJ25" s="752">
        <v>15</v>
      </c>
      <c r="AK25" s="752">
        <v>20</v>
      </c>
      <c r="AL25" s="752" t="s">
        <v>2996</v>
      </c>
    </row>
    <row r="26" spans="1:38" s="762" customFormat="1" ht="12.95" customHeight="1">
      <c r="A26" s="748" t="s">
        <v>69</v>
      </c>
      <c r="B26" s="753">
        <v>43615</v>
      </c>
      <c r="C26" s="789" t="str">
        <f t="shared" si="0"/>
        <v>*PDR1906-0441*</v>
      </c>
      <c r="D26" s="754" t="s">
        <v>2989</v>
      </c>
      <c r="E26" s="748" t="s">
        <v>2988</v>
      </c>
      <c r="F26" s="748"/>
      <c r="G26" s="755" t="s">
        <v>2987</v>
      </c>
      <c r="H26" s="756" t="s">
        <v>1310</v>
      </c>
      <c r="I26" s="756" t="s">
        <v>2986</v>
      </c>
      <c r="J26" s="748">
        <v>500</v>
      </c>
      <c r="K26" s="753">
        <v>22802</v>
      </c>
      <c r="L26" s="756" t="s">
        <v>2269</v>
      </c>
      <c r="M26" s="757" t="s">
        <v>2985</v>
      </c>
      <c r="N26" s="754"/>
      <c r="O26" s="754" t="s">
        <v>1291</v>
      </c>
      <c r="P26" s="756"/>
      <c r="Q26" s="756"/>
      <c r="R26" s="753">
        <v>43616</v>
      </c>
      <c r="S26" s="748">
        <v>503</v>
      </c>
      <c r="T26" s="748"/>
      <c r="U26" s="748" t="s">
        <v>3156</v>
      </c>
      <c r="V26" s="812">
        <v>500</v>
      </c>
      <c r="W26" s="758"/>
      <c r="X26" s="759" t="s">
        <v>1829</v>
      </c>
      <c r="Y26" s="757" t="s">
        <v>1313</v>
      </c>
      <c r="Z26" s="754">
        <v>566</v>
      </c>
      <c r="AA26" s="760">
        <v>1747</v>
      </c>
      <c r="AB26" s="1021">
        <f t="shared" si="1"/>
        <v>20.03</v>
      </c>
      <c r="AC26" s="1021">
        <f t="shared" si="2"/>
        <v>497.45999999999981</v>
      </c>
      <c r="AD26" s="1022">
        <f t="shared" si="3"/>
        <v>16.290999999999997</v>
      </c>
      <c r="AE26" s="1023">
        <f t="shared" si="4"/>
        <v>16</v>
      </c>
      <c r="AF26" s="1022">
        <f t="shared" si="5"/>
        <v>16.174599999999998</v>
      </c>
      <c r="AG26" s="761" t="s">
        <v>1330</v>
      </c>
      <c r="AH26" s="752" t="s">
        <v>2</v>
      </c>
      <c r="AI26" s="752">
        <v>100</v>
      </c>
      <c r="AJ26" s="752">
        <v>15</v>
      </c>
      <c r="AK26" s="752">
        <v>20</v>
      </c>
      <c r="AL26" s="752" t="s">
        <v>2984</v>
      </c>
    </row>
    <row r="27" spans="1:38" s="762" customFormat="1" ht="12.95" customHeight="1">
      <c r="A27" s="748" t="s">
        <v>69</v>
      </c>
      <c r="B27" s="753">
        <v>43615</v>
      </c>
      <c r="C27" s="789" t="str">
        <f t="shared" si="0"/>
        <v>*PDR1906-0443*</v>
      </c>
      <c r="D27" s="754" t="s">
        <v>2983</v>
      </c>
      <c r="E27" s="748" t="s">
        <v>2982</v>
      </c>
      <c r="F27" s="748"/>
      <c r="G27" s="755" t="s">
        <v>1338</v>
      </c>
      <c r="H27" s="756" t="s">
        <v>1310</v>
      </c>
      <c r="I27" s="756" t="s">
        <v>1339</v>
      </c>
      <c r="J27" s="748">
        <v>500</v>
      </c>
      <c r="K27" s="753">
        <v>22802</v>
      </c>
      <c r="L27" s="756" t="s">
        <v>1613</v>
      </c>
      <c r="M27" s="757" t="s">
        <v>1574</v>
      </c>
      <c r="N27" s="754"/>
      <c r="O27" s="754"/>
      <c r="P27" s="756"/>
      <c r="Q27" s="753">
        <v>43615</v>
      </c>
      <c r="R27" s="753">
        <v>43616</v>
      </c>
      <c r="S27" s="748">
        <v>503</v>
      </c>
      <c r="T27" s="748"/>
      <c r="U27" s="748" t="s">
        <v>3157</v>
      </c>
      <c r="V27" s="812">
        <v>500</v>
      </c>
      <c r="W27" s="758"/>
      <c r="X27" s="1054" t="s">
        <v>2981</v>
      </c>
      <c r="Y27" s="757" t="s">
        <v>1340</v>
      </c>
      <c r="Z27" s="754">
        <v>580</v>
      </c>
      <c r="AA27" s="760">
        <v>1695</v>
      </c>
      <c r="AB27" s="1021">
        <f t="shared" si="1"/>
        <v>20.03</v>
      </c>
      <c r="AC27" s="1021">
        <f t="shared" si="2"/>
        <v>517.48999999999978</v>
      </c>
      <c r="AD27" s="1022">
        <f t="shared" si="3"/>
        <v>16.624833333333328</v>
      </c>
      <c r="AE27" s="1023">
        <f t="shared" si="4"/>
        <v>16</v>
      </c>
      <c r="AF27" s="1022">
        <f t="shared" si="5"/>
        <v>16.374899999999997</v>
      </c>
      <c r="AG27" s="761" t="s">
        <v>1330</v>
      </c>
      <c r="AH27" s="752" t="s">
        <v>2</v>
      </c>
      <c r="AI27" s="752">
        <v>100</v>
      </c>
      <c r="AJ27" s="752">
        <v>15</v>
      </c>
      <c r="AK27" s="752">
        <v>20</v>
      </c>
      <c r="AL27" s="752" t="s">
        <v>1652</v>
      </c>
    </row>
    <row r="28" spans="1:38" s="762" customFormat="1" ht="12.95" customHeight="1">
      <c r="A28" s="748" t="s">
        <v>69</v>
      </c>
      <c r="B28" s="753">
        <v>43614</v>
      </c>
      <c r="C28" s="789" t="str">
        <f t="shared" si="0"/>
        <v>*PDR1906-0396*</v>
      </c>
      <c r="D28" s="754" t="s">
        <v>2941</v>
      </c>
      <c r="E28" s="748" t="s">
        <v>2940</v>
      </c>
      <c r="F28" s="748"/>
      <c r="G28" s="755" t="s">
        <v>2939</v>
      </c>
      <c r="H28" s="756" t="s">
        <v>2777</v>
      </c>
      <c r="I28" s="756" t="s">
        <v>497</v>
      </c>
      <c r="J28" s="748">
        <v>1000</v>
      </c>
      <c r="K28" s="753">
        <v>22802</v>
      </c>
      <c r="L28" s="756" t="s">
        <v>1915</v>
      </c>
      <c r="M28" s="757" t="s">
        <v>2938</v>
      </c>
      <c r="N28" s="754"/>
      <c r="O28" s="753" t="s">
        <v>1291</v>
      </c>
      <c r="P28" s="756"/>
      <c r="Q28" s="756"/>
      <c r="R28" s="753">
        <v>43617</v>
      </c>
      <c r="S28" s="748">
        <v>1003</v>
      </c>
      <c r="T28" s="748"/>
      <c r="U28" s="748" t="s">
        <v>3159</v>
      </c>
      <c r="V28" s="812">
        <v>1000</v>
      </c>
      <c r="W28" s="758"/>
      <c r="X28" s="759" t="s">
        <v>1828</v>
      </c>
      <c r="Y28" s="763" t="s">
        <v>499</v>
      </c>
      <c r="Z28" s="754">
        <v>462</v>
      </c>
      <c r="AA28" s="760">
        <v>1751</v>
      </c>
      <c r="AB28" s="1021">
        <f t="shared" si="1"/>
        <v>25.03</v>
      </c>
      <c r="AC28" s="1021">
        <f t="shared" si="2"/>
        <v>542.51999999999975</v>
      </c>
      <c r="AD28" s="1022">
        <f t="shared" si="3"/>
        <v>17.041999999999994</v>
      </c>
      <c r="AE28" s="1023">
        <f t="shared" si="4"/>
        <v>17</v>
      </c>
      <c r="AF28" s="1022">
        <f t="shared" si="5"/>
        <v>17.025199999999998</v>
      </c>
      <c r="AG28" s="761" t="s">
        <v>1330</v>
      </c>
      <c r="AH28" s="752" t="s">
        <v>2</v>
      </c>
      <c r="AI28" s="752">
        <v>100</v>
      </c>
      <c r="AJ28" s="752">
        <v>15</v>
      </c>
      <c r="AK28" s="752">
        <v>10</v>
      </c>
      <c r="AL28" s="752" t="s">
        <v>2035</v>
      </c>
    </row>
    <row r="29" spans="1:38" s="762" customFormat="1" ht="12.95" customHeight="1">
      <c r="A29" s="748" t="s">
        <v>69</v>
      </c>
      <c r="B29" s="753">
        <v>43613</v>
      </c>
      <c r="C29" s="789" t="str">
        <f t="shared" si="0"/>
        <v>*PDR1906-0379*</v>
      </c>
      <c r="D29" s="754" t="s">
        <v>2890</v>
      </c>
      <c r="E29" s="748" t="s">
        <v>2889</v>
      </c>
      <c r="F29" s="748"/>
      <c r="G29" s="755" t="s">
        <v>2888</v>
      </c>
      <c r="H29" s="756" t="s">
        <v>1299</v>
      </c>
      <c r="I29" s="756" t="s">
        <v>2887</v>
      </c>
      <c r="J29" s="748">
        <v>1500</v>
      </c>
      <c r="K29" s="753">
        <v>22802</v>
      </c>
      <c r="L29" s="756" t="s">
        <v>1316</v>
      </c>
      <c r="M29" s="757" t="s">
        <v>2886</v>
      </c>
      <c r="N29" s="754"/>
      <c r="O29" s="753" t="s">
        <v>1291</v>
      </c>
      <c r="P29" s="753"/>
      <c r="Q29" s="753"/>
      <c r="R29" s="753">
        <v>43617</v>
      </c>
      <c r="S29" s="748">
        <v>1510</v>
      </c>
      <c r="T29" s="748"/>
      <c r="U29" s="748" t="s">
        <v>3158</v>
      </c>
      <c r="V29" s="748" t="s">
        <v>1291</v>
      </c>
      <c r="W29" s="758"/>
      <c r="X29" s="759" t="s">
        <v>1831</v>
      </c>
      <c r="Y29" s="757" t="s">
        <v>218</v>
      </c>
      <c r="Z29" s="754">
        <v>531</v>
      </c>
      <c r="AA29" s="760">
        <v>1845</v>
      </c>
      <c r="AB29" s="1021">
        <f t="shared" si="1"/>
        <v>30.1</v>
      </c>
      <c r="AC29" s="1021">
        <f t="shared" si="2"/>
        <v>572.61999999999978</v>
      </c>
      <c r="AD29" s="1022">
        <f t="shared" si="3"/>
        <v>17.543666666666663</v>
      </c>
      <c r="AE29" s="1023">
        <f t="shared" si="4"/>
        <v>17</v>
      </c>
      <c r="AF29" s="1022">
        <f t="shared" si="5"/>
        <v>17.326199999999996</v>
      </c>
      <c r="AG29" s="761" t="s">
        <v>1330</v>
      </c>
      <c r="AH29" s="752" t="s">
        <v>2</v>
      </c>
      <c r="AI29" s="752">
        <v>100</v>
      </c>
      <c r="AJ29" s="752">
        <v>15</v>
      </c>
      <c r="AK29" s="752">
        <v>20</v>
      </c>
      <c r="AL29" s="752">
        <v>0</v>
      </c>
    </row>
    <row r="30" spans="1:38" s="762" customFormat="1" ht="12.95" customHeight="1">
      <c r="A30" s="748" t="s">
        <v>69</v>
      </c>
      <c r="B30" s="753">
        <v>43610</v>
      </c>
      <c r="C30" s="789" t="str">
        <f t="shared" si="0"/>
        <v>*PDR1906-0310*</v>
      </c>
      <c r="D30" s="754" t="s">
        <v>2829</v>
      </c>
      <c r="E30" s="748" t="s">
        <v>2826</v>
      </c>
      <c r="F30" s="748"/>
      <c r="G30" s="755" t="s">
        <v>1995</v>
      </c>
      <c r="H30" s="756" t="s">
        <v>1307</v>
      </c>
      <c r="I30" s="756" t="s">
        <v>1994</v>
      </c>
      <c r="J30" s="748">
        <v>6460</v>
      </c>
      <c r="K30" s="753">
        <v>22803</v>
      </c>
      <c r="L30" s="756" t="s">
        <v>1993</v>
      </c>
      <c r="M30" s="757" t="s">
        <v>2115</v>
      </c>
      <c r="N30" s="754" t="s">
        <v>2150</v>
      </c>
      <c r="O30" s="753" t="s">
        <v>1291</v>
      </c>
      <c r="P30" s="753"/>
      <c r="Q30" s="810" t="s">
        <v>2828</v>
      </c>
      <c r="R30" s="753">
        <v>43617</v>
      </c>
      <c r="S30" s="748">
        <f>360+2875</f>
        <v>3235</v>
      </c>
      <c r="T30" s="748"/>
      <c r="U30" s="748" t="s">
        <v>3152</v>
      </c>
      <c r="V30" s="748" t="s">
        <v>1291</v>
      </c>
      <c r="W30" s="758"/>
      <c r="X30" s="759" t="s">
        <v>1831</v>
      </c>
      <c r="Y30" s="757" t="s">
        <v>1306</v>
      </c>
      <c r="Z30" s="754">
        <v>718</v>
      </c>
      <c r="AA30" s="760">
        <v>1125</v>
      </c>
      <c r="AB30" s="1021">
        <f t="shared" si="1"/>
        <v>47.35</v>
      </c>
      <c r="AC30" s="1021">
        <f t="shared" si="2"/>
        <v>619.9699999999998</v>
      </c>
      <c r="AD30" s="1022">
        <f t="shared" si="3"/>
        <v>18.33283333333333</v>
      </c>
      <c r="AE30" s="1023">
        <f t="shared" si="4"/>
        <v>18</v>
      </c>
      <c r="AF30" s="1022">
        <f t="shared" si="5"/>
        <v>18.199699999999996</v>
      </c>
      <c r="AG30" s="761" t="s">
        <v>1330</v>
      </c>
      <c r="AH30" s="752" t="s">
        <v>2151</v>
      </c>
      <c r="AI30" s="752">
        <v>100</v>
      </c>
      <c r="AJ30" s="752">
        <v>15</v>
      </c>
      <c r="AK30" s="752">
        <v>20</v>
      </c>
      <c r="AL30" s="843" t="s">
        <v>2114</v>
      </c>
    </row>
    <row r="31" spans="1:38" s="762" customFormat="1" ht="12.95" customHeight="1">
      <c r="A31" s="748" t="s">
        <v>69</v>
      </c>
      <c r="B31" s="753">
        <v>43607</v>
      </c>
      <c r="C31" s="789" t="str">
        <f t="shared" si="0"/>
        <v>*PDR1905-1376*</v>
      </c>
      <c r="D31" s="754" t="s">
        <v>2752</v>
      </c>
      <c r="E31" s="748" t="s">
        <v>2751</v>
      </c>
      <c r="F31" s="748"/>
      <c r="G31" s="755" t="s">
        <v>2750</v>
      </c>
      <c r="H31" s="756" t="s">
        <v>1307</v>
      </c>
      <c r="I31" s="756" t="s">
        <v>2749</v>
      </c>
      <c r="J31" s="748">
        <v>6460</v>
      </c>
      <c r="K31" s="753">
        <v>43622</v>
      </c>
      <c r="L31" s="756" t="s">
        <v>2748</v>
      </c>
      <c r="M31" s="757" t="s">
        <v>2747</v>
      </c>
      <c r="N31" s="754" t="s">
        <v>2150</v>
      </c>
      <c r="O31" s="753" t="s">
        <v>1291</v>
      </c>
      <c r="P31" s="753"/>
      <c r="Q31" s="753"/>
      <c r="R31" s="753">
        <v>43617</v>
      </c>
      <c r="S31" s="748">
        <v>3237</v>
      </c>
      <c r="T31" s="748"/>
      <c r="U31" s="748" t="s">
        <v>3153</v>
      </c>
      <c r="V31" s="748" t="s">
        <v>1291</v>
      </c>
      <c r="W31" s="758"/>
      <c r="X31" s="759" t="s">
        <v>1831</v>
      </c>
      <c r="Y31" s="757" t="s">
        <v>1306</v>
      </c>
      <c r="Z31" s="754">
        <v>718</v>
      </c>
      <c r="AA31" s="760">
        <v>1125</v>
      </c>
      <c r="AB31" s="1021">
        <f t="shared" si="1"/>
        <v>47.37</v>
      </c>
      <c r="AC31" s="1021">
        <f t="shared" si="2"/>
        <v>667.3399999999998</v>
      </c>
      <c r="AD31" s="1022">
        <f t="shared" si="3"/>
        <v>19.12233333333333</v>
      </c>
      <c r="AE31" s="1023">
        <f t="shared" si="4"/>
        <v>19</v>
      </c>
      <c r="AF31" s="1022">
        <f t="shared" si="5"/>
        <v>19.073399999999999</v>
      </c>
      <c r="AG31" s="761" t="s">
        <v>1330</v>
      </c>
      <c r="AH31" s="752" t="s">
        <v>2151</v>
      </c>
      <c r="AI31" s="752">
        <v>100</v>
      </c>
      <c r="AJ31" s="752">
        <v>15</v>
      </c>
      <c r="AK31" s="752">
        <v>20</v>
      </c>
      <c r="AL31" s="843" t="s">
        <v>2219</v>
      </c>
    </row>
    <row r="32" spans="1:38" s="762" customFormat="1" ht="12.95" customHeight="1">
      <c r="A32" s="748" t="s">
        <v>69</v>
      </c>
      <c r="B32" s="753">
        <v>43607</v>
      </c>
      <c r="C32" s="789" t="str">
        <f t="shared" si="0"/>
        <v>*PDR1906-0160*</v>
      </c>
      <c r="D32" s="754" t="s">
        <v>2720</v>
      </c>
      <c r="E32" s="748" t="s">
        <v>2715</v>
      </c>
      <c r="F32" s="748"/>
      <c r="G32" s="755" t="s">
        <v>2719</v>
      </c>
      <c r="H32" s="756" t="s">
        <v>1344</v>
      </c>
      <c r="I32" s="756" t="s">
        <v>2718</v>
      </c>
      <c r="J32" s="748">
        <v>1000</v>
      </c>
      <c r="K32" s="753">
        <v>22803</v>
      </c>
      <c r="L32" s="756" t="s">
        <v>2077</v>
      </c>
      <c r="M32" s="757" t="s">
        <v>2717</v>
      </c>
      <c r="N32" s="754">
        <v>647</v>
      </c>
      <c r="O32" s="753" t="s">
        <v>1291</v>
      </c>
      <c r="P32" s="753"/>
      <c r="Q32" s="753"/>
      <c r="R32" s="753">
        <v>43617</v>
      </c>
      <c r="S32" s="748">
        <v>1005</v>
      </c>
      <c r="T32" s="748"/>
      <c r="U32" s="748" t="s">
        <v>3154</v>
      </c>
      <c r="V32" s="748" t="s">
        <v>1291</v>
      </c>
      <c r="W32" s="758"/>
      <c r="X32" s="759" t="s">
        <v>1831</v>
      </c>
      <c r="Y32" s="757" t="s">
        <v>2076</v>
      </c>
      <c r="Z32" s="754">
        <v>407</v>
      </c>
      <c r="AA32" s="760">
        <v>808</v>
      </c>
      <c r="AB32" s="1021">
        <f t="shared" si="1"/>
        <v>35.1</v>
      </c>
      <c r="AC32" s="1021">
        <f t="shared" si="2"/>
        <v>702.43999999999983</v>
      </c>
      <c r="AD32" s="1022">
        <f t="shared" si="3"/>
        <v>19.707333333333331</v>
      </c>
      <c r="AE32" s="1023">
        <f t="shared" si="4"/>
        <v>19</v>
      </c>
      <c r="AF32" s="1022">
        <f t="shared" si="5"/>
        <v>19.424399999999999</v>
      </c>
      <c r="AG32" s="761" t="s">
        <v>1330</v>
      </c>
      <c r="AH32" s="752" t="s">
        <v>2445</v>
      </c>
      <c r="AI32" s="752">
        <v>50</v>
      </c>
      <c r="AJ32" s="752">
        <v>15</v>
      </c>
      <c r="AK32" s="752">
        <v>20</v>
      </c>
      <c r="AL32" s="790" t="s">
        <v>2711</v>
      </c>
    </row>
    <row r="33" spans="1:184" s="762" customFormat="1" ht="12.95" customHeight="1">
      <c r="A33" s="748" t="s">
        <v>69</v>
      </c>
      <c r="B33" s="753">
        <v>43607</v>
      </c>
      <c r="C33" s="789" t="str">
        <f t="shared" si="0"/>
        <v>*PDR1906-0161*</v>
      </c>
      <c r="D33" s="754" t="s">
        <v>2716</v>
      </c>
      <c r="E33" s="748" t="s">
        <v>2715</v>
      </c>
      <c r="F33" s="748"/>
      <c r="G33" s="755" t="s">
        <v>2714</v>
      </c>
      <c r="H33" s="756" t="s">
        <v>1344</v>
      </c>
      <c r="I33" s="756" t="s">
        <v>2713</v>
      </c>
      <c r="J33" s="748">
        <v>500</v>
      </c>
      <c r="K33" s="753">
        <v>22803</v>
      </c>
      <c r="L33" s="756" t="s">
        <v>2077</v>
      </c>
      <c r="M33" s="757" t="s">
        <v>2712</v>
      </c>
      <c r="N33" s="754">
        <v>647</v>
      </c>
      <c r="O33" s="753" t="s">
        <v>1291</v>
      </c>
      <c r="P33" s="753"/>
      <c r="Q33" s="753"/>
      <c r="R33" s="753">
        <v>43617</v>
      </c>
      <c r="S33" s="748">
        <v>505</v>
      </c>
      <c r="T33" s="748"/>
      <c r="U33" s="748">
        <v>505</v>
      </c>
      <c r="V33" s="748" t="s">
        <v>1291</v>
      </c>
      <c r="W33" s="758"/>
      <c r="X33" s="759" t="s">
        <v>1831</v>
      </c>
      <c r="Y33" s="757" t="s">
        <v>2076</v>
      </c>
      <c r="Z33" s="754">
        <v>407</v>
      </c>
      <c r="AA33" s="760">
        <v>808</v>
      </c>
      <c r="AB33" s="1021">
        <f t="shared" si="1"/>
        <v>25.1</v>
      </c>
      <c r="AC33" s="1021">
        <f t="shared" si="2"/>
        <v>727.53999999999985</v>
      </c>
      <c r="AD33" s="1022">
        <f t="shared" si="3"/>
        <v>20.125666666666664</v>
      </c>
      <c r="AE33" s="1023">
        <f t="shared" si="4"/>
        <v>20</v>
      </c>
      <c r="AF33" s="1022">
        <f t="shared" si="5"/>
        <v>20.075399999999998</v>
      </c>
      <c r="AG33" s="761" t="s">
        <v>1330</v>
      </c>
      <c r="AH33" s="752" t="s">
        <v>2445</v>
      </c>
      <c r="AI33" s="752">
        <v>50</v>
      </c>
      <c r="AJ33" s="752">
        <v>15</v>
      </c>
      <c r="AK33" s="752">
        <v>20</v>
      </c>
      <c r="AL33" s="790" t="s">
        <v>2711</v>
      </c>
    </row>
    <row r="34" spans="1:184" s="762" customFormat="1" ht="12.95" customHeight="1">
      <c r="A34" s="748">
        <v>270</v>
      </c>
      <c r="B34" s="753">
        <v>43601</v>
      </c>
      <c r="C34" s="789" t="str">
        <f t="shared" si="0"/>
        <v>*PDR1905-1077*</v>
      </c>
      <c r="D34" s="754" t="s">
        <v>2597</v>
      </c>
      <c r="E34" s="748" t="s">
        <v>2587</v>
      </c>
      <c r="F34" s="748"/>
      <c r="G34" s="755" t="s">
        <v>1398</v>
      </c>
      <c r="H34" s="756" t="s">
        <v>1370</v>
      </c>
      <c r="I34" s="756" t="s">
        <v>1481</v>
      </c>
      <c r="J34" s="748">
        <v>3500</v>
      </c>
      <c r="K34" s="753">
        <v>22803</v>
      </c>
      <c r="L34" s="756" t="s">
        <v>1399</v>
      </c>
      <c r="M34" s="757" t="s">
        <v>1638</v>
      </c>
      <c r="N34" s="754"/>
      <c r="O34" s="753" t="s">
        <v>1291</v>
      </c>
      <c r="P34" s="753"/>
      <c r="Q34" s="753"/>
      <c r="R34" s="753">
        <v>43619</v>
      </c>
      <c r="S34" s="748">
        <v>3503</v>
      </c>
      <c r="T34" s="748"/>
      <c r="U34" s="748" t="s">
        <v>3168</v>
      </c>
      <c r="V34" s="748" t="s">
        <v>1291</v>
      </c>
      <c r="W34" s="758"/>
      <c r="X34" s="759" t="s">
        <v>1828</v>
      </c>
      <c r="Y34" s="763" t="s">
        <v>1304</v>
      </c>
      <c r="Z34" s="754">
        <v>501</v>
      </c>
      <c r="AA34" s="760">
        <v>1387</v>
      </c>
      <c r="AB34" s="1021">
        <f t="shared" si="1"/>
        <v>85.06</v>
      </c>
      <c r="AC34" s="1021">
        <f t="shared" si="2"/>
        <v>812.59999999999991</v>
      </c>
      <c r="AD34" s="1022">
        <f t="shared" si="3"/>
        <v>21.543333333333329</v>
      </c>
      <c r="AE34" s="1023">
        <f t="shared" si="4"/>
        <v>21</v>
      </c>
      <c r="AF34" s="1022">
        <f t="shared" si="5"/>
        <v>21.325999999999997</v>
      </c>
      <c r="AG34" s="761" t="s">
        <v>1330</v>
      </c>
      <c r="AH34" s="752" t="s">
        <v>2</v>
      </c>
      <c r="AI34" s="752">
        <v>50</v>
      </c>
      <c r="AJ34" s="752">
        <v>15</v>
      </c>
      <c r="AK34" s="752">
        <v>10</v>
      </c>
      <c r="AL34" s="752" t="s">
        <v>1639</v>
      </c>
    </row>
    <row r="35" spans="1:184" s="762" customFormat="1" ht="12.95" customHeight="1">
      <c r="A35" s="748">
        <v>280</v>
      </c>
      <c r="B35" s="753">
        <v>43613</v>
      </c>
      <c r="C35" s="789" t="str">
        <f t="shared" si="0"/>
        <v>*PDR1906-0357*</v>
      </c>
      <c r="D35" s="754" t="s">
        <v>2904</v>
      </c>
      <c r="E35" s="748" t="s">
        <v>2903</v>
      </c>
      <c r="F35" s="748"/>
      <c r="G35" s="755" t="s">
        <v>1959</v>
      </c>
      <c r="H35" s="756" t="s">
        <v>1924</v>
      </c>
      <c r="I35" s="756" t="s">
        <v>1958</v>
      </c>
      <c r="J35" s="748">
        <v>1500</v>
      </c>
      <c r="K35" s="753">
        <v>22803</v>
      </c>
      <c r="L35" s="756" t="s">
        <v>1923</v>
      </c>
      <c r="M35" s="757" t="s">
        <v>1957</v>
      </c>
      <c r="N35" s="754"/>
      <c r="O35" s="753" t="s">
        <v>1291</v>
      </c>
      <c r="P35" s="753"/>
      <c r="Q35" s="753"/>
      <c r="R35" s="753">
        <v>43619</v>
      </c>
      <c r="S35" s="748">
        <v>1503</v>
      </c>
      <c r="T35" s="748"/>
      <c r="U35" s="748" t="s">
        <v>3166</v>
      </c>
      <c r="V35" s="748" t="s">
        <v>1291</v>
      </c>
      <c r="W35" s="758"/>
      <c r="X35" s="759" t="s">
        <v>1828</v>
      </c>
      <c r="Y35" s="763" t="s">
        <v>1922</v>
      </c>
      <c r="Z35" s="754">
        <v>571</v>
      </c>
      <c r="AA35" s="760">
        <v>1595</v>
      </c>
      <c r="AB35" s="1021">
        <f t="shared" si="1"/>
        <v>45.06</v>
      </c>
      <c r="AC35" s="1021">
        <f t="shared" si="2"/>
        <v>857.65999999999985</v>
      </c>
      <c r="AD35" s="1022">
        <f t="shared" si="3"/>
        <v>22.294333333333331</v>
      </c>
      <c r="AE35" s="1023">
        <f t="shared" si="4"/>
        <v>22</v>
      </c>
      <c r="AF35" s="1022">
        <f t="shared" si="5"/>
        <v>22.176599999999997</v>
      </c>
      <c r="AG35" s="761" t="s">
        <v>1330</v>
      </c>
      <c r="AH35" s="752" t="s">
        <v>2</v>
      </c>
      <c r="AI35" s="752">
        <v>50</v>
      </c>
      <c r="AJ35" s="752">
        <v>15</v>
      </c>
      <c r="AK35" s="752">
        <v>10</v>
      </c>
      <c r="AL35" s="752" t="s">
        <v>1921</v>
      </c>
    </row>
    <row r="36" spans="1:184" s="762" customFormat="1" ht="12.95" customHeight="1">
      <c r="A36" s="748">
        <v>290</v>
      </c>
      <c r="B36" s="753">
        <v>43615</v>
      </c>
      <c r="C36" s="789" t="str">
        <f t="shared" si="0"/>
        <v>*PDR1906-0432*</v>
      </c>
      <c r="D36" s="754" t="s">
        <v>3001</v>
      </c>
      <c r="E36" s="748" t="s">
        <v>2956</v>
      </c>
      <c r="F36" s="748"/>
      <c r="G36" s="755" t="s">
        <v>1870</v>
      </c>
      <c r="H36" s="756" t="s">
        <v>1328</v>
      </c>
      <c r="I36" s="756" t="s">
        <v>1871</v>
      </c>
      <c r="J36" s="748">
        <v>2500</v>
      </c>
      <c r="K36" s="753">
        <v>22803</v>
      </c>
      <c r="L36" s="756" t="s">
        <v>1872</v>
      </c>
      <c r="M36" s="757" t="s">
        <v>1873</v>
      </c>
      <c r="N36" s="754"/>
      <c r="O36" s="754" t="s">
        <v>1291</v>
      </c>
      <c r="P36" s="756"/>
      <c r="Q36" s="756"/>
      <c r="R36" s="753">
        <v>43619</v>
      </c>
      <c r="S36" s="748">
        <v>2503</v>
      </c>
      <c r="T36" s="748"/>
      <c r="U36" s="748" t="s">
        <v>3171</v>
      </c>
      <c r="V36" s="812">
        <v>2500</v>
      </c>
      <c r="W36" s="758"/>
      <c r="X36" s="759" t="s">
        <v>1828</v>
      </c>
      <c r="Y36" s="763" t="s">
        <v>257</v>
      </c>
      <c r="Z36" s="754">
        <v>734</v>
      </c>
      <c r="AA36" s="760">
        <v>2235</v>
      </c>
      <c r="AB36" s="1021">
        <f t="shared" si="1"/>
        <v>65.06</v>
      </c>
      <c r="AC36" s="1021">
        <f t="shared" si="2"/>
        <v>922.7199999999998</v>
      </c>
      <c r="AD36" s="1022">
        <f t="shared" si="3"/>
        <v>23.378666666666664</v>
      </c>
      <c r="AE36" s="1023">
        <f t="shared" si="4"/>
        <v>23</v>
      </c>
      <c r="AF36" s="1022">
        <f t="shared" si="5"/>
        <v>23.2272</v>
      </c>
      <c r="AG36" s="761" t="s">
        <v>1330</v>
      </c>
      <c r="AH36" s="752" t="s">
        <v>2</v>
      </c>
      <c r="AI36" s="752">
        <v>50</v>
      </c>
      <c r="AJ36" s="752">
        <v>15</v>
      </c>
      <c r="AK36" s="752">
        <v>10</v>
      </c>
      <c r="AL36" s="1055" t="s">
        <v>1874</v>
      </c>
    </row>
    <row r="37" spans="1:184" s="762" customFormat="1" ht="12.95" customHeight="1">
      <c r="A37" s="748" t="s">
        <v>66</v>
      </c>
      <c r="B37" s="753">
        <v>43600</v>
      </c>
      <c r="C37" s="789" t="str">
        <f t="shared" si="0"/>
        <v>*PDW1906-0040*</v>
      </c>
      <c r="D37" s="754" t="s">
        <v>3202</v>
      </c>
      <c r="E37" s="748" t="s">
        <v>2539</v>
      </c>
      <c r="F37" s="748"/>
      <c r="G37" s="755" t="s">
        <v>1909</v>
      </c>
      <c r="H37" s="756" t="s">
        <v>1328</v>
      </c>
      <c r="I37" s="756" t="s">
        <v>1910</v>
      </c>
      <c r="J37" s="748">
        <v>190</v>
      </c>
      <c r="K37" s="753">
        <v>43622</v>
      </c>
      <c r="L37" s="756" t="s">
        <v>1872</v>
      </c>
      <c r="M37" s="757" t="s">
        <v>1911</v>
      </c>
      <c r="N37" s="1027" t="s">
        <v>1912</v>
      </c>
      <c r="O37" s="753" t="s">
        <v>1291</v>
      </c>
      <c r="P37" s="753"/>
      <c r="Q37" s="810" t="s">
        <v>3203</v>
      </c>
      <c r="R37" s="753">
        <v>43613</v>
      </c>
      <c r="S37" s="748">
        <v>190</v>
      </c>
      <c r="T37" s="748"/>
      <c r="U37" s="748" t="s">
        <v>3204</v>
      </c>
      <c r="V37" s="787">
        <v>190</v>
      </c>
      <c r="W37" s="758"/>
      <c r="X37" s="759" t="s">
        <v>1828</v>
      </c>
      <c r="Y37" s="763" t="s">
        <v>257</v>
      </c>
      <c r="Z37" s="754">
        <v>802</v>
      </c>
      <c r="AA37" s="760">
        <v>2455</v>
      </c>
      <c r="AB37" s="1021">
        <f t="shared" si="1"/>
        <v>55.428571428571431</v>
      </c>
      <c r="AC37" s="1021">
        <f t="shared" si="2"/>
        <v>978.14857142857124</v>
      </c>
      <c r="AD37" s="1022">
        <f t="shared" si="3"/>
        <v>24.302476190476188</v>
      </c>
      <c r="AE37" s="1023">
        <f t="shared" si="4"/>
        <v>24</v>
      </c>
      <c r="AF37" s="1022">
        <f t="shared" si="5"/>
        <v>24.181485714285714</v>
      </c>
      <c r="AG37" s="761" t="s">
        <v>1330</v>
      </c>
      <c r="AH37" s="752" t="s">
        <v>2</v>
      </c>
      <c r="AI37" s="752">
        <v>35</v>
      </c>
      <c r="AJ37" s="752">
        <v>50</v>
      </c>
      <c r="AK37" s="752">
        <v>5</v>
      </c>
      <c r="AL37" s="1055" t="s">
        <v>1913</v>
      </c>
    </row>
    <row r="38" spans="1:184" s="274" customFormat="1" ht="11.25" customHeight="1">
      <c r="A38" s="256" t="s">
        <v>1862</v>
      </c>
      <c r="B38" s="257">
        <v>43616</v>
      </c>
      <c r="C38" s="789" t="str">
        <f t="shared" si="0"/>
        <v>*PDR1906-0555*</v>
      </c>
      <c r="D38" s="672" t="s">
        <v>3051</v>
      </c>
      <c r="E38" s="256" t="s">
        <v>3048</v>
      </c>
      <c r="F38" s="256"/>
      <c r="G38" s="297" t="s">
        <v>2387</v>
      </c>
      <c r="H38" s="258" t="s">
        <v>2383</v>
      </c>
      <c r="I38" s="258" t="s">
        <v>2386</v>
      </c>
      <c r="J38" s="256">
        <v>2060</v>
      </c>
      <c r="K38" s="257">
        <v>43621</v>
      </c>
      <c r="L38" s="676" t="s">
        <v>2385</v>
      </c>
      <c r="M38" s="260" t="s">
        <v>2512</v>
      </c>
      <c r="N38" s="672" t="s">
        <v>2147</v>
      </c>
      <c r="O38" s="257" t="s">
        <v>1291</v>
      </c>
      <c r="P38" s="257"/>
      <c r="Q38" s="257"/>
      <c r="R38" s="753">
        <v>43620</v>
      </c>
      <c r="S38" s="256">
        <v>2063</v>
      </c>
      <c r="T38" s="804" t="s">
        <v>2208</v>
      </c>
      <c r="U38" s="256">
        <v>2063</v>
      </c>
      <c r="V38" s="787">
        <v>2060</v>
      </c>
      <c r="W38" s="259"/>
      <c r="X38" s="680" t="s">
        <v>1828</v>
      </c>
      <c r="Y38" s="674" t="s">
        <v>2152</v>
      </c>
      <c r="Z38" s="672">
        <v>508</v>
      </c>
      <c r="AA38" s="261">
        <v>1675</v>
      </c>
      <c r="AB38" s="1021">
        <f t="shared" si="1"/>
        <v>91.259999999999991</v>
      </c>
      <c r="AC38" s="1021">
        <f t="shared" si="2"/>
        <v>1069.4085714285711</v>
      </c>
      <c r="AD38" s="1022">
        <f t="shared" si="3"/>
        <v>25.823476190476185</v>
      </c>
      <c r="AE38" s="1023">
        <f t="shared" si="4"/>
        <v>25</v>
      </c>
      <c r="AF38" s="1022">
        <f t="shared" si="5"/>
        <v>25.49408571428571</v>
      </c>
      <c r="AG38" s="262" t="s">
        <v>1330</v>
      </c>
      <c r="AH38" s="255" t="s">
        <v>2</v>
      </c>
      <c r="AI38" s="255">
        <v>50</v>
      </c>
      <c r="AJ38" s="255">
        <v>50</v>
      </c>
      <c r="AK38" s="255">
        <v>10</v>
      </c>
      <c r="AL38" s="840" t="s">
        <v>2384</v>
      </c>
    </row>
    <row r="39" spans="1:184" s="274" customFormat="1" ht="11.25" customHeight="1">
      <c r="A39" s="256" t="s">
        <v>1862</v>
      </c>
      <c r="B39" s="257">
        <v>43616</v>
      </c>
      <c r="C39" s="789" t="str">
        <f t="shared" si="0"/>
        <v>*PDR1906-0557*</v>
      </c>
      <c r="D39" s="672" t="s">
        <v>3052</v>
      </c>
      <c r="E39" s="256" t="s">
        <v>3048</v>
      </c>
      <c r="F39" s="256"/>
      <c r="G39" s="297" t="s">
        <v>2387</v>
      </c>
      <c r="H39" s="258" t="s">
        <v>2383</v>
      </c>
      <c r="I39" s="258" t="s">
        <v>2386</v>
      </c>
      <c r="J39" s="256">
        <v>2060</v>
      </c>
      <c r="K39" s="257">
        <v>43621</v>
      </c>
      <c r="L39" s="676" t="s">
        <v>2385</v>
      </c>
      <c r="M39" s="260" t="s">
        <v>2512</v>
      </c>
      <c r="N39" s="672" t="s">
        <v>2147</v>
      </c>
      <c r="O39" s="257" t="s">
        <v>1291</v>
      </c>
      <c r="P39" s="257"/>
      <c r="Q39" s="257"/>
      <c r="R39" s="753">
        <v>43620</v>
      </c>
      <c r="S39" s="256">
        <v>2063</v>
      </c>
      <c r="T39" s="804" t="s">
        <v>2208</v>
      </c>
      <c r="U39" s="256">
        <v>2063</v>
      </c>
      <c r="V39" s="787">
        <v>2060</v>
      </c>
      <c r="W39" s="259"/>
      <c r="X39" s="680" t="s">
        <v>1828</v>
      </c>
      <c r="Y39" s="674" t="s">
        <v>2152</v>
      </c>
      <c r="Z39" s="672">
        <v>508</v>
      </c>
      <c r="AA39" s="261">
        <v>1675</v>
      </c>
      <c r="AB39" s="1021">
        <f t="shared" si="1"/>
        <v>41.26</v>
      </c>
      <c r="AC39" s="1021">
        <f t="shared" si="2"/>
        <v>1110.6685714285711</v>
      </c>
      <c r="AD39" s="1022">
        <f t="shared" si="3"/>
        <v>26.51114285714285</v>
      </c>
      <c r="AE39" s="1023">
        <f t="shared" si="4"/>
        <v>26</v>
      </c>
      <c r="AF39" s="1022">
        <f t="shared" si="5"/>
        <v>26.30668571428571</v>
      </c>
      <c r="AG39" s="262" t="s">
        <v>1330</v>
      </c>
      <c r="AH39" s="255" t="s">
        <v>2</v>
      </c>
      <c r="AI39" s="255">
        <v>50</v>
      </c>
      <c r="AJ39" s="255"/>
      <c r="AK39" s="255">
        <v>10</v>
      </c>
      <c r="AL39" s="840" t="s">
        <v>2384</v>
      </c>
    </row>
    <row r="40" spans="1:184" s="274" customFormat="1" ht="11.25" customHeight="1">
      <c r="A40" s="256" t="s">
        <v>1862</v>
      </c>
      <c r="B40" s="257">
        <v>43616</v>
      </c>
      <c r="C40" s="789" t="str">
        <f t="shared" si="0"/>
        <v>*PDR1906-0559*</v>
      </c>
      <c r="D40" s="672" t="s">
        <v>3053</v>
      </c>
      <c r="E40" s="256" t="s">
        <v>3048</v>
      </c>
      <c r="F40" s="256"/>
      <c r="G40" s="297" t="s">
        <v>2387</v>
      </c>
      <c r="H40" s="258" t="s">
        <v>2383</v>
      </c>
      <c r="I40" s="258" t="s">
        <v>2386</v>
      </c>
      <c r="J40" s="256">
        <v>2060</v>
      </c>
      <c r="K40" s="257">
        <v>43621</v>
      </c>
      <c r="L40" s="676" t="s">
        <v>2385</v>
      </c>
      <c r="M40" s="260" t="s">
        <v>2512</v>
      </c>
      <c r="N40" s="672" t="s">
        <v>2147</v>
      </c>
      <c r="O40" s="257" t="s">
        <v>1291</v>
      </c>
      <c r="P40" s="257"/>
      <c r="Q40" s="257"/>
      <c r="R40" s="753">
        <v>43620</v>
      </c>
      <c r="S40" s="256">
        <v>2063</v>
      </c>
      <c r="T40" s="804" t="s">
        <v>2208</v>
      </c>
      <c r="U40" s="256">
        <v>2063</v>
      </c>
      <c r="V40" s="787">
        <v>2060</v>
      </c>
      <c r="W40" s="259"/>
      <c r="X40" s="680" t="s">
        <v>1828</v>
      </c>
      <c r="Y40" s="674" t="s">
        <v>2152</v>
      </c>
      <c r="Z40" s="672">
        <v>508</v>
      </c>
      <c r="AA40" s="261">
        <v>1675</v>
      </c>
      <c r="AB40" s="1021">
        <f t="shared" si="1"/>
        <v>41.26</v>
      </c>
      <c r="AC40" s="1021">
        <f t="shared" si="2"/>
        <v>1151.9285714285711</v>
      </c>
      <c r="AD40" s="1022">
        <f t="shared" si="3"/>
        <v>27.198809523809519</v>
      </c>
      <c r="AE40" s="1023">
        <f t="shared" si="4"/>
        <v>27</v>
      </c>
      <c r="AF40" s="1022">
        <f t="shared" si="5"/>
        <v>27.119285714285713</v>
      </c>
      <c r="AG40" s="262" t="s">
        <v>1330</v>
      </c>
      <c r="AH40" s="255" t="s">
        <v>2</v>
      </c>
      <c r="AI40" s="255">
        <v>50</v>
      </c>
      <c r="AJ40" s="255"/>
      <c r="AK40" s="255">
        <v>10</v>
      </c>
      <c r="AL40" s="840" t="s">
        <v>2384</v>
      </c>
    </row>
    <row r="41" spans="1:184" s="274" customFormat="1" ht="11.25" customHeight="1">
      <c r="A41" s="256" t="s">
        <v>1862</v>
      </c>
      <c r="B41" s="257">
        <v>43616</v>
      </c>
      <c r="C41" s="789" t="str">
        <f t="shared" si="0"/>
        <v>*PDR1906-0561*</v>
      </c>
      <c r="D41" s="672" t="s">
        <v>3054</v>
      </c>
      <c r="E41" s="256" t="s">
        <v>3048</v>
      </c>
      <c r="F41" s="256"/>
      <c r="G41" s="297" t="s">
        <v>2387</v>
      </c>
      <c r="H41" s="258" t="s">
        <v>2383</v>
      </c>
      <c r="I41" s="258" t="s">
        <v>2386</v>
      </c>
      <c r="J41" s="256">
        <v>2060</v>
      </c>
      <c r="K41" s="257">
        <v>43621</v>
      </c>
      <c r="L41" s="676" t="s">
        <v>2385</v>
      </c>
      <c r="M41" s="260" t="s">
        <v>2512</v>
      </c>
      <c r="N41" s="672" t="s">
        <v>2147</v>
      </c>
      <c r="O41" s="257" t="s">
        <v>1291</v>
      </c>
      <c r="P41" s="257"/>
      <c r="Q41" s="257"/>
      <c r="R41" s="753">
        <v>43620</v>
      </c>
      <c r="S41" s="256">
        <v>2063</v>
      </c>
      <c r="T41" s="804" t="s">
        <v>2208</v>
      </c>
      <c r="U41" s="256">
        <v>2063</v>
      </c>
      <c r="V41" s="787">
        <v>2060</v>
      </c>
      <c r="W41" s="259"/>
      <c r="X41" s="680" t="s">
        <v>1828</v>
      </c>
      <c r="Y41" s="674" t="s">
        <v>2152</v>
      </c>
      <c r="Z41" s="672">
        <v>508</v>
      </c>
      <c r="AA41" s="261">
        <v>1675</v>
      </c>
      <c r="AB41" s="1021">
        <f t="shared" si="1"/>
        <v>41.26</v>
      </c>
      <c r="AC41" s="1021">
        <f t="shared" si="2"/>
        <v>1193.1885714285711</v>
      </c>
      <c r="AD41" s="1022">
        <f t="shared" si="3"/>
        <v>27.886476190476184</v>
      </c>
      <c r="AE41" s="1023">
        <f t="shared" si="4"/>
        <v>27</v>
      </c>
      <c r="AF41" s="1022">
        <f t="shared" si="5"/>
        <v>27.531885714285711</v>
      </c>
      <c r="AG41" s="262" t="s">
        <v>1330</v>
      </c>
      <c r="AH41" s="255" t="s">
        <v>2</v>
      </c>
      <c r="AI41" s="255">
        <v>50</v>
      </c>
      <c r="AJ41" s="255"/>
      <c r="AK41" s="255">
        <v>10</v>
      </c>
      <c r="AL41" s="840" t="s">
        <v>2384</v>
      </c>
    </row>
    <row r="42" spans="1:184" s="792" customFormat="1" ht="11.25" customHeight="1">
      <c r="A42" s="256" t="s">
        <v>1862</v>
      </c>
      <c r="B42" s="257">
        <v>43616</v>
      </c>
      <c r="C42" s="713" t="str">
        <f t="shared" si="0"/>
        <v>*PDR1906-0563*</v>
      </c>
      <c r="D42" s="672" t="s">
        <v>3055</v>
      </c>
      <c r="E42" s="256" t="s">
        <v>3048</v>
      </c>
      <c r="F42" s="256"/>
      <c r="G42" s="297" t="s">
        <v>2387</v>
      </c>
      <c r="H42" s="258" t="s">
        <v>2383</v>
      </c>
      <c r="I42" s="258" t="s">
        <v>2386</v>
      </c>
      <c r="J42" s="256">
        <v>2060</v>
      </c>
      <c r="K42" s="257">
        <v>43621</v>
      </c>
      <c r="L42" s="788" t="s">
        <v>2385</v>
      </c>
      <c r="M42" s="260" t="s">
        <v>2512</v>
      </c>
      <c r="N42" s="672" t="s">
        <v>2147</v>
      </c>
      <c r="O42" s="257" t="s">
        <v>1291</v>
      </c>
      <c r="P42" s="257"/>
      <c r="Q42" s="257"/>
      <c r="R42" s="257">
        <v>43624</v>
      </c>
      <c r="S42" s="256">
        <v>2063</v>
      </c>
      <c r="T42" s="804" t="s">
        <v>2208</v>
      </c>
      <c r="U42" s="256">
        <v>2063</v>
      </c>
      <c r="V42" s="787">
        <v>2060</v>
      </c>
      <c r="W42" s="259"/>
      <c r="X42" s="680" t="s">
        <v>1828</v>
      </c>
      <c r="Y42" s="674" t="s">
        <v>2152</v>
      </c>
      <c r="Z42" s="672">
        <v>508</v>
      </c>
      <c r="AA42" s="261">
        <v>1675</v>
      </c>
      <c r="AB42" s="1021">
        <f t="shared" si="1"/>
        <v>91.259999999999991</v>
      </c>
      <c r="AC42" s="1021">
        <f t="shared" si="2"/>
        <v>1284.4485714285711</v>
      </c>
      <c r="AD42" s="1022">
        <f t="shared" si="3"/>
        <v>29.407476190476185</v>
      </c>
      <c r="AE42" s="1023">
        <f t="shared" si="4"/>
        <v>29</v>
      </c>
      <c r="AF42" s="1022">
        <f t="shared" si="5"/>
        <v>29.244485714285712</v>
      </c>
      <c r="AG42" s="262" t="s">
        <v>1330</v>
      </c>
      <c r="AH42" s="255" t="s">
        <v>2</v>
      </c>
      <c r="AI42" s="255">
        <v>50</v>
      </c>
      <c r="AJ42" s="255">
        <v>50</v>
      </c>
      <c r="AK42" s="255">
        <v>10</v>
      </c>
      <c r="AL42" s="255" t="s">
        <v>2384</v>
      </c>
    </row>
    <row r="43" spans="1:184" s="792" customFormat="1" ht="11.25" customHeight="1">
      <c r="A43" s="256" t="s">
        <v>1862</v>
      </c>
      <c r="B43" s="257">
        <v>43616</v>
      </c>
      <c r="C43" s="713" t="str">
        <f t="shared" si="0"/>
        <v>*PDR1906-0565*</v>
      </c>
      <c r="D43" s="672" t="s">
        <v>3056</v>
      </c>
      <c r="E43" s="256" t="s">
        <v>3048</v>
      </c>
      <c r="F43" s="256"/>
      <c r="G43" s="297" t="s">
        <v>2387</v>
      </c>
      <c r="H43" s="258" t="s">
        <v>2383</v>
      </c>
      <c r="I43" s="258" t="s">
        <v>2386</v>
      </c>
      <c r="J43" s="256">
        <v>2060</v>
      </c>
      <c r="K43" s="257">
        <v>43621</v>
      </c>
      <c r="L43" s="788" t="s">
        <v>2385</v>
      </c>
      <c r="M43" s="260" t="s">
        <v>2512</v>
      </c>
      <c r="N43" s="672" t="s">
        <v>2147</v>
      </c>
      <c r="O43" s="257" t="s">
        <v>1291</v>
      </c>
      <c r="P43" s="257"/>
      <c r="Q43" s="257"/>
      <c r="R43" s="257">
        <v>43624</v>
      </c>
      <c r="S43" s="256">
        <v>2063</v>
      </c>
      <c r="T43" s="804" t="s">
        <v>2208</v>
      </c>
      <c r="U43" s="256">
        <v>2063</v>
      </c>
      <c r="V43" s="787">
        <v>2060</v>
      </c>
      <c r="W43" s="259"/>
      <c r="X43" s="680" t="s">
        <v>1828</v>
      </c>
      <c r="Y43" s="674" t="s">
        <v>2152</v>
      </c>
      <c r="Z43" s="672">
        <v>508</v>
      </c>
      <c r="AA43" s="261">
        <v>1675</v>
      </c>
      <c r="AB43" s="1021">
        <f t="shared" si="1"/>
        <v>41.26</v>
      </c>
      <c r="AC43" s="1021">
        <f t="shared" si="2"/>
        <v>1325.7085714285711</v>
      </c>
      <c r="AD43" s="1022">
        <f t="shared" si="3"/>
        <v>30.09514285714285</v>
      </c>
      <c r="AE43" s="1023">
        <f t="shared" si="4"/>
        <v>30</v>
      </c>
      <c r="AF43" s="1022">
        <f t="shared" si="5"/>
        <v>30.057085714285709</v>
      </c>
      <c r="AG43" s="262" t="s">
        <v>1330</v>
      </c>
      <c r="AH43" s="255" t="s">
        <v>2</v>
      </c>
      <c r="AI43" s="255">
        <v>50</v>
      </c>
      <c r="AJ43" s="255"/>
      <c r="AK43" s="255">
        <v>10</v>
      </c>
      <c r="AL43" s="255" t="s">
        <v>2384</v>
      </c>
    </row>
    <row r="44" spans="1:184" s="792" customFormat="1" ht="11.25" customHeight="1">
      <c r="A44" s="256" t="s">
        <v>1862</v>
      </c>
      <c r="B44" s="257">
        <v>43616</v>
      </c>
      <c r="C44" s="713" t="str">
        <f t="shared" si="0"/>
        <v>*PDR1906-0567*</v>
      </c>
      <c r="D44" s="672" t="s">
        <v>3057</v>
      </c>
      <c r="E44" s="256" t="s">
        <v>3048</v>
      </c>
      <c r="F44" s="256"/>
      <c r="G44" s="297" t="s">
        <v>2387</v>
      </c>
      <c r="H44" s="258" t="s">
        <v>2383</v>
      </c>
      <c r="I44" s="258" t="s">
        <v>2386</v>
      </c>
      <c r="J44" s="256">
        <v>2060</v>
      </c>
      <c r="K44" s="257">
        <v>43621</v>
      </c>
      <c r="L44" s="788" t="s">
        <v>2385</v>
      </c>
      <c r="M44" s="260" t="s">
        <v>2512</v>
      </c>
      <c r="N44" s="672" t="s">
        <v>2147</v>
      </c>
      <c r="O44" s="257" t="s">
        <v>1291</v>
      </c>
      <c r="P44" s="257"/>
      <c r="Q44" s="257"/>
      <c r="R44" s="257">
        <v>43624</v>
      </c>
      <c r="S44" s="256">
        <v>2063</v>
      </c>
      <c r="T44" s="804" t="s">
        <v>2208</v>
      </c>
      <c r="U44" s="256">
        <v>2063</v>
      </c>
      <c r="V44" s="787">
        <v>1366</v>
      </c>
      <c r="W44" s="259"/>
      <c r="X44" s="680" t="s">
        <v>1828</v>
      </c>
      <c r="Y44" s="674" t="s">
        <v>2152</v>
      </c>
      <c r="Z44" s="672">
        <v>508</v>
      </c>
      <c r="AA44" s="261">
        <v>1675</v>
      </c>
      <c r="AB44" s="1021">
        <f t="shared" si="1"/>
        <v>41.26</v>
      </c>
      <c r="AC44" s="1021">
        <f t="shared" si="2"/>
        <v>1366.9685714285711</v>
      </c>
      <c r="AD44" s="1022">
        <f t="shared" si="3"/>
        <v>30.782809523809519</v>
      </c>
      <c r="AE44" s="1023">
        <f t="shared" si="4"/>
        <v>30</v>
      </c>
      <c r="AF44" s="1022">
        <f t="shared" si="5"/>
        <v>30.46968571428571</v>
      </c>
      <c r="AG44" s="262" t="s">
        <v>1330</v>
      </c>
      <c r="AH44" s="255" t="s">
        <v>2</v>
      </c>
      <c r="AI44" s="255">
        <v>50</v>
      </c>
      <c r="AJ44" s="255"/>
      <c r="AK44" s="255">
        <v>10</v>
      </c>
      <c r="AL44" s="255" t="s">
        <v>2384</v>
      </c>
    </row>
    <row r="45" spans="1:184" s="777" customFormat="1" ht="15.95" customHeight="1">
      <c r="A45" s="765"/>
      <c r="B45" s="765"/>
      <c r="C45" s="766"/>
      <c r="D45" s="767"/>
      <c r="E45" s="768"/>
      <c r="F45" s="768"/>
      <c r="G45" s="767"/>
      <c r="H45" s="769"/>
      <c r="I45" s="769"/>
      <c r="J45" s="765"/>
      <c r="K45" s="766"/>
      <c r="L45" s="769" t="s">
        <v>347</v>
      </c>
      <c r="M45" s="769"/>
      <c r="N45" s="769"/>
      <c r="O45" s="770"/>
      <c r="P45" s="771"/>
      <c r="Q45" s="772"/>
      <c r="R45" s="766"/>
      <c r="S45" s="765"/>
      <c r="T45" s="773"/>
      <c r="U45" s="765"/>
      <c r="V45" s="765"/>
      <c r="W45" s="773"/>
      <c r="X45" s="768"/>
      <c r="Y45" s="769"/>
      <c r="Z45" s="774"/>
      <c r="AA45" s="1029"/>
      <c r="AB45" s="1021">
        <f t="shared" si="1"/>
        <v>120</v>
      </c>
      <c r="AC45" s="1021">
        <f t="shared" si="2"/>
        <v>1486.9685714285711</v>
      </c>
      <c r="AD45" s="1022">
        <f t="shared" si="3"/>
        <v>32.782809523809519</v>
      </c>
      <c r="AE45" s="1023">
        <f t="shared" si="4"/>
        <v>32</v>
      </c>
      <c r="AF45" s="1022">
        <f t="shared" si="5"/>
        <v>32.46968571428571</v>
      </c>
      <c r="AG45" s="1030"/>
      <c r="AH45" s="1030"/>
      <c r="AI45" s="752">
        <v>50</v>
      </c>
      <c r="AJ45" s="1028">
        <v>120</v>
      </c>
      <c r="AK45" s="1030"/>
      <c r="AL45" s="775"/>
      <c r="AM45" s="776"/>
      <c r="AN45" s="776"/>
    </row>
    <row r="46" spans="1:184" s="777" customFormat="1" ht="15.95" customHeight="1">
      <c r="A46" s="765"/>
      <c r="B46" s="765"/>
      <c r="C46" s="766"/>
      <c r="D46" s="767"/>
      <c r="E46" s="768"/>
      <c r="F46" s="768"/>
      <c r="G46" s="767"/>
      <c r="H46" s="769"/>
      <c r="I46" s="769"/>
      <c r="J46" s="765"/>
      <c r="K46" s="766"/>
      <c r="L46" s="769"/>
      <c r="M46" s="769"/>
      <c r="N46" s="769"/>
      <c r="O46" s="769"/>
      <c r="P46" s="769"/>
      <c r="Q46" s="769"/>
      <c r="R46" s="770"/>
      <c r="S46" s="772"/>
      <c r="T46" s="772"/>
      <c r="U46" s="766"/>
      <c r="V46" s="765"/>
      <c r="W46" s="773"/>
      <c r="X46" s="765"/>
      <c r="Y46" s="765"/>
      <c r="Z46" s="773"/>
      <c r="AA46" s="773"/>
      <c r="AB46" s="768"/>
      <c r="AC46" s="769"/>
      <c r="AD46" s="774"/>
      <c r="AE46" s="778"/>
      <c r="AF46" s="779"/>
      <c r="AG46" s="779"/>
      <c r="AH46" s="780"/>
      <c r="AI46" s="781"/>
      <c r="AJ46" s="782"/>
      <c r="AK46" s="775"/>
      <c r="AL46" s="775"/>
      <c r="AM46" s="776"/>
      <c r="AN46" s="776"/>
    </row>
    <row r="47" spans="1:184" s="1043" customFormat="1" ht="15.95" customHeight="1">
      <c r="A47" s="1031"/>
      <c r="B47" s="1031"/>
      <c r="C47" s="1032"/>
      <c r="D47" s="1033"/>
      <c r="E47" s="1031"/>
      <c r="F47" s="1031"/>
      <c r="G47" s="1031"/>
      <c r="H47" s="1034"/>
      <c r="I47" s="1034"/>
      <c r="J47" s="1031">
        <f>SUM(J8:J46)</f>
        <v>69172</v>
      </c>
      <c r="K47" s="1032"/>
      <c r="L47" s="1034"/>
      <c r="M47" s="1033"/>
      <c r="N47" s="1034"/>
      <c r="O47" s="1034"/>
      <c r="P47" s="1034"/>
      <c r="Q47" s="1034"/>
      <c r="R47" s="1032"/>
      <c r="S47" s="1031">
        <f>SUM(S8:S46)</f>
        <v>55381</v>
      </c>
      <c r="T47" s="1031"/>
      <c r="U47" s="1031"/>
      <c r="V47" s="1031"/>
      <c r="W47" s="1035"/>
      <c r="X47" s="1031"/>
      <c r="Y47" s="1036"/>
      <c r="Z47" s="1033"/>
      <c r="AA47" s="1037"/>
      <c r="AB47" s="1038">
        <f>SUM(AB7:AB46)</f>
        <v>1486.9685714285711</v>
      </c>
      <c r="AC47" s="1038"/>
      <c r="AD47" s="1039"/>
      <c r="AE47" s="1040"/>
      <c r="AF47" s="1038">
        <f>AB47/60</f>
        <v>24.782809523809519</v>
      </c>
      <c r="AG47" s="1039"/>
      <c r="AH47" s="1041"/>
      <c r="AI47" s="1041"/>
      <c r="AJ47" s="1041"/>
      <c r="AK47" s="783"/>
      <c r="AL47" s="1042"/>
      <c r="GB47" s="1044"/>
    </row>
    <row r="48" spans="1:184" ht="10.5" customHeight="1">
      <c r="A48" s="988"/>
      <c r="B48" s="988"/>
      <c r="L48" s="1045"/>
      <c r="M48" s="1046"/>
      <c r="N48" s="1046"/>
      <c r="O48" s="1046"/>
      <c r="P48" s="1046"/>
      <c r="Q48" s="1046"/>
      <c r="R48" s="1046"/>
      <c r="S48" s="1046"/>
      <c r="T48" s="1046"/>
      <c r="U48" s="1046"/>
      <c r="V48" s="1046"/>
      <c r="W48" s="1047"/>
      <c r="Y48" s="988"/>
      <c r="Z48" s="988"/>
      <c r="AA48" s="988"/>
      <c r="AK48" s="1048"/>
    </row>
    <row r="49" spans="1:40">
      <c r="S49" s="1049"/>
      <c r="T49" s="1049"/>
      <c r="U49" s="1049"/>
      <c r="V49" s="1050"/>
      <c r="W49" s="1051"/>
      <c r="Z49" s="1052" t="s">
        <v>2307</v>
      </c>
    </row>
    <row r="50" spans="1:40">
      <c r="I50" s="948" t="s">
        <v>592</v>
      </c>
      <c r="R50" s="948" t="s">
        <v>594</v>
      </c>
      <c r="W50" s="946"/>
      <c r="Z50" s="948" t="s">
        <v>3277</v>
      </c>
      <c r="AA50" s="948" t="s">
        <v>3278</v>
      </c>
      <c r="AM50" s="1049"/>
      <c r="AN50" s="1049"/>
    </row>
    <row r="51" spans="1:40" s="988" customFormat="1">
      <c r="I51" s="1545"/>
      <c r="J51" s="1545"/>
      <c r="R51" s="1545" t="s">
        <v>61</v>
      </c>
      <c r="S51" s="1545"/>
      <c r="T51" s="1545"/>
      <c r="U51" s="1545"/>
      <c r="V51" s="1545"/>
      <c r="W51" s="1545"/>
      <c r="X51" s="1545"/>
      <c r="Y51" s="1053"/>
      <c r="Z51" s="1053"/>
      <c r="AA51" s="1053"/>
      <c r="AH51" s="987"/>
      <c r="AI51" s="987"/>
      <c r="AJ51" s="987"/>
      <c r="AK51" s="948"/>
      <c r="AL51" s="976"/>
      <c r="AM51" s="976"/>
    </row>
    <row r="52" spans="1:40">
      <c r="A52" s="948"/>
      <c r="B52" s="948"/>
      <c r="C52" s="948"/>
      <c r="I52" s="948" t="s">
        <v>593</v>
      </c>
      <c r="M52" s="948"/>
      <c r="T52" s="948"/>
      <c r="W52" s="946"/>
      <c r="AK52" s="987"/>
      <c r="AM52" s="1049"/>
      <c r="AN52" s="1049"/>
    </row>
  </sheetData>
  <mergeCells count="8">
    <mergeCell ref="AL5:AL7"/>
    <mergeCell ref="I51:J51"/>
    <mergeCell ref="R51:X51"/>
    <mergeCell ref="A2:AE2"/>
    <mergeCell ref="H4:H5"/>
    <mergeCell ref="I4:I5"/>
    <mergeCell ref="O4:Q4"/>
    <mergeCell ref="Z4:AA4"/>
  </mergeCells>
  <conditionalFormatting sqref="AA45">
    <cfRule type="duplicateValues" dxfId="2480" priority="153" stopIfTrue="1"/>
  </conditionalFormatting>
  <conditionalFormatting sqref="AA45">
    <cfRule type="duplicateValues" dxfId="2479" priority="151" stopIfTrue="1"/>
    <cfRule type="duplicateValues" dxfId="2478" priority="152" stopIfTrue="1"/>
  </conditionalFormatting>
  <conditionalFormatting sqref="BC45:BD45 BL45 AT45:AW45">
    <cfRule type="duplicateValues" dxfId="2477" priority="150" stopIfTrue="1"/>
  </conditionalFormatting>
  <conditionalFormatting sqref="BC45:BD45 BL45 AT45:AW45">
    <cfRule type="duplicateValues" dxfId="2476" priority="148" stopIfTrue="1"/>
    <cfRule type="duplicateValues" dxfId="2475" priority="149" stopIfTrue="1"/>
  </conditionalFormatting>
  <conditionalFormatting sqref="BM45">
    <cfRule type="duplicateValues" dxfId="2474" priority="147" stopIfTrue="1"/>
  </conditionalFormatting>
  <conditionalFormatting sqref="BM45">
    <cfRule type="duplicateValues" dxfId="2473" priority="145" stopIfTrue="1"/>
    <cfRule type="duplicateValues" dxfId="2472" priority="146" stopIfTrue="1"/>
  </conditionalFormatting>
  <conditionalFormatting sqref="D2">
    <cfRule type="duplicateValues" dxfId="2471" priority="144" stopIfTrue="1"/>
  </conditionalFormatting>
  <conditionalFormatting sqref="D2">
    <cfRule type="duplicateValues" dxfId="2470" priority="142" stopIfTrue="1"/>
    <cfRule type="duplicateValues" dxfId="2469" priority="143" stopIfTrue="1"/>
  </conditionalFormatting>
  <conditionalFormatting sqref="D36">
    <cfRule type="duplicateValues" dxfId="2468" priority="112" stopIfTrue="1"/>
  </conditionalFormatting>
  <conditionalFormatting sqref="D36">
    <cfRule type="duplicateValues" dxfId="2467" priority="113" stopIfTrue="1"/>
    <cfRule type="duplicateValues" dxfId="2466" priority="114" stopIfTrue="1"/>
  </conditionalFormatting>
  <conditionalFormatting sqref="D35">
    <cfRule type="duplicateValues" dxfId="2465" priority="111" stopIfTrue="1"/>
  </conditionalFormatting>
  <conditionalFormatting sqref="D35">
    <cfRule type="duplicateValues" dxfId="2464" priority="109" stopIfTrue="1"/>
    <cfRule type="duplicateValues" dxfId="2463" priority="110" stopIfTrue="1"/>
  </conditionalFormatting>
  <conditionalFormatting sqref="D31">
    <cfRule type="duplicateValues" dxfId="2462" priority="81" stopIfTrue="1"/>
  </conditionalFormatting>
  <conditionalFormatting sqref="D31">
    <cfRule type="duplicateValues" dxfId="2461" priority="79" stopIfTrue="1"/>
    <cfRule type="duplicateValues" dxfId="2460" priority="80" stopIfTrue="1"/>
  </conditionalFormatting>
  <conditionalFormatting sqref="D30">
    <cfRule type="duplicateValues" dxfId="2459" priority="78" stopIfTrue="1"/>
  </conditionalFormatting>
  <conditionalFormatting sqref="D30">
    <cfRule type="duplicateValues" dxfId="2458" priority="76" stopIfTrue="1"/>
    <cfRule type="duplicateValues" dxfId="2457" priority="77" stopIfTrue="1"/>
  </conditionalFormatting>
  <conditionalFormatting sqref="D32:D33">
    <cfRule type="duplicateValues" dxfId="2456" priority="75" stopIfTrue="1"/>
  </conditionalFormatting>
  <conditionalFormatting sqref="D32:D33">
    <cfRule type="duplicateValues" dxfId="2455" priority="73" stopIfTrue="1"/>
    <cfRule type="duplicateValues" dxfId="2454" priority="74" stopIfTrue="1"/>
  </conditionalFormatting>
  <conditionalFormatting sqref="D22">
    <cfRule type="duplicateValues" dxfId="2453" priority="72" stopIfTrue="1"/>
  </conditionalFormatting>
  <conditionalFormatting sqref="D22">
    <cfRule type="duplicateValues" dxfId="2452" priority="70" stopIfTrue="1"/>
    <cfRule type="duplicateValues" dxfId="2451" priority="71" stopIfTrue="1"/>
  </conditionalFormatting>
  <conditionalFormatting sqref="D28">
    <cfRule type="duplicateValues" dxfId="2450" priority="69" stopIfTrue="1"/>
  </conditionalFormatting>
  <conditionalFormatting sqref="D28">
    <cfRule type="duplicateValues" dxfId="2449" priority="67" stopIfTrue="1"/>
    <cfRule type="duplicateValues" dxfId="2448" priority="68" stopIfTrue="1"/>
  </conditionalFormatting>
  <conditionalFormatting sqref="D16">
    <cfRule type="duplicateValues" dxfId="2447" priority="66" stopIfTrue="1"/>
  </conditionalFormatting>
  <conditionalFormatting sqref="D16">
    <cfRule type="duplicateValues" dxfId="2446" priority="64" stopIfTrue="1"/>
    <cfRule type="duplicateValues" dxfId="2445" priority="65" stopIfTrue="1"/>
  </conditionalFormatting>
  <conditionalFormatting sqref="D24:D27">
    <cfRule type="duplicateValues" dxfId="2444" priority="61" stopIfTrue="1"/>
  </conditionalFormatting>
  <conditionalFormatting sqref="D24:D27">
    <cfRule type="duplicateValues" dxfId="2443" priority="62" stopIfTrue="1"/>
    <cfRule type="duplicateValues" dxfId="2442" priority="63" stopIfTrue="1"/>
  </conditionalFormatting>
  <conditionalFormatting sqref="D29">
    <cfRule type="duplicateValues" dxfId="2441" priority="60" stopIfTrue="1"/>
  </conditionalFormatting>
  <conditionalFormatting sqref="D29">
    <cfRule type="duplicateValues" dxfId="2440" priority="58" stopIfTrue="1"/>
    <cfRule type="duplicateValues" dxfId="2439" priority="59" stopIfTrue="1"/>
  </conditionalFormatting>
  <conditionalFormatting sqref="D37">
    <cfRule type="duplicateValues" dxfId="2438" priority="57" stopIfTrue="1"/>
  </conditionalFormatting>
  <conditionalFormatting sqref="D37">
    <cfRule type="duplicateValues" dxfId="2437" priority="55" stopIfTrue="1"/>
    <cfRule type="duplicateValues" dxfId="2436" priority="56" stopIfTrue="1"/>
  </conditionalFormatting>
  <conditionalFormatting sqref="D34">
    <cfRule type="duplicateValues" dxfId="2435" priority="113426" stopIfTrue="1"/>
  </conditionalFormatting>
  <conditionalFormatting sqref="D34">
    <cfRule type="duplicateValues" dxfId="2434" priority="113428" stopIfTrue="1"/>
    <cfRule type="duplicateValues" dxfId="2433" priority="113429" stopIfTrue="1"/>
  </conditionalFormatting>
  <conditionalFormatting sqref="D8">
    <cfRule type="duplicateValues" dxfId="2432" priority="51" stopIfTrue="1"/>
  </conditionalFormatting>
  <conditionalFormatting sqref="D8">
    <cfRule type="duplicateValues" dxfId="2431" priority="49" stopIfTrue="1"/>
    <cfRule type="duplicateValues" dxfId="2430" priority="50" stopIfTrue="1"/>
  </conditionalFormatting>
  <conditionalFormatting sqref="D23">
    <cfRule type="duplicateValues" dxfId="2429" priority="45" stopIfTrue="1"/>
  </conditionalFormatting>
  <conditionalFormatting sqref="D23">
    <cfRule type="duplicateValues" dxfId="2428" priority="43" stopIfTrue="1"/>
    <cfRule type="duplicateValues" dxfId="2427" priority="44" stopIfTrue="1"/>
  </conditionalFormatting>
  <conditionalFormatting sqref="D12:D13">
    <cfRule type="duplicateValues" dxfId="2426" priority="42" stopIfTrue="1"/>
  </conditionalFormatting>
  <conditionalFormatting sqref="D12:D13">
    <cfRule type="duplicateValues" dxfId="2425" priority="40" stopIfTrue="1"/>
    <cfRule type="duplicateValues" dxfId="2424" priority="41" stopIfTrue="1"/>
  </conditionalFormatting>
  <conditionalFormatting sqref="D17:D19">
    <cfRule type="duplicateValues" dxfId="2423" priority="37" stopIfTrue="1"/>
  </conditionalFormatting>
  <conditionalFormatting sqref="D17:D19">
    <cfRule type="duplicateValues" dxfId="2422" priority="38" stopIfTrue="1"/>
    <cfRule type="duplicateValues" dxfId="2421" priority="39" stopIfTrue="1"/>
  </conditionalFormatting>
  <conditionalFormatting sqref="D9">
    <cfRule type="duplicateValues" dxfId="2420" priority="31" stopIfTrue="1"/>
  </conditionalFormatting>
  <conditionalFormatting sqref="D9">
    <cfRule type="duplicateValues" dxfId="2419" priority="32" stopIfTrue="1"/>
    <cfRule type="duplicateValues" dxfId="2418" priority="33" stopIfTrue="1"/>
  </conditionalFormatting>
  <conditionalFormatting sqref="D10">
    <cfRule type="duplicateValues" dxfId="2417" priority="28" stopIfTrue="1"/>
  </conditionalFormatting>
  <conditionalFormatting sqref="D10">
    <cfRule type="duplicateValues" dxfId="2416" priority="29" stopIfTrue="1"/>
    <cfRule type="duplicateValues" dxfId="2415" priority="30" stopIfTrue="1"/>
  </conditionalFormatting>
  <conditionalFormatting sqref="D20">
    <cfRule type="duplicateValues" dxfId="2414" priority="27" stopIfTrue="1"/>
  </conditionalFormatting>
  <conditionalFormatting sqref="D20">
    <cfRule type="duplicateValues" dxfId="2413" priority="25" stopIfTrue="1"/>
    <cfRule type="duplicateValues" dxfId="2412" priority="26" stopIfTrue="1"/>
  </conditionalFormatting>
  <conditionalFormatting sqref="D14">
    <cfRule type="duplicateValues" dxfId="2411" priority="24" stopIfTrue="1"/>
  </conditionalFormatting>
  <conditionalFormatting sqref="D14">
    <cfRule type="duplicateValues" dxfId="2410" priority="22" stopIfTrue="1"/>
    <cfRule type="duplicateValues" dxfId="2409" priority="23" stopIfTrue="1"/>
  </conditionalFormatting>
  <conditionalFormatting sqref="D15">
    <cfRule type="duplicateValues" dxfId="2408" priority="21" stopIfTrue="1"/>
  </conditionalFormatting>
  <conditionalFormatting sqref="D15">
    <cfRule type="duplicateValues" dxfId="2407" priority="19" stopIfTrue="1"/>
    <cfRule type="duplicateValues" dxfId="2406" priority="20" stopIfTrue="1"/>
  </conditionalFormatting>
  <conditionalFormatting sqref="D21">
    <cfRule type="duplicateValues" dxfId="2405" priority="15" stopIfTrue="1"/>
  </conditionalFormatting>
  <conditionalFormatting sqref="D21">
    <cfRule type="duplicateValues" dxfId="2404" priority="13" stopIfTrue="1"/>
    <cfRule type="duplicateValues" dxfId="2403" priority="14" stopIfTrue="1"/>
  </conditionalFormatting>
  <conditionalFormatting sqref="D11">
    <cfRule type="duplicateValues" dxfId="2402" priority="9" stopIfTrue="1"/>
  </conditionalFormatting>
  <conditionalFormatting sqref="D11">
    <cfRule type="duplicateValues" dxfId="2401" priority="7" stopIfTrue="1"/>
    <cfRule type="duplicateValues" dxfId="2400" priority="8" stopIfTrue="1"/>
  </conditionalFormatting>
  <conditionalFormatting sqref="D38:D41">
    <cfRule type="duplicateValues" dxfId="2399" priority="4" stopIfTrue="1"/>
  </conditionalFormatting>
  <conditionalFormatting sqref="D38:D41">
    <cfRule type="duplicateValues" dxfId="2398" priority="5" stopIfTrue="1"/>
    <cfRule type="duplicateValues" dxfId="2397" priority="6" stopIfTrue="1"/>
  </conditionalFormatting>
  <conditionalFormatting sqref="BC46:BD46 BL46 AT46:AW46 AE46">
    <cfRule type="duplicateValues" dxfId="2396" priority="113440" stopIfTrue="1"/>
  </conditionalFormatting>
  <conditionalFormatting sqref="BC46:BD46 BL46 AT46:AW46 AE46">
    <cfRule type="duplicateValues" dxfId="2395" priority="113444" stopIfTrue="1"/>
    <cfRule type="duplicateValues" dxfId="2394" priority="113445" stopIfTrue="1"/>
  </conditionalFormatting>
  <conditionalFormatting sqref="BM46">
    <cfRule type="duplicateValues" dxfId="2393" priority="113452" stopIfTrue="1"/>
  </conditionalFormatting>
  <conditionalFormatting sqref="BM46">
    <cfRule type="duplicateValues" dxfId="2392" priority="113453" stopIfTrue="1"/>
    <cfRule type="duplicateValues" dxfId="2391" priority="113454" stopIfTrue="1"/>
  </conditionalFormatting>
  <conditionalFormatting sqref="D42:D44">
    <cfRule type="duplicateValues" dxfId="2390" priority="1" stopIfTrue="1"/>
  </conditionalFormatting>
  <conditionalFormatting sqref="D42:D44">
    <cfRule type="duplicateValues" dxfId="2389" priority="2" stopIfTrue="1"/>
    <cfRule type="duplicateValues" dxfId="2388" priority="3" stopIfTrue="1"/>
  </conditionalFormatting>
  <printOptions horizontalCentered="1"/>
  <pageMargins left="0" right="0" top="0" bottom="0" header="0.31496062992125984" footer="0.31496062992125984"/>
  <pageSetup paperSize="120" scale="60" orientation="landscape" r:id="rId1"/>
  <colBreaks count="1" manualBreakCount="1">
    <brk id="38" max="1048575" man="1"/>
  </colBreaks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JD47"/>
  <sheetViews>
    <sheetView topLeftCell="A2" zoomScale="110" zoomScaleNormal="110" workbookViewId="0">
      <selection activeCell="M33" sqref="M33"/>
    </sheetView>
  </sheetViews>
  <sheetFormatPr defaultRowHeight="23.25"/>
  <cols>
    <col min="1" max="1" width="4.5703125" style="367" customWidth="1"/>
    <col min="2" max="2" width="4.5703125" style="367" hidden="1" customWidth="1"/>
    <col min="3" max="3" width="32.7109375" style="367" hidden="1" customWidth="1"/>
    <col min="4" max="4" width="11.7109375" style="367" customWidth="1"/>
    <col min="5" max="5" width="12.42578125" style="367" customWidth="1"/>
    <col min="6" max="6" width="8.7109375" style="367" hidden="1" customWidth="1"/>
    <col min="7" max="7" width="11.85546875" style="367" hidden="1" customWidth="1"/>
    <col min="8" max="8" width="15.42578125" style="367" customWidth="1"/>
    <col min="9" max="9" width="23.5703125" style="367" customWidth="1"/>
    <col min="10" max="10" width="5.85546875" style="367" customWidth="1"/>
    <col min="11" max="11" width="7" style="367" customWidth="1"/>
    <col min="12" max="12" width="39.85546875" style="367" customWidth="1"/>
    <col min="13" max="13" width="9.7109375" style="367" customWidth="1"/>
    <col min="14" max="14" width="10" style="367" customWidth="1"/>
    <col min="15" max="15" width="4" style="367" customWidth="1"/>
    <col min="16" max="16" width="5.7109375" style="367" customWidth="1"/>
    <col min="17" max="17" width="5.85546875" style="367" customWidth="1"/>
    <col min="18" max="18" width="6.28515625" style="367" customWidth="1"/>
    <col min="19" max="19" width="5.140625" style="367" customWidth="1"/>
    <col min="20" max="20" width="6.28515625" style="367" hidden="1" customWidth="1"/>
    <col min="21" max="21" width="10.28515625" style="367" customWidth="1"/>
    <col min="22" max="22" width="8.28515625" style="1059" customWidth="1"/>
    <col min="23" max="23" width="5.140625" style="368" hidden="1" customWidth="1"/>
    <col min="24" max="24" width="4.85546875" style="367" customWidth="1"/>
    <col min="25" max="25" width="18.42578125" style="367" customWidth="1"/>
    <col min="26" max="26" width="4.5703125" style="367" customWidth="1"/>
    <col min="27" max="27" width="4.28515625" style="367" customWidth="1"/>
    <col min="28" max="28" width="4.5703125" style="367" customWidth="1"/>
    <col min="29" max="29" width="4.7109375" style="367" hidden="1" customWidth="1"/>
    <col min="30" max="30" width="6.7109375" style="367" hidden="1" customWidth="1"/>
    <col min="31" max="31" width="3.7109375" style="367" hidden="1" customWidth="1"/>
    <col min="32" max="32" width="4.5703125" style="367" customWidth="1"/>
    <col min="33" max="33" width="6.42578125" style="367" hidden="1" customWidth="1"/>
    <col min="34" max="34" width="7.7109375" style="369" customWidth="1"/>
    <col min="35" max="35" width="4.42578125" style="369" customWidth="1"/>
    <col min="36" max="37" width="4.140625" style="369" customWidth="1"/>
    <col min="38" max="38" width="52.85546875" style="367" customWidth="1"/>
    <col min="39" max="16384" width="9.140625" style="367"/>
  </cols>
  <sheetData>
    <row r="1" spans="1:38" ht="6" customHeight="1" thickBot="1"/>
    <row r="2" spans="1:38" s="538" customFormat="1" ht="23.25" customHeight="1" thickTop="1" thickBot="1">
      <c r="A2" s="1556" t="s">
        <v>1580</v>
      </c>
      <c r="B2" s="1557"/>
      <c r="C2" s="1557"/>
      <c r="D2" s="1557"/>
      <c r="E2" s="1557"/>
      <c r="F2" s="1557"/>
      <c r="G2" s="1557"/>
      <c r="H2" s="1557"/>
      <c r="I2" s="1557"/>
      <c r="J2" s="1557"/>
      <c r="K2" s="1557"/>
      <c r="L2" s="1557"/>
      <c r="M2" s="1557"/>
      <c r="N2" s="1557"/>
      <c r="O2" s="1557"/>
      <c r="P2" s="1557"/>
      <c r="Q2" s="1557"/>
      <c r="R2" s="1557"/>
      <c r="S2" s="1557"/>
      <c r="T2" s="1557"/>
      <c r="U2" s="1557"/>
      <c r="V2" s="1557"/>
      <c r="W2" s="1557"/>
      <c r="X2" s="1557"/>
      <c r="Y2" s="1557"/>
      <c r="Z2" s="1557"/>
      <c r="AA2" s="1557"/>
      <c r="AB2" s="1557"/>
      <c r="AC2" s="1557"/>
      <c r="AD2" s="1557"/>
      <c r="AE2" s="1557"/>
      <c r="AF2" s="535"/>
      <c r="AG2" s="536" t="s">
        <v>51</v>
      </c>
      <c r="AH2" s="537" t="s">
        <v>52</v>
      </c>
      <c r="AI2" s="540"/>
      <c r="AJ2" s="540"/>
      <c r="AK2" s="540"/>
    </row>
    <row r="3" spans="1:38" s="540" customFormat="1" ht="18" customHeight="1" thickTop="1" thickBot="1">
      <c r="A3" s="539" t="s">
        <v>1289</v>
      </c>
      <c r="B3" s="401"/>
      <c r="C3" s="401"/>
      <c r="D3" s="402"/>
      <c r="E3" s="402"/>
      <c r="F3" s="402"/>
      <c r="G3" s="402"/>
      <c r="H3" s="402"/>
      <c r="I3" s="402"/>
      <c r="J3" s="311" t="s">
        <v>36</v>
      </c>
      <c r="K3" s="311"/>
      <c r="L3" s="403" t="s">
        <v>59</v>
      </c>
      <c r="M3" s="404"/>
      <c r="N3" s="405"/>
      <c r="O3" s="405"/>
      <c r="P3" s="405"/>
      <c r="R3" s="541"/>
      <c r="S3" s="542"/>
      <c r="T3" s="542"/>
      <c r="U3" s="542"/>
      <c r="V3" s="1060"/>
      <c r="W3" s="543"/>
      <c r="X3" s="406"/>
      <c r="Y3" s="406"/>
      <c r="Z3" s="544" t="s">
        <v>2907</v>
      </c>
      <c r="AA3" s="545"/>
      <c r="AB3" s="407"/>
      <c r="AC3" s="312"/>
      <c r="AD3" s="312"/>
      <c r="AE3" s="312"/>
      <c r="AF3" s="313"/>
      <c r="AG3" s="546"/>
      <c r="AH3" s="547"/>
    </row>
    <row r="4" spans="1:38" s="910" customFormat="1" ht="12" customHeight="1" thickTop="1">
      <c r="A4" s="372" t="s">
        <v>37</v>
      </c>
      <c r="B4" s="317"/>
      <c r="C4" s="317" t="s">
        <v>13</v>
      </c>
      <c r="D4" s="548" t="s">
        <v>1296</v>
      </c>
      <c r="E4" s="907" t="s">
        <v>1296</v>
      </c>
      <c r="F4" s="907"/>
      <c r="G4" s="907"/>
      <c r="H4" s="1558" t="s">
        <v>15</v>
      </c>
      <c r="I4" s="1552" t="s">
        <v>16</v>
      </c>
      <c r="J4" s="370" t="s">
        <v>17</v>
      </c>
      <c r="K4" s="549" t="s">
        <v>18</v>
      </c>
      <c r="L4" s="911" t="s">
        <v>19</v>
      </c>
      <c r="M4" s="317" t="s">
        <v>39</v>
      </c>
      <c r="N4" s="373" t="s">
        <v>20</v>
      </c>
      <c r="O4" s="1559" t="s">
        <v>21</v>
      </c>
      <c r="P4" s="1559"/>
      <c r="Q4" s="1559"/>
      <c r="R4" s="374" t="s">
        <v>22</v>
      </c>
      <c r="S4" s="375" t="s">
        <v>38</v>
      </c>
      <c r="T4" s="375"/>
      <c r="U4" s="375" t="s">
        <v>57</v>
      </c>
      <c r="V4" s="1061" t="s">
        <v>53</v>
      </c>
      <c r="W4" s="376" t="s">
        <v>8</v>
      </c>
      <c r="X4" s="317" t="s">
        <v>40</v>
      </c>
      <c r="Y4" s="377" t="s">
        <v>41</v>
      </c>
      <c r="Z4" s="1560" t="s">
        <v>23</v>
      </c>
      <c r="AA4" s="1561"/>
      <c r="AB4" s="317" t="s">
        <v>44</v>
      </c>
      <c r="AC4" s="317" t="s">
        <v>45</v>
      </c>
      <c r="AD4" s="317" t="s">
        <v>46</v>
      </c>
      <c r="AE4" s="317"/>
      <c r="AF4" s="378" t="s">
        <v>44</v>
      </c>
      <c r="AG4" s="908" t="s">
        <v>51</v>
      </c>
      <c r="AH4" s="550" t="s">
        <v>52</v>
      </c>
      <c r="AI4" s="400"/>
      <c r="AJ4" s="400"/>
      <c r="AK4" s="400"/>
    </row>
    <row r="5" spans="1:38" s="910" customFormat="1" ht="12" customHeight="1" thickBot="1">
      <c r="A5" s="379" t="s">
        <v>47</v>
      </c>
      <c r="B5" s="321"/>
      <c r="C5" s="321" t="s">
        <v>24</v>
      </c>
      <c r="D5" s="318" t="s">
        <v>1297</v>
      </c>
      <c r="E5" s="909" t="s">
        <v>1298</v>
      </c>
      <c r="F5" s="909"/>
      <c r="G5" s="909"/>
      <c r="H5" s="1558"/>
      <c r="I5" s="1554"/>
      <c r="J5" s="370" t="s">
        <v>26</v>
      </c>
      <c r="K5" s="551" t="s">
        <v>26</v>
      </c>
      <c r="L5" s="552" t="s">
        <v>27</v>
      </c>
      <c r="M5" s="553"/>
      <c r="N5" s="380"/>
      <c r="O5" s="911" t="s">
        <v>30</v>
      </c>
      <c r="P5" s="911" t="s">
        <v>31</v>
      </c>
      <c r="Q5" s="911" t="s">
        <v>32</v>
      </c>
      <c r="R5" s="381" t="s">
        <v>33</v>
      </c>
      <c r="S5" s="382" t="s">
        <v>48</v>
      </c>
      <c r="T5" s="382" t="s">
        <v>217</v>
      </c>
      <c r="U5" s="382" t="s">
        <v>58</v>
      </c>
      <c r="V5" s="1062" t="s">
        <v>54</v>
      </c>
      <c r="W5" s="383"/>
      <c r="X5" s="379"/>
      <c r="Y5" s="912" t="s">
        <v>34</v>
      </c>
      <c r="Z5" s="912" t="s">
        <v>42</v>
      </c>
      <c r="AA5" s="912" t="s">
        <v>43</v>
      </c>
      <c r="AB5" s="322" t="s">
        <v>49</v>
      </c>
      <c r="AC5" s="321"/>
      <c r="AD5" s="321"/>
      <c r="AE5" s="322"/>
      <c r="AF5" s="385"/>
      <c r="AG5" s="909"/>
      <c r="AH5" s="554"/>
      <c r="AI5" s="607" t="s">
        <v>50</v>
      </c>
      <c r="AJ5" s="607" t="s">
        <v>0</v>
      </c>
      <c r="AK5" s="608" t="s">
        <v>38</v>
      </c>
      <c r="AL5" s="1552" t="s">
        <v>1325</v>
      </c>
    </row>
    <row r="6" spans="1:38" s="910" customFormat="1" ht="21.75" hidden="1" customHeight="1" thickTop="1">
      <c r="A6" s="908"/>
      <c r="B6" s="323"/>
      <c r="C6" s="323"/>
      <c r="D6" s="323"/>
      <c r="E6" s="323"/>
      <c r="F6" s="323"/>
      <c r="G6" s="323"/>
      <c r="H6" s="323"/>
      <c r="I6" s="323"/>
      <c r="J6" s="323"/>
      <c r="K6" s="323"/>
      <c r="L6" s="326"/>
      <c r="M6" s="323"/>
      <c r="N6" s="323"/>
      <c r="O6" s="323"/>
      <c r="P6" s="323"/>
      <c r="Q6" s="323"/>
      <c r="R6" s="326"/>
      <c r="S6" s="555"/>
      <c r="T6" s="555"/>
      <c r="U6" s="555"/>
      <c r="V6" s="1063"/>
      <c r="W6" s="556"/>
      <c r="X6" s="323"/>
      <c r="Y6" s="323"/>
      <c r="Z6" s="323"/>
      <c r="AA6" s="323"/>
      <c r="AB6" s="557">
        <f>S6/80</f>
        <v>0</v>
      </c>
      <c r="AC6" s="558">
        <f>AB6+AC5</f>
        <v>0</v>
      </c>
      <c r="AD6" s="559">
        <f>(7+(AC6/60))</f>
        <v>7</v>
      </c>
      <c r="AE6" s="560">
        <f>FLOOR(AD6,1)</f>
        <v>7</v>
      </c>
      <c r="AF6" s="561">
        <f>(AE6+((AD6-AE6)*60*0.01))</f>
        <v>7</v>
      </c>
      <c r="AG6" s="909"/>
      <c r="AH6" s="554"/>
      <c r="AI6" s="400"/>
      <c r="AJ6" s="400"/>
      <c r="AK6" s="608"/>
      <c r="AL6" s="1553"/>
    </row>
    <row r="7" spans="1:38" s="570" customFormat="1" ht="12" customHeight="1" thickTop="1">
      <c r="A7" s="562"/>
      <c r="B7" s="562"/>
      <c r="C7" s="563"/>
      <c r="D7" s="907"/>
      <c r="E7" s="562"/>
      <c r="F7" s="562"/>
      <c r="G7" s="562"/>
      <c r="H7" s="564"/>
      <c r="I7" s="564"/>
      <c r="J7" s="562"/>
      <c r="K7" s="563"/>
      <c r="L7" s="564" t="s">
        <v>1</v>
      </c>
      <c r="M7" s="907"/>
      <c r="N7" s="564"/>
      <c r="O7" s="564"/>
      <c r="P7" s="564"/>
      <c r="Q7" s="564"/>
      <c r="R7" s="563"/>
      <c r="S7" s="562"/>
      <c r="T7" s="562"/>
      <c r="U7" s="562"/>
      <c r="V7" s="1064"/>
      <c r="W7" s="565"/>
      <c r="X7" s="562"/>
      <c r="Y7" s="566"/>
      <c r="Z7" s="907"/>
      <c r="AA7" s="567"/>
      <c r="AB7" s="329">
        <f>S7/AI7+AJ7</f>
        <v>0</v>
      </c>
      <c r="AC7" s="329">
        <f>AB7+AC6</f>
        <v>0</v>
      </c>
      <c r="AD7" s="340">
        <f>(8+(AC7/60))</f>
        <v>8</v>
      </c>
      <c r="AE7" s="341">
        <f>FLOOR(AD7,1)</f>
        <v>8</v>
      </c>
      <c r="AF7" s="340">
        <f>(AE7+((AD7-AE7)*60*0.01))</f>
        <v>8</v>
      </c>
      <c r="AG7" s="568"/>
      <c r="AH7" s="569"/>
      <c r="AI7" s="569">
        <v>50</v>
      </c>
      <c r="AJ7" s="569">
        <v>0</v>
      </c>
      <c r="AK7" s="608" t="s">
        <v>1391</v>
      </c>
      <c r="AL7" s="1554"/>
    </row>
    <row r="8" spans="1:38" s="855" customFormat="1" ht="14.1" customHeight="1">
      <c r="A8" s="886" t="s">
        <v>69</v>
      </c>
      <c r="B8" s="888">
        <v>43613</v>
      </c>
      <c r="C8" s="838" t="str">
        <f t="shared" ref="C8:C39" si="0">"*"&amp;D8&amp;"*"</f>
        <v>*PDR1906-0379*</v>
      </c>
      <c r="D8" s="811" t="s">
        <v>2890</v>
      </c>
      <c r="E8" s="886" t="s">
        <v>2889</v>
      </c>
      <c r="F8" s="886"/>
      <c r="G8" s="889" t="s">
        <v>2888</v>
      </c>
      <c r="H8" s="890" t="s">
        <v>1299</v>
      </c>
      <c r="I8" s="890" t="s">
        <v>2887</v>
      </c>
      <c r="J8" s="886">
        <v>1500</v>
      </c>
      <c r="K8" s="888">
        <v>22802</v>
      </c>
      <c r="L8" s="890" t="s">
        <v>1316</v>
      </c>
      <c r="M8" s="893" t="s">
        <v>2886</v>
      </c>
      <c r="N8" s="811"/>
      <c r="O8" s="888" t="s">
        <v>1291</v>
      </c>
      <c r="P8" s="888"/>
      <c r="Q8" s="888"/>
      <c r="R8" s="888">
        <v>43617</v>
      </c>
      <c r="S8" s="886">
        <v>1510</v>
      </c>
      <c r="T8" s="886"/>
      <c r="U8" s="886" t="s">
        <v>3158</v>
      </c>
      <c r="V8" s="1065">
        <v>1360</v>
      </c>
      <c r="W8" s="891"/>
      <c r="X8" s="892" t="s">
        <v>1831</v>
      </c>
      <c r="Y8" s="893" t="s">
        <v>218</v>
      </c>
      <c r="Z8" s="811">
        <v>531</v>
      </c>
      <c r="AA8" s="894">
        <v>1845</v>
      </c>
      <c r="AB8" s="329">
        <f t="shared" ref="AB8:AB40" si="1">S8/AI8+AJ8</f>
        <v>30.1</v>
      </c>
      <c r="AC8" s="329">
        <f t="shared" ref="AC8:AC40" si="2">AB8+AC7</f>
        <v>30.1</v>
      </c>
      <c r="AD8" s="340">
        <f t="shared" ref="AD8:AD40" si="3">(8+(AC8/60))</f>
        <v>8.5016666666666669</v>
      </c>
      <c r="AE8" s="341">
        <f t="shared" ref="AE8:AE40" si="4">FLOOR(AD8,1)</f>
        <v>8</v>
      </c>
      <c r="AF8" s="340">
        <f t="shared" ref="AF8:AF40" si="5">(AE8+((AD8-AE8)*60*0.01))</f>
        <v>8.3010000000000002</v>
      </c>
      <c r="AG8" s="895" t="s">
        <v>1330</v>
      </c>
      <c r="AH8" s="854" t="s">
        <v>2</v>
      </c>
      <c r="AI8" s="854">
        <v>100</v>
      </c>
      <c r="AJ8" s="854">
        <v>15</v>
      </c>
      <c r="AK8" s="854">
        <v>20</v>
      </c>
      <c r="AL8" s="854">
        <v>0</v>
      </c>
    </row>
    <row r="9" spans="1:38" s="855" customFormat="1" ht="14.1" customHeight="1">
      <c r="A9" s="886" t="s">
        <v>69</v>
      </c>
      <c r="B9" s="888">
        <v>43610</v>
      </c>
      <c r="C9" s="838" t="str">
        <f t="shared" si="0"/>
        <v>*PDR1906-0310*</v>
      </c>
      <c r="D9" s="811" t="s">
        <v>2829</v>
      </c>
      <c r="E9" s="886" t="s">
        <v>2826</v>
      </c>
      <c r="F9" s="886"/>
      <c r="G9" s="889" t="s">
        <v>1995</v>
      </c>
      <c r="H9" s="890" t="s">
        <v>1307</v>
      </c>
      <c r="I9" s="890" t="s">
        <v>1994</v>
      </c>
      <c r="J9" s="886">
        <v>6460</v>
      </c>
      <c r="K9" s="888">
        <v>22803</v>
      </c>
      <c r="L9" s="890" t="s">
        <v>1993</v>
      </c>
      <c r="M9" s="893" t="s">
        <v>2115</v>
      </c>
      <c r="N9" s="811" t="s">
        <v>2150</v>
      </c>
      <c r="O9" s="888" t="s">
        <v>1291</v>
      </c>
      <c r="P9" s="888"/>
      <c r="Q9" s="1056" t="s">
        <v>2828</v>
      </c>
      <c r="R9" s="888">
        <v>43617</v>
      </c>
      <c r="S9" s="886">
        <f>360+2875</f>
        <v>3235</v>
      </c>
      <c r="T9" s="886"/>
      <c r="U9" s="886" t="s">
        <v>3152</v>
      </c>
      <c r="V9" s="1065">
        <v>6460</v>
      </c>
      <c r="W9" s="891"/>
      <c r="X9" s="892" t="s">
        <v>1831</v>
      </c>
      <c r="Y9" s="893" t="s">
        <v>1306</v>
      </c>
      <c r="Z9" s="811">
        <v>718</v>
      </c>
      <c r="AA9" s="894">
        <v>1125</v>
      </c>
      <c r="AB9" s="329">
        <f t="shared" si="1"/>
        <v>47.35</v>
      </c>
      <c r="AC9" s="329">
        <f t="shared" si="2"/>
        <v>77.45</v>
      </c>
      <c r="AD9" s="340">
        <f t="shared" si="3"/>
        <v>9.2908333333333335</v>
      </c>
      <c r="AE9" s="341">
        <f t="shared" si="4"/>
        <v>9</v>
      </c>
      <c r="AF9" s="340">
        <f t="shared" si="5"/>
        <v>9.1745000000000001</v>
      </c>
      <c r="AG9" s="895" t="s">
        <v>1330</v>
      </c>
      <c r="AH9" s="854" t="s">
        <v>2151</v>
      </c>
      <c r="AI9" s="854">
        <v>100</v>
      </c>
      <c r="AJ9" s="854">
        <v>15</v>
      </c>
      <c r="AK9" s="854">
        <v>20</v>
      </c>
      <c r="AL9" s="1057" t="s">
        <v>2114</v>
      </c>
    </row>
    <row r="10" spans="1:38" s="855" customFormat="1" ht="14.1" customHeight="1">
      <c r="A10" s="886" t="s">
        <v>69</v>
      </c>
      <c r="B10" s="888">
        <v>43607</v>
      </c>
      <c r="C10" s="838" t="str">
        <f t="shared" si="0"/>
        <v>*PDR1905-1376*</v>
      </c>
      <c r="D10" s="811" t="s">
        <v>2752</v>
      </c>
      <c r="E10" s="886" t="s">
        <v>2751</v>
      </c>
      <c r="F10" s="886"/>
      <c r="G10" s="889" t="s">
        <v>2750</v>
      </c>
      <c r="H10" s="890" t="s">
        <v>1307</v>
      </c>
      <c r="I10" s="890" t="s">
        <v>2749</v>
      </c>
      <c r="J10" s="886">
        <v>6460</v>
      </c>
      <c r="K10" s="888">
        <v>43622</v>
      </c>
      <c r="L10" s="890" t="s">
        <v>2748</v>
      </c>
      <c r="M10" s="893" t="s">
        <v>2747</v>
      </c>
      <c r="N10" s="811" t="s">
        <v>2150</v>
      </c>
      <c r="O10" s="888" t="s">
        <v>1291</v>
      </c>
      <c r="P10" s="888"/>
      <c r="Q10" s="888"/>
      <c r="R10" s="888">
        <v>43617</v>
      </c>
      <c r="S10" s="886">
        <v>3237</v>
      </c>
      <c r="T10" s="886"/>
      <c r="U10" s="886" t="s">
        <v>3153</v>
      </c>
      <c r="V10" s="1065">
        <v>6460</v>
      </c>
      <c r="W10" s="891"/>
      <c r="X10" s="892" t="s">
        <v>1831</v>
      </c>
      <c r="Y10" s="893" t="s">
        <v>1306</v>
      </c>
      <c r="Z10" s="811">
        <v>718</v>
      </c>
      <c r="AA10" s="894">
        <v>1125</v>
      </c>
      <c r="AB10" s="329">
        <f t="shared" si="1"/>
        <v>47.37</v>
      </c>
      <c r="AC10" s="329">
        <f t="shared" si="2"/>
        <v>124.82</v>
      </c>
      <c r="AD10" s="340">
        <f t="shared" si="3"/>
        <v>10.080333333333334</v>
      </c>
      <c r="AE10" s="341">
        <f t="shared" si="4"/>
        <v>10</v>
      </c>
      <c r="AF10" s="340">
        <f t="shared" si="5"/>
        <v>10.0482</v>
      </c>
      <c r="AG10" s="895" t="s">
        <v>1330</v>
      </c>
      <c r="AH10" s="854" t="s">
        <v>2151</v>
      </c>
      <c r="AI10" s="854">
        <v>100</v>
      </c>
      <c r="AJ10" s="854">
        <v>15</v>
      </c>
      <c r="AK10" s="854">
        <v>20</v>
      </c>
      <c r="AL10" s="1057" t="s">
        <v>2219</v>
      </c>
    </row>
    <row r="11" spans="1:38" s="855" customFormat="1" ht="14.1" customHeight="1">
      <c r="A11" s="886" t="s">
        <v>69</v>
      </c>
      <c r="B11" s="888">
        <v>43607</v>
      </c>
      <c r="C11" s="838" t="str">
        <f t="shared" si="0"/>
        <v>*PDR1906-0160*</v>
      </c>
      <c r="D11" s="811" t="s">
        <v>2720</v>
      </c>
      <c r="E11" s="886" t="s">
        <v>2715</v>
      </c>
      <c r="F11" s="886"/>
      <c r="G11" s="889" t="s">
        <v>2719</v>
      </c>
      <c r="H11" s="890" t="s">
        <v>1344</v>
      </c>
      <c r="I11" s="890" t="s">
        <v>2718</v>
      </c>
      <c r="J11" s="886">
        <v>1000</v>
      </c>
      <c r="K11" s="888">
        <v>22803</v>
      </c>
      <c r="L11" s="890" t="s">
        <v>2077</v>
      </c>
      <c r="M11" s="893" t="s">
        <v>2717</v>
      </c>
      <c r="N11" s="811">
        <v>647</v>
      </c>
      <c r="O11" s="888" t="s">
        <v>1291</v>
      </c>
      <c r="P11" s="888"/>
      <c r="Q11" s="888"/>
      <c r="R11" s="888">
        <v>43617</v>
      </c>
      <c r="S11" s="886">
        <v>1005</v>
      </c>
      <c r="T11" s="886"/>
      <c r="U11" s="886" t="s">
        <v>3154</v>
      </c>
      <c r="V11" s="1065">
        <v>1000</v>
      </c>
      <c r="W11" s="891"/>
      <c r="X11" s="892" t="s">
        <v>1831</v>
      </c>
      <c r="Y11" s="893" t="s">
        <v>2076</v>
      </c>
      <c r="Z11" s="811">
        <v>407</v>
      </c>
      <c r="AA11" s="894">
        <v>808</v>
      </c>
      <c r="AB11" s="329">
        <f t="shared" si="1"/>
        <v>25.05</v>
      </c>
      <c r="AC11" s="329">
        <f t="shared" si="2"/>
        <v>149.87</v>
      </c>
      <c r="AD11" s="340">
        <f t="shared" si="3"/>
        <v>10.497833333333332</v>
      </c>
      <c r="AE11" s="341">
        <f t="shared" si="4"/>
        <v>10</v>
      </c>
      <c r="AF11" s="340">
        <f t="shared" si="5"/>
        <v>10.2987</v>
      </c>
      <c r="AG11" s="895" t="s">
        <v>1330</v>
      </c>
      <c r="AH11" s="854" t="s">
        <v>2445</v>
      </c>
      <c r="AI11" s="854">
        <v>100</v>
      </c>
      <c r="AJ11" s="854">
        <v>15</v>
      </c>
      <c r="AK11" s="854">
        <v>20</v>
      </c>
      <c r="AL11" s="1058" t="s">
        <v>2711</v>
      </c>
    </row>
    <row r="12" spans="1:38" s="855" customFormat="1" ht="14.1" customHeight="1">
      <c r="A12" s="886" t="s">
        <v>69</v>
      </c>
      <c r="B12" s="888">
        <v>43607</v>
      </c>
      <c r="C12" s="838" t="str">
        <f t="shared" si="0"/>
        <v>*PDR1906-0161*</v>
      </c>
      <c r="D12" s="811" t="s">
        <v>2716</v>
      </c>
      <c r="E12" s="886" t="s">
        <v>2715</v>
      </c>
      <c r="F12" s="886"/>
      <c r="G12" s="889" t="s">
        <v>2714</v>
      </c>
      <c r="H12" s="890" t="s">
        <v>1344</v>
      </c>
      <c r="I12" s="890" t="s">
        <v>2713</v>
      </c>
      <c r="J12" s="886">
        <v>500</v>
      </c>
      <c r="K12" s="888">
        <v>22803</v>
      </c>
      <c r="L12" s="890" t="s">
        <v>2077</v>
      </c>
      <c r="M12" s="893" t="s">
        <v>2712</v>
      </c>
      <c r="N12" s="811">
        <v>647</v>
      </c>
      <c r="O12" s="888" t="s">
        <v>1291</v>
      </c>
      <c r="P12" s="888"/>
      <c r="Q12" s="888"/>
      <c r="R12" s="888">
        <v>43617</v>
      </c>
      <c r="S12" s="886">
        <v>505</v>
      </c>
      <c r="T12" s="886"/>
      <c r="U12" s="886">
        <v>505</v>
      </c>
      <c r="V12" s="1065">
        <v>500</v>
      </c>
      <c r="W12" s="891"/>
      <c r="X12" s="892" t="s">
        <v>1831</v>
      </c>
      <c r="Y12" s="893" t="s">
        <v>2076</v>
      </c>
      <c r="Z12" s="811">
        <v>407</v>
      </c>
      <c r="AA12" s="894">
        <v>808</v>
      </c>
      <c r="AB12" s="329">
        <f t="shared" si="1"/>
        <v>20.05</v>
      </c>
      <c r="AC12" s="329">
        <f t="shared" si="2"/>
        <v>169.92000000000002</v>
      </c>
      <c r="AD12" s="340">
        <f t="shared" si="3"/>
        <v>10.832000000000001</v>
      </c>
      <c r="AE12" s="341">
        <f t="shared" si="4"/>
        <v>10</v>
      </c>
      <c r="AF12" s="340">
        <f t="shared" si="5"/>
        <v>10.4992</v>
      </c>
      <c r="AG12" s="895" t="s">
        <v>1330</v>
      </c>
      <c r="AH12" s="854" t="s">
        <v>2445</v>
      </c>
      <c r="AI12" s="854">
        <v>100</v>
      </c>
      <c r="AJ12" s="854">
        <v>15</v>
      </c>
      <c r="AK12" s="854">
        <v>20</v>
      </c>
      <c r="AL12" s="1058" t="s">
        <v>2711</v>
      </c>
    </row>
    <row r="13" spans="1:38" s="855" customFormat="1" ht="14.1" customHeight="1">
      <c r="A13" s="886" t="s">
        <v>69</v>
      </c>
      <c r="B13" s="888">
        <v>43601</v>
      </c>
      <c r="C13" s="838" t="str">
        <f t="shared" si="0"/>
        <v>*PDR1905-1077*</v>
      </c>
      <c r="D13" s="811" t="s">
        <v>2597</v>
      </c>
      <c r="E13" s="886" t="s">
        <v>2587</v>
      </c>
      <c r="F13" s="886"/>
      <c r="G13" s="889" t="s">
        <v>1398</v>
      </c>
      <c r="H13" s="890" t="s">
        <v>1370</v>
      </c>
      <c r="I13" s="890" t="s">
        <v>1481</v>
      </c>
      <c r="J13" s="886">
        <v>3500</v>
      </c>
      <c r="K13" s="888">
        <v>22803</v>
      </c>
      <c r="L13" s="890" t="s">
        <v>1399</v>
      </c>
      <c r="M13" s="893" t="s">
        <v>1638</v>
      </c>
      <c r="N13" s="811"/>
      <c r="O13" s="888" t="s">
        <v>1291</v>
      </c>
      <c r="P13" s="888"/>
      <c r="Q13" s="888"/>
      <c r="R13" s="888">
        <v>43619</v>
      </c>
      <c r="S13" s="886">
        <v>3503</v>
      </c>
      <c r="T13" s="886"/>
      <c r="U13" s="886" t="s">
        <v>3168</v>
      </c>
      <c r="V13" s="1065">
        <v>3500</v>
      </c>
      <c r="W13" s="891"/>
      <c r="X13" s="892" t="s">
        <v>1828</v>
      </c>
      <c r="Y13" s="878" t="s">
        <v>1304</v>
      </c>
      <c r="Z13" s="811">
        <v>501</v>
      </c>
      <c r="AA13" s="894">
        <v>1387</v>
      </c>
      <c r="AB13" s="329">
        <f t="shared" si="1"/>
        <v>50.03</v>
      </c>
      <c r="AC13" s="329">
        <f t="shared" si="2"/>
        <v>219.95000000000002</v>
      </c>
      <c r="AD13" s="340">
        <f t="shared" si="3"/>
        <v>11.665833333333333</v>
      </c>
      <c r="AE13" s="341">
        <f t="shared" si="4"/>
        <v>11</v>
      </c>
      <c r="AF13" s="340">
        <f t="shared" si="5"/>
        <v>11.3995</v>
      </c>
      <c r="AG13" s="895" t="s">
        <v>1330</v>
      </c>
      <c r="AH13" s="854" t="s">
        <v>2</v>
      </c>
      <c r="AI13" s="854">
        <v>100</v>
      </c>
      <c r="AJ13" s="854">
        <v>15</v>
      </c>
      <c r="AK13" s="854">
        <v>10</v>
      </c>
      <c r="AL13" s="854" t="s">
        <v>1639</v>
      </c>
    </row>
    <row r="14" spans="1:38" s="855" customFormat="1" ht="14.1" customHeight="1">
      <c r="A14" s="886" t="s">
        <v>69</v>
      </c>
      <c r="B14" s="888">
        <v>43613</v>
      </c>
      <c r="C14" s="838" t="str">
        <f t="shared" si="0"/>
        <v>*PDR1906-0357*</v>
      </c>
      <c r="D14" s="811" t="s">
        <v>2904</v>
      </c>
      <c r="E14" s="886" t="s">
        <v>2903</v>
      </c>
      <c r="F14" s="886"/>
      <c r="G14" s="889" t="s">
        <v>1959</v>
      </c>
      <c r="H14" s="890" t="s">
        <v>1924</v>
      </c>
      <c r="I14" s="890" t="s">
        <v>1958</v>
      </c>
      <c r="J14" s="886">
        <v>1500</v>
      </c>
      <c r="K14" s="888">
        <v>22803</v>
      </c>
      <c r="L14" s="890" t="s">
        <v>1923</v>
      </c>
      <c r="M14" s="893" t="s">
        <v>1957</v>
      </c>
      <c r="N14" s="811"/>
      <c r="O14" s="888" t="s">
        <v>1291</v>
      </c>
      <c r="P14" s="888"/>
      <c r="Q14" s="888"/>
      <c r="R14" s="888">
        <v>43619</v>
      </c>
      <c r="S14" s="886">
        <v>1503</v>
      </c>
      <c r="T14" s="886"/>
      <c r="U14" s="886" t="s">
        <v>3166</v>
      </c>
      <c r="V14" s="1065">
        <v>1500</v>
      </c>
      <c r="W14" s="891"/>
      <c r="X14" s="892" t="s">
        <v>1828</v>
      </c>
      <c r="Y14" s="878" t="s">
        <v>1922</v>
      </c>
      <c r="Z14" s="811">
        <v>571</v>
      </c>
      <c r="AA14" s="894">
        <v>1595</v>
      </c>
      <c r="AB14" s="329">
        <f t="shared" si="1"/>
        <v>30.03</v>
      </c>
      <c r="AC14" s="329">
        <f t="shared" si="2"/>
        <v>249.98000000000002</v>
      </c>
      <c r="AD14" s="340">
        <f t="shared" si="3"/>
        <v>12.166333333333334</v>
      </c>
      <c r="AE14" s="341">
        <f t="shared" si="4"/>
        <v>12</v>
      </c>
      <c r="AF14" s="340">
        <f t="shared" si="5"/>
        <v>12.0998</v>
      </c>
      <c r="AG14" s="895" t="s">
        <v>1330</v>
      </c>
      <c r="AH14" s="854" t="s">
        <v>2</v>
      </c>
      <c r="AI14" s="854">
        <v>100</v>
      </c>
      <c r="AJ14" s="854">
        <v>15</v>
      </c>
      <c r="AK14" s="854">
        <v>10</v>
      </c>
      <c r="AL14" s="854" t="s">
        <v>1921</v>
      </c>
    </row>
    <row r="15" spans="1:38" s="792" customFormat="1" ht="14.1" customHeight="1">
      <c r="A15" s="256" t="s">
        <v>69</v>
      </c>
      <c r="B15" s="257">
        <v>43612</v>
      </c>
      <c r="C15" s="713" t="str">
        <f t="shared" si="0"/>
        <v>*PDR1906-0331*</v>
      </c>
      <c r="D15" s="672" t="s">
        <v>2877</v>
      </c>
      <c r="E15" s="256" t="s">
        <v>2873</v>
      </c>
      <c r="F15" s="256"/>
      <c r="G15" s="297" t="s">
        <v>2872</v>
      </c>
      <c r="H15" s="258" t="s">
        <v>1999</v>
      </c>
      <c r="I15" s="258" t="s">
        <v>2871</v>
      </c>
      <c r="J15" s="256">
        <v>4400</v>
      </c>
      <c r="K15" s="257">
        <v>43616</v>
      </c>
      <c r="L15" s="676" t="s">
        <v>2870</v>
      </c>
      <c r="M15" s="260" t="s">
        <v>2869</v>
      </c>
      <c r="N15" s="672"/>
      <c r="O15" s="257" t="s">
        <v>1291</v>
      </c>
      <c r="P15" s="257"/>
      <c r="Q15" s="257"/>
      <c r="R15" s="257">
        <v>43617</v>
      </c>
      <c r="S15" s="256">
        <v>4410</v>
      </c>
      <c r="T15" s="256"/>
      <c r="U15" s="256">
        <v>4410</v>
      </c>
      <c r="V15" s="1065">
        <v>4400</v>
      </c>
      <c r="W15" s="259"/>
      <c r="X15" s="680" t="s">
        <v>1828</v>
      </c>
      <c r="Y15" s="674" t="s">
        <v>2152</v>
      </c>
      <c r="Z15" s="672">
        <v>362</v>
      </c>
      <c r="AA15" s="261">
        <v>1135</v>
      </c>
      <c r="AB15" s="329">
        <f t="shared" si="1"/>
        <v>59.1</v>
      </c>
      <c r="AC15" s="329">
        <f t="shared" si="2"/>
        <v>309.08000000000004</v>
      </c>
      <c r="AD15" s="340">
        <f t="shared" si="3"/>
        <v>13.151333333333334</v>
      </c>
      <c r="AE15" s="341">
        <f t="shared" si="4"/>
        <v>13</v>
      </c>
      <c r="AF15" s="340">
        <f t="shared" si="5"/>
        <v>13.0908</v>
      </c>
      <c r="AG15" s="262" t="s">
        <v>1330</v>
      </c>
      <c r="AH15" s="255" t="s">
        <v>2</v>
      </c>
      <c r="AI15" s="255">
        <v>100</v>
      </c>
      <c r="AJ15" s="255">
        <v>15</v>
      </c>
      <c r="AK15" s="255">
        <v>10</v>
      </c>
      <c r="AL15" s="255" t="s">
        <v>2868</v>
      </c>
    </row>
    <row r="16" spans="1:38" s="792" customFormat="1" ht="14.1" customHeight="1">
      <c r="A16" s="256" t="s">
        <v>69</v>
      </c>
      <c r="B16" s="257">
        <v>43612</v>
      </c>
      <c r="C16" s="713" t="str">
        <f t="shared" si="0"/>
        <v>*PDR1906-0333*</v>
      </c>
      <c r="D16" s="672" t="s">
        <v>2876</v>
      </c>
      <c r="E16" s="256" t="s">
        <v>2873</v>
      </c>
      <c r="F16" s="256"/>
      <c r="G16" s="297" t="s">
        <v>2872</v>
      </c>
      <c r="H16" s="258" t="s">
        <v>1999</v>
      </c>
      <c r="I16" s="258" t="s">
        <v>2871</v>
      </c>
      <c r="J16" s="256">
        <v>4400</v>
      </c>
      <c r="K16" s="257">
        <v>43616</v>
      </c>
      <c r="L16" s="676" t="s">
        <v>2870</v>
      </c>
      <c r="M16" s="260" t="s">
        <v>2869</v>
      </c>
      <c r="N16" s="672"/>
      <c r="O16" s="257" t="s">
        <v>1291</v>
      </c>
      <c r="P16" s="257"/>
      <c r="Q16" s="257"/>
      <c r="R16" s="257">
        <v>43617</v>
      </c>
      <c r="S16" s="256">
        <v>4410</v>
      </c>
      <c r="T16" s="256"/>
      <c r="U16" s="256" t="s">
        <v>3162</v>
      </c>
      <c r="V16" s="1065">
        <v>4400</v>
      </c>
      <c r="W16" s="259"/>
      <c r="X16" s="680" t="s">
        <v>1828</v>
      </c>
      <c r="Y16" s="674" t="s">
        <v>2152</v>
      </c>
      <c r="Z16" s="672">
        <v>362</v>
      </c>
      <c r="AA16" s="261">
        <v>1135</v>
      </c>
      <c r="AB16" s="329">
        <f t="shared" si="1"/>
        <v>44.1</v>
      </c>
      <c r="AC16" s="329">
        <f t="shared" si="2"/>
        <v>353.18000000000006</v>
      </c>
      <c r="AD16" s="340">
        <f t="shared" si="3"/>
        <v>13.886333333333335</v>
      </c>
      <c r="AE16" s="341">
        <f t="shared" si="4"/>
        <v>13</v>
      </c>
      <c r="AF16" s="340">
        <f t="shared" si="5"/>
        <v>13.5318</v>
      </c>
      <c r="AG16" s="262" t="s">
        <v>1330</v>
      </c>
      <c r="AH16" s="255" t="s">
        <v>2</v>
      </c>
      <c r="AI16" s="255">
        <v>100</v>
      </c>
      <c r="AJ16" s="255">
        <v>0</v>
      </c>
      <c r="AK16" s="255">
        <v>10</v>
      </c>
      <c r="AL16" s="255" t="s">
        <v>2868</v>
      </c>
    </row>
    <row r="17" spans="1:264" s="809" customFormat="1" ht="14.1" customHeight="1">
      <c r="A17" s="748" t="s">
        <v>1862</v>
      </c>
      <c r="B17" s="753">
        <v>43601</v>
      </c>
      <c r="C17" s="789" t="str">
        <f t="shared" si="0"/>
        <v>*PDR1905-1156*</v>
      </c>
      <c r="D17" s="754" t="s">
        <v>2610</v>
      </c>
      <c r="E17" s="748" t="s">
        <v>2553</v>
      </c>
      <c r="F17" s="748"/>
      <c r="G17" s="755" t="s">
        <v>2552</v>
      </c>
      <c r="H17" s="756" t="s">
        <v>2551</v>
      </c>
      <c r="I17" s="756" t="s">
        <v>2550</v>
      </c>
      <c r="J17" s="748">
        <v>2060</v>
      </c>
      <c r="K17" s="753">
        <v>43622</v>
      </c>
      <c r="L17" s="756" t="s">
        <v>2549</v>
      </c>
      <c r="M17" s="757" t="s">
        <v>2548</v>
      </c>
      <c r="N17" s="754" t="s">
        <v>2147</v>
      </c>
      <c r="O17" s="753" t="s">
        <v>1291</v>
      </c>
      <c r="P17" s="754" t="s">
        <v>1891</v>
      </c>
      <c r="Q17" s="753"/>
      <c r="R17" s="753">
        <v>43619</v>
      </c>
      <c r="S17" s="748">
        <v>2063</v>
      </c>
      <c r="T17" s="841" t="s">
        <v>2209</v>
      </c>
      <c r="U17" s="1077"/>
      <c r="V17" s="1065">
        <v>2060</v>
      </c>
      <c r="W17" s="758"/>
      <c r="X17" s="759" t="s">
        <v>1828</v>
      </c>
      <c r="Y17" s="763" t="s">
        <v>2152</v>
      </c>
      <c r="Z17" s="754">
        <v>508</v>
      </c>
      <c r="AA17" s="760">
        <v>1675</v>
      </c>
      <c r="AB17" s="329">
        <f t="shared" si="1"/>
        <v>70.63</v>
      </c>
      <c r="AC17" s="329">
        <f t="shared" si="2"/>
        <v>423.81000000000006</v>
      </c>
      <c r="AD17" s="340">
        <f t="shared" si="3"/>
        <v>15.063500000000001</v>
      </c>
      <c r="AE17" s="341">
        <f t="shared" si="4"/>
        <v>15</v>
      </c>
      <c r="AF17" s="340">
        <f t="shared" si="5"/>
        <v>15.0381</v>
      </c>
      <c r="AG17" s="761" t="s">
        <v>1330</v>
      </c>
      <c r="AH17" s="752" t="s">
        <v>2</v>
      </c>
      <c r="AI17" s="752">
        <v>100</v>
      </c>
      <c r="AJ17" s="752">
        <v>50</v>
      </c>
      <c r="AK17" s="752">
        <v>10</v>
      </c>
      <c r="AL17" s="752" t="s">
        <v>2547</v>
      </c>
    </row>
    <row r="18" spans="1:264" s="809" customFormat="1" ht="14.1" customHeight="1">
      <c r="A18" s="748" t="s">
        <v>1862</v>
      </c>
      <c r="B18" s="753">
        <v>43601</v>
      </c>
      <c r="C18" s="789" t="str">
        <f t="shared" si="0"/>
        <v>*PDR1905-1158*</v>
      </c>
      <c r="D18" s="754" t="s">
        <v>2611</v>
      </c>
      <c r="E18" s="748" t="s">
        <v>2553</v>
      </c>
      <c r="F18" s="748"/>
      <c r="G18" s="755" t="s">
        <v>2552</v>
      </c>
      <c r="H18" s="756" t="s">
        <v>2551</v>
      </c>
      <c r="I18" s="756" t="s">
        <v>2550</v>
      </c>
      <c r="J18" s="748">
        <v>2060</v>
      </c>
      <c r="K18" s="753">
        <v>43622</v>
      </c>
      <c r="L18" s="756" t="s">
        <v>2549</v>
      </c>
      <c r="M18" s="757" t="s">
        <v>2548</v>
      </c>
      <c r="N18" s="754" t="s">
        <v>2147</v>
      </c>
      <c r="O18" s="753" t="s">
        <v>1291</v>
      </c>
      <c r="P18" s="754" t="s">
        <v>1891</v>
      </c>
      <c r="Q18" s="753"/>
      <c r="R18" s="753">
        <v>43619</v>
      </c>
      <c r="S18" s="748">
        <v>2063</v>
      </c>
      <c r="T18" s="841" t="s">
        <v>2209</v>
      </c>
      <c r="U18" s="1077"/>
      <c r="V18" s="1065">
        <v>2060</v>
      </c>
      <c r="W18" s="758"/>
      <c r="X18" s="759" t="s">
        <v>1828</v>
      </c>
      <c r="Y18" s="763" t="s">
        <v>2152</v>
      </c>
      <c r="Z18" s="754">
        <v>508</v>
      </c>
      <c r="AA18" s="760">
        <v>1675</v>
      </c>
      <c r="AB18" s="329">
        <f t="shared" si="1"/>
        <v>20.63</v>
      </c>
      <c r="AC18" s="329">
        <f t="shared" si="2"/>
        <v>444.44000000000005</v>
      </c>
      <c r="AD18" s="340">
        <f t="shared" si="3"/>
        <v>15.407333333333334</v>
      </c>
      <c r="AE18" s="341">
        <f t="shared" si="4"/>
        <v>15</v>
      </c>
      <c r="AF18" s="340">
        <f t="shared" si="5"/>
        <v>15.244400000000001</v>
      </c>
      <c r="AG18" s="761" t="s">
        <v>1330</v>
      </c>
      <c r="AH18" s="752" t="s">
        <v>2</v>
      </c>
      <c r="AI18" s="752">
        <v>100</v>
      </c>
      <c r="AJ18" s="752"/>
      <c r="AK18" s="752">
        <v>10</v>
      </c>
      <c r="AL18" s="752" t="s">
        <v>2547</v>
      </c>
    </row>
    <row r="19" spans="1:264" s="809" customFormat="1" ht="14.1" customHeight="1">
      <c r="A19" s="748" t="s">
        <v>66</v>
      </c>
      <c r="B19" s="753">
        <v>43616</v>
      </c>
      <c r="C19" s="789" t="str">
        <f t="shared" si="0"/>
        <v>*PDR1906-0567*</v>
      </c>
      <c r="D19" s="754" t="s">
        <v>3057</v>
      </c>
      <c r="E19" s="748" t="s">
        <v>3048</v>
      </c>
      <c r="F19" s="748"/>
      <c r="G19" s="755" t="s">
        <v>2387</v>
      </c>
      <c r="H19" s="756" t="s">
        <v>2383</v>
      </c>
      <c r="I19" s="756" t="s">
        <v>2386</v>
      </c>
      <c r="J19" s="748">
        <v>694</v>
      </c>
      <c r="K19" s="753">
        <v>43621</v>
      </c>
      <c r="L19" s="1076" t="s">
        <v>2385</v>
      </c>
      <c r="M19" s="757" t="s">
        <v>2512</v>
      </c>
      <c r="N19" s="754" t="s">
        <v>2147</v>
      </c>
      <c r="O19" s="753" t="s">
        <v>1291</v>
      </c>
      <c r="P19" s="754" t="s">
        <v>1891</v>
      </c>
      <c r="Q19" s="753"/>
      <c r="R19" s="753">
        <v>43619</v>
      </c>
      <c r="S19" s="748">
        <v>700</v>
      </c>
      <c r="T19" s="1054" t="s">
        <v>2208</v>
      </c>
      <c r="U19" s="748"/>
      <c r="V19" s="812">
        <v>694</v>
      </c>
      <c r="W19" s="758"/>
      <c r="X19" s="759" t="s">
        <v>1828</v>
      </c>
      <c r="Y19" s="763" t="s">
        <v>2152</v>
      </c>
      <c r="Z19" s="754">
        <v>508</v>
      </c>
      <c r="AA19" s="760">
        <v>1675</v>
      </c>
      <c r="AB19" s="329">
        <f t="shared" si="1"/>
        <v>57</v>
      </c>
      <c r="AC19" s="329">
        <f t="shared" si="2"/>
        <v>501.44000000000005</v>
      </c>
      <c r="AD19" s="340">
        <f t="shared" si="3"/>
        <v>16.357333333333337</v>
      </c>
      <c r="AE19" s="341">
        <f t="shared" si="4"/>
        <v>16</v>
      </c>
      <c r="AF19" s="340">
        <f t="shared" si="5"/>
        <v>16.214400000000001</v>
      </c>
      <c r="AG19" s="761" t="s">
        <v>1330</v>
      </c>
      <c r="AH19" s="752" t="s">
        <v>2</v>
      </c>
      <c r="AI19" s="752">
        <v>100</v>
      </c>
      <c r="AJ19" s="752">
        <v>50</v>
      </c>
      <c r="AK19" s="752">
        <v>10</v>
      </c>
      <c r="AL19" s="752" t="s">
        <v>2384</v>
      </c>
    </row>
    <row r="20" spans="1:264" s="792" customFormat="1" ht="14.1" customHeight="1">
      <c r="A20" s="256" t="s">
        <v>66</v>
      </c>
      <c r="B20" s="257">
        <v>43619</v>
      </c>
      <c r="C20" s="713" t="str">
        <f t="shared" si="0"/>
        <v>*PDW1906-0034*</v>
      </c>
      <c r="D20" s="672" t="s">
        <v>3201</v>
      </c>
      <c r="E20" s="256" t="s">
        <v>2895</v>
      </c>
      <c r="F20" s="256"/>
      <c r="G20" s="297" t="s">
        <v>2894</v>
      </c>
      <c r="H20" s="258" t="s">
        <v>1299</v>
      </c>
      <c r="I20" s="258" t="s">
        <v>2893</v>
      </c>
      <c r="J20" s="256">
        <v>82</v>
      </c>
      <c r="K20" s="257">
        <v>43621</v>
      </c>
      <c r="L20" s="258" t="s">
        <v>2892</v>
      </c>
      <c r="M20" s="260" t="s">
        <v>2891</v>
      </c>
      <c r="N20" s="672" t="s">
        <v>1891</v>
      </c>
      <c r="O20" s="672" t="s">
        <v>1291</v>
      </c>
      <c r="P20" s="258"/>
      <c r="Q20" s="793" t="s">
        <v>3279</v>
      </c>
      <c r="R20" s="257">
        <v>43621</v>
      </c>
      <c r="S20" s="256">
        <v>90</v>
      </c>
      <c r="T20" s="256"/>
      <c r="U20" s="256">
        <v>90</v>
      </c>
      <c r="V20" s="812">
        <v>82</v>
      </c>
      <c r="W20" s="259"/>
      <c r="X20" s="680" t="s">
        <v>1831</v>
      </c>
      <c r="Y20" s="260" t="s">
        <v>1887</v>
      </c>
      <c r="Z20" s="672">
        <v>661</v>
      </c>
      <c r="AA20" s="261">
        <v>1959</v>
      </c>
      <c r="AB20" s="329">
        <f t="shared" si="1"/>
        <v>15.9</v>
      </c>
      <c r="AC20" s="329">
        <f t="shared" si="2"/>
        <v>517.34</v>
      </c>
      <c r="AD20" s="340">
        <f t="shared" si="3"/>
        <v>16.622333333333334</v>
      </c>
      <c r="AE20" s="341">
        <f t="shared" si="4"/>
        <v>16</v>
      </c>
      <c r="AF20" s="340">
        <f t="shared" si="5"/>
        <v>16.3734</v>
      </c>
      <c r="AG20" s="262" t="s">
        <v>1330</v>
      </c>
      <c r="AH20" s="255" t="s">
        <v>2</v>
      </c>
      <c r="AI20" s="255">
        <v>100</v>
      </c>
      <c r="AJ20" s="255">
        <v>15</v>
      </c>
      <c r="AK20" s="255">
        <v>20</v>
      </c>
      <c r="AL20" s="255">
        <v>0</v>
      </c>
    </row>
    <row r="21" spans="1:264" s="792" customFormat="1" ht="14.1" customHeight="1">
      <c r="A21" s="256">
        <v>40</v>
      </c>
      <c r="B21" s="257">
        <v>43606</v>
      </c>
      <c r="C21" s="713" t="str">
        <f t="shared" si="0"/>
        <v>*PDR1906-0139*</v>
      </c>
      <c r="D21" s="672" t="s">
        <v>2696</v>
      </c>
      <c r="E21" s="256" t="s">
        <v>2695</v>
      </c>
      <c r="F21" s="256"/>
      <c r="G21" s="297" t="s">
        <v>2694</v>
      </c>
      <c r="H21" s="258" t="s">
        <v>1358</v>
      </c>
      <c r="I21" s="258" t="s">
        <v>2693</v>
      </c>
      <c r="J21" s="256">
        <v>6840</v>
      </c>
      <c r="K21" s="257">
        <v>22803</v>
      </c>
      <c r="L21" s="258" t="s">
        <v>2692</v>
      </c>
      <c r="M21" s="260" t="s">
        <v>2691</v>
      </c>
      <c r="N21" s="672"/>
      <c r="O21" s="257"/>
      <c r="P21" s="257">
        <v>43606</v>
      </c>
      <c r="Q21" s="257"/>
      <c r="R21" s="257">
        <v>43619</v>
      </c>
      <c r="S21" s="256">
        <v>6843</v>
      </c>
      <c r="T21" s="256"/>
      <c r="U21" s="256" t="s">
        <v>3165</v>
      </c>
      <c r="V21" s="812">
        <v>6840</v>
      </c>
      <c r="W21" s="259"/>
      <c r="X21" s="680" t="s">
        <v>1829</v>
      </c>
      <c r="Y21" s="260" t="s">
        <v>1306</v>
      </c>
      <c r="Z21" s="672">
        <v>445</v>
      </c>
      <c r="AA21" s="261">
        <v>1311</v>
      </c>
      <c r="AB21" s="329">
        <f t="shared" si="1"/>
        <v>83.43</v>
      </c>
      <c r="AC21" s="329">
        <f t="shared" si="2"/>
        <v>600.77</v>
      </c>
      <c r="AD21" s="340">
        <f t="shared" si="3"/>
        <v>18.012833333333333</v>
      </c>
      <c r="AE21" s="341">
        <f t="shared" si="4"/>
        <v>18</v>
      </c>
      <c r="AF21" s="340">
        <f t="shared" si="5"/>
        <v>18.0077</v>
      </c>
      <c r="AG21" s="262" t="s">
        <v>1330</v>
      </c>
      <c r="AH21" s="255" t="s">
        <v>2</v>
      </c>
      <c r="AI21" s="255">
        <v>100</v>
      </c>
      <c r="AJ21" s="255">
        <v>15</v>
      </c>
      <c r="AK21" s="255">
        <v>20</v>
      </c>
      <c r="AL21" s="726" t="s">
        <v>1856</v>
      </c>
    </row>
    <row r="22" spans="1:264" s="792" customFormat="1" ht="14.1" customHeight="1">
      <c r="A22" s="263">
        <v>50</v>
      </c>
      <c r="B22" s="257">
        <v>43615</v>
      </c>
      <c r="C22" s="713" t="str">
        <f t="shared" si="0"/>
        <v>*PDR1906-0454*</v>
      </c>
      <c r="D22" s="672" t="s">
        <v>2972</v>
      </c>
      <c r="E22" s="256" t="s">
        <v>2970</v>
      </c>
      <c r="F22" s="256"/>
      <c r="G22" s="297" t="s">
        <v>2967</v>
      </c>
      <c r="H22" s="258" t="s">
        <v>1303</v>
      </c>
      <c r="I22" s="258" t="s">
        <v>2966</v>
      </c>
      <c r="J22" s="256">
        <v>1345</v>
      </c>
      <c r="K22" s="257">
        <v>22803</v>
      </c>
      <c r="L22" s="258" t="s">
        <v>1371</v>
      </c>
      <c r="M22" s="260" t="s">
        <v>2965</v>
      </c>
      <c r="N22" s="672"/>
      <c r="O22" s="672" t="s">
        <v>1291</v>
      </c>
      <c r="P22" s="258"/>
      <c r="Q22" s="258"/>
      <c r="R22" s="257">
        <v>43620</v>
      </c>
      <c r="S22" s="256">
        <v>1348</v>
      </c>
      <c r="T22" s="256"/>
      <c r="U22" s="256">
        <v>1348</v>
      </c>
      <c r="V22" s="812">
        <v>1345</v>
      </c>
      <c r="W22" s="259"/>
      <c r="X22" s="680" t="s">
        <v>1828</v>
      </c>
      <c r="Y22" s="674" t="s">
        <v>1304</v>
      </c>
      <c r="Z22" s="672">
        <v>623</v>
      </c>
      <c r="AA22" s="261">
        <v>1293</v>
      </c>
      <c r="AB22" s="329">
        <f t="shared" si="1"/>
        <v>28.48</v>
      </c>
      <c r="AC22" s="329">
        <f t="shared" si="2"/>
        <v>629.25</v>
      </c>
      <c r="AD22" s="340">
        <f t="shared" si="3"/>
        <v>18.487500000000001</v>
      </c>
      <c r="AE22" s="341">
        <f t="shared" si="4"/>
        <v>18</v>
      </c>
      <c r="AF22" s="340">
        <f t="shared" si="5"/>
        <v>18.2925</v>
      </c>
      <c r="AG22" s="262" t="s">
        <v>1330</v>
      </c>
      <c r="AH22" s="255" t="s">
        <v>2</v>
      </c>
      <c r="AI22" s="255">
        <v>100</v>
      </c>
      <c r="AJ22" s="255">
        <v>15</v>
      </c>
      <c r="AK22" s="255">
        <v>10</v>
      </c>
      <c r="AL22" s="255" t="s">
        <v>2414</v>
      </c>
    </row>
    <row r="23" spans="1:264" s="792" customFormat="1" ht="14.1" customHeight="1">
      <c r="A23" s="256">
        <v>60</v>
      </c>
      <c r="B23" s="257">
        <v>43616</v>
      </c>
      <c r="C23" s="713" t="str">
        <f t="shared" si="0"/>
        <v>*PDR1906-0471*</v>
      </c>
      <c r="D23" s="672" t="s">
        <v>3014</v>
      </c>
      <c r="E23" s="256" t="s">
        <v>3015</v>
      </c>
      <c r="F23" s="256"/>
      <c r="G23" s="297" t="s">
        <v>2974</v>
      </c>
      <c r="H23" s="258" t="s">
        <v>1350</v>
      </c>
      <c r="I23" s="258" t="s">
        <v>2973</v>
      </c>
      <c r="J23" s="256">
        <v>1340</v>
      </c>
      <c r="K23" s="257">
        <v>22803</v>
      </c>
      <c r="L23" s="258" t="s">
        <v>1371</v>
      </c>
      <c r="M23" s="260" t="s">
        <v>2965</v>
      </c>
      <c r="N23" s="672"/>
      <c r="O23" s="257" t="s">
        <v>1291</v>
      </c>
      <c r="P23" s="257"/>
      <c r="Q23" s="257"/>
      <c r="R23" s="257">
        <v>43619</v>
      </c>
      <c r="S23" s="256">
        <v>1343</v>
      </c>
      <c r="T23" s="256"/>
      <c r="U23" s="256" t="s">
        <v>3172</v>
      </c>
      <c r="V23" s="812">
        <v>1340</v>
      </c>
      <c r="W23" s="259"/>
      <c r="X23" s="680" t="s">
        <v>1828</v>
      </c>
      <c r="Y23" s="674" t="s">
        <v>1304</v>
      </c>
      <c r="Z23" s="672">
        <v>623</v>
      </c>
      <c r="AA23" s="261">
        <v>1293</v>
      </c>
      <c r="AB23" s="329">
        <f t="shared" si="1"/>
        <v>13.43</v>
      </c>
      <c r="AC23" s="329">
        <f t="shared" si="2"/>
        <v>642.67999999999995</v>
      </c>
      <c r="AD23" s="340">
        <f t="shared" si="3"/>
        <v>18.711333333333332</v>
      </c>
      <c r="AE23" s="341">
        <f t="shared" si="4"/>
        <v>18</v>
      </c>
      <c r="AF23" s="340">
        <f t="shared" si="5"/>
        <v>18.4268</v>
      </c>
      <c r="AG23" s="262" t="s">
        <v>1330</v>
      </c>
      <c r="AH23" s="255" t="s">
        <v>2</v>
      </c>
      <c r="AI23" s="255">
        <v>100</v>
      </c>
      <c r="AJ23" s="255"/>
      <c r="AK23" s="255">
        <v>10</v>
      </c>
      <c r="AL23" s="255" t="s">
        <v>2414</v>
      </c>
    </row>
    <row r="24" spans="1:264" s="792" customFormat="1" ht="14.1" customHeight="1">
      <c r="A24" s="263">
        <v>70</v>
      </c>
      <c r="B24" s="257">
        <v>43615</v>
      </c>
      <c r="C24" s="713" t="str">
        <f t="shared" si="0"/>
        <v>*PDR1906-0453*</v>
      </c>
      <c r="D24" s="672" t="s">
        <v>2976</v>
      </c>
      <c r="E24" s="256" t="s">
        <v>2975</v>
      </c>
      <c r="F24" s="256"/>
      <c r="G24" s="297" t="s">
        <v>2974</v>
      </c>
      <c r="H24" s="258" t="s">
        <v>1350</v>
      </c>
      <c r="I24" s="258" t="s">
        <v>2973</v>
      </c>
      <c r="J24" s="256">
        <v>1350</v>
      </c>
      <c r="K24" s="257">
        <v>22804</v>
      </c>
      <c r="L24" s="258" t="s">
        <v>1371</v>
      </c>
      <c r="M24" s="260" t="s">
        <v>2965</v>
      </c>
      <c r="N24" s="672"/>
      <c r="O24" s="672"/>
      <c r="P24" s="846"/>
      <c r="Q24" s="257">
        <v>43614</v>
      </c>
      <c r="R24" s="257">
        <v>43620</v>
      </c>
      <c r="S24" s="256">
        <v>1353</v>
      </c>
      <c r="T24" s="256"/>
      <c r="U24" s="256">
        <v>1353</v>
      </c>
      <c r="V24" s="812">
        <v>1350</v>
      </c>
      <c r="W24" s="259"/>
      <c r="X24" s="680" t="s">
        <v>1828</v>
      </c>
      <c r="Y24" s="674" t="s">
        <v>1304</v>
      </c>
      <c r="Z24" s="672">
        <v>623</v>
      </c>
      <c r="AA24" s="261">
        <v>1293</v>
      </c>
      <c r="AB24" s="329">
        <f t="shared" si="1"/>
        <v>13.53</v>
      </c>
      <c r="AC24" s="329">
        <f t="shared" si="2"/>
        <v>656.20999999999992</v>
      </c>
      <c r="AD24" s="340">
        <f t="shared" si="3"/>
        <v>18.936833333333333</v>
      </c>
      <c r="AE24" s="341">
        <f t="shared" si="4"/>
        <v>18</v>
      </c>
      <c r="AF24" s="340">
        <f t="shared" si="5"/>
        <v>18.562100000000001</v>
      </c>
      <c r="AG24" s="262" t="s">
        <v>1330</v>
      </c>
      <c r="AH24" s="255" t="s">
        <v>2</v>
      </c>
      <c r="AI24" s="255">
        <v>100</v>
      </c>
      <c r="AJ24" s="255"/>
      <c r="AK24" s="255">
        <v>10</v>
      </c>
      <c r="AL24" s="255" t="s">
        <v>2414</v>
      </c>
    </row>
    <row r="25" spans="1:264" s="792" customFormat="1" ht="14.1" customHeight="1">
      <c r="A25" s="256">
        <v>80</v>
      </c>
      <c r="B25" s="257">
        <v>43614</v>
      </c>
      <c r="C25" s="713" t="str">
        <f t="shared" si="0"/>
        <v>*PDR1906-0412*</v>
      </c>
      <c r="D25" s="672" t="s">
        <v>2930</v>
      </c>
      <c r="E25" s="256" t="s">
        <v>2929</v>
      </c>
      <c r="F25" s="256"/>
      <c r="G25" s="297" t="s">
        <v>2928</v>
      </c>
      <c r="H25" s="258" t="s">
        <v>1303</v>
      </c>
      <c r="I25" s="258" t="s">
        <v>2927</v>
      </c>
      <c r="J25" s="256">
        <v>2100</v>
      </c>
      <c r="K25" s="257">
        <v>22803</v>
      </c>
      <c r="L25" s="258" t="s">
        <v>1371</v>
      </c>
      <c r="M25" s="260" t="s">
        <v>2926</v>
      </c>
      <c r="N25" s="672"/>
      <c r="O25" s="257"/>
      <c r="P25" s="258"/>
      <c r="Q25" s="257">
        <v>43615</v>
      </c>
      <c r="R25" s="257">
        <v>43619</v>
      </c>
      <c r="S25" s="256">
        <v>2103</v>
      </c>
      <c r="T25" s="256"/>
      <c r="U25" s="256" t="s">
        <v>3170</v>
      </c>
      <c r="V25" s="812">
        <v>2100</v>
      </c>
      <c r="W25" s="259"/>
      <c r="X25" s="680" t="s">
        <v>1828</v>
      </c>
      <c r="Y25" s="674" t="s">
        <v>1304</v>
      </c>
      <c r="Z25" s="672">
        <v>474</v>
      </c>
      <c r="AA25" s="261">
        <v>1855</v>
      </c>
      <c r="AB25" s="329">
        <f t="shared" si="1"/>
        <v>36.03</v>
      </c>
      <c r="AC25" s="329">
        <f t="shared" si="2"/>
        <v>692.2399999999999</v>
      </c>
      <c r="AD25" s="340">
        <f t="shared" si="3"/>
        <v>19.537333333333329</v>
      </c>
      <c r="AE25" s="341">
        <f t="shared" si="4"/>
        <v>19</v>
      </c>
      <c r="AF25" s="340">
        <f t="shared" si="5"/>
        <v>19.322399999999998</v>
      </c>
      <c r="AG25" s="262" t="s">
        <v>1330</v>
      </c>
      <c r="AH25" s="290" t="s">
        <v>2</v>
      </c>
      <c r="AI25" s="255">
        <v>100</v>
      </c>
      <c r="AJ25" s="255">
        <v>15</v>
      </c>
      <c r="AK25" s="255">
        <v>10</v>
      </c>
      <c r="AL25" s="255">
        <v>0</v>
      </c>
    </row>
    <row r="26" spans="1:264" s="792" customFormat="1" ht="14.1" customHeight="1">
      <c r="A26" s="263">
        <v>90</v>
      </c>
      <c r="B26" s="257">
        <v>43616</v>
      </c>
      <c r="C26" s="713" t="str">
        <f t="shared" si="0"/>
        <v>*PDR1906-0584*</v>
      </c>
      <c r="D26" s="672" t="s">
        <v>3072</v>
      </c>
      <c r="E26" s="256" t="s">
        <v>3073</v>
      </c>
      <c r="F26" s="256"/>
      <c r="G26" s="297" t="s">
        <v>3074</v>
      </c>
      <c r="H26" s="258" t="s">
        <v>1309</v>
      </c>
      <c r="I26" s="258" t="s">
        <v>3075</v>
      </c>
      <c r="J26" s="256">
        <v>1000</v>
      </c>
      <c r="K26" s="257">
        <v>22803</v>
      </c>
      <c r="L26" s="258" t="s">
        <v>3076</v>
      </c>
      <c r="M26" s="260" t="s">
        <v>3077</v>
      </c>
      <c r="N26" s="672"/>
      <c r="O26" s="257" t="s">
        <v>1291</v>
      </c>
      <c r="P26" s="257"/>
      <c r="Q26" s="257"/>
      <c r="R26" s="257">
        <v>43619</v>
      </c>
      <c r="S26" s="256">
        <v>1010</v>
      </c>
      <c r="T26" s="256"/>
      <c r="U26" s="256" t="s">
        <v>3173</v>
      </c>
      <c r="V26" s="1091"/>
      <c r="W26" s="259"/>
      <c r="X26" s="680" t="s">
        <v>1829</v>
      </c>
      <c r="Y26" s="260" t="s">
        <v>1317</v>
      </c>
      <c r="Z26" s="672">
        <v>967</v>
      </c>
      <c r="AA26" s="261">
        <v>1763</v>
      </c>
      <c r="AB26" s="329">
        <f t="shared" si="1"/>
        <v>25.1</v>
      </c>
      <c r="AC26" s="329">
        <f t="shared" si="2"/>
        <v>717.33999999999992</v>
      </c>
      <c r="AD26" s="340">
        <f t="shared" si="3"/>
        <v>19.955666666666666</v>
      </c>
      <c r="AE26" s="341">
        <f t="shared" si="4"/>
        <v>19</v>
      </c>
      <c r="AF26" s="340">
        <f t="shared" si="5"/>
        <v>19.573399999999999</v>
      </c>
      <c r="AG26" s="262" t="s">
        <v>1330</v>
      </c>
      <c r="AH26" s="255" t="s">
        <v>2</v>
      </c>
      <c r="AI26" s="255">
        <v>100</v>
      </c>
      <c r="AJ26" s="255">
        <v>15</v>
      </c>
      <c r="AK26" s="255">
        <v>20</v>
      </c>
      <c r="AL26" s="255">
        <v>-5</v>
      </c>
    </row>
    <row r="27" spans="1:264" s="792" customFormat="1" ht="14.1" customHeight="1">
      <c r="A27" s="256">
        <v>100</v>
      </c>
      <c r="B27" s="257">
        <v>43615</v>
      </c>
      <c r="C27" s="713" t="str">
        <f t="shared" si="0"/>
        <v>*PDR1906-0425*</v>
      </c>
      <c r="D27" s="672" t="s">
        <v>3268</v>
      </c>
      <c r="E27" s="256" t="s">
        <v>3269</v>
      </c>
      <c r="F27" s="256"/>
      <c r="G27" s="297" t="s">
        <v>3270</v>
      </c>
      <c r="H27" s="258" t="s">
        <v>2016</v>
      </c>
      <c r="I27" s="260">
        <v>3821276</v>
      </c>
      <c r="J27" s="256">
        <v>2000</v>
      </c>
      <c r="K27" s="257">
        <v>43624</v>
      </c>
      <c r="L27" s="258" t="s">
        <v>1371</v>
      </c>
      <c r="M27" s="260" t="s">
        <v>3263</v>
      </c>
      <c r="N27" s="672"/>
      <c r="O27" s="672" t="s">
        <v>1291</v>
      </c>
      <c r="P27" s="258"/>
      <c r="Q27" s="258"/>
      <c r="R27" s="257">
        <v>43621</v>
      </c>
      <c r="S27" s="256">
        <v>2003</v>
      </c>
      <c r="T27" s="256"/>
      <c r="U27" s="256" t="s">
        <v>2852</v>
      </c>
      <c r="V27" s="812">
        <v>2000</v>
      </c>
      <c r="W27" s="259"/>
      <c r="X27" s="680" t="s">
        <v>1828</v>
      </c>
      <c r="Y27" s="842" t="s">
        <v>3266</v>
      </c>
      <c r="Z27" s="672">
        <v>448</v>
      </c>
      <c r="AA27" s="261">
        <v>1537</v>
      </c>
      <c r="AB27" s="329">
        <f t="shared" si="1"/>
        <v>35.03</v>
      </c>
      <c r="AC27" s="329">
        <f t="shared" si="2"/>
        <v>752.36999999999989</v>
      </c>
      <c r="AD27" s="340">
        <f t="shared" si="3"/>
        <v>20.539499999999997</v>
      </c>
      <c r="AE27" s="341">
        <f t="shared" si="4"/>
        <v>20</v>
      </c>
      <c r="AF27" s="340">
        <f t="shared" si="5"/>
        <v>20.323699999999999</v>
      </c>
      <c r="AG27" s="262" t="s">
        <v>1330</v>
      </c>
      <c r="AH27" s="255" t="s">
        <v>2</v>
      </c>
      <c r="AI27" s="255">
        <v>100</v>
      </c>
      <c r="AJ27" s="255">
        <v>15</v>
      </c>
      <c r="AK27" s="255">
        <v>10</v>
      </c>
      <c r="AL27" s="255" t="s">
        <v>2015</v>
      </c>
    </row>
    <row r="28" spans="1:264" s="792" customFormat="1" ht="14.1" customHeight="1">
      <c r="A28" s="256" t="s">
        <v>1862</v>
      </c>
      <c r="B28" s="257">
        <v>43551</v>
      </c>
      <c r="C28" s="713" t="str">
        <f t="shared" si="0"/>
        <v>*PDR1904-0270*</v>
      </c>
      <c r="D28" s="672" t="s">
        <v>2173</v>
      </c>
      <c r="E28" s="256" t="s">
        <v>2171</v>
      </c>
      <c r="F28" s="256"/>
      <c r="G28" s="297" t="s">
        <v>2071</v>
      </c>
      <c r="H28" s="258" t="s">
        <v>2016</v>
      </c>
      <c r="I28" s="260">
        <v>3821380</v>
      </c>
      <c r="J28" s="256">
        <v>2000</v>
      </c>
      <c r="K28" s="257">
        <v>43622</v>
      </c>
      <c r="L28" s="258" t="s">
        <v>1371</v>
      </c>
      <c r="M28" s="260" t="s">
        <v>2072</v>
      </c>
      <c r="N28" s="672"/>
      <c r="O28" s="257" t="s">
        <v>1291</v>
      </c>
      <c r="P28" s="257"/>
      <c r="Q28" s="257"/>
      <c r="R28" s="257">
        <v>43622</v>
      </c>
      <c r="S28" s="256">
        <v>2003</v>
      </c>
      <c r="T28" s="256"/>
      <c r="U28" s="727"/>
      <c r="V28" s="1067"/>
      <c r="W28" s="259"/>
      <c r="X28" s="680" t="s">
        <v>1828</v>
      </c>
      <c r="Y28" s="674" t="s">
        <v>492</v>
      </c>
      <c r="Z28" s="672">
        <v>662</v>
      </c>
      <c r="AA28" s="261">
        <v>1687</v>
      </c>
      <c r="AB28" s="329">
        <f t="shared" si="1"/>
        <v>35.03</v>
      </c>
      <c r="AC28" s="329">
        <f t="shared" si="2"/>
        <v>787.39999999999986</v>
      </c>
      <c r="AD28" s="340">
        <f t="shared" si="3"/>
        <v>21.123333333333331</v>
      </c>
      <c r="AE28" s="341">
        <f t="shared" si="4"/>
        <v>21</v>
      </c>
      <c r="AF28" s="340">
        <f t="shared" si="5"/>
        <v>21.073999999999998</v>
      </c>
      <c r="AG28" s="262" t="s">
        <v>1330</v>
      </c>
      <c r="AH28" s="255" t="s">
        <v>2</v>
      </c>
      <c r="AI28" s="255">
        <v>100</v>
      </c>
      <c r="AJ28" s="255">
        <v>15</v>
      </c>
      <c r="AK28" s="255">
        <v>10</v>
      </c>
      <c r="AL28" s="255" t="s">
        <v>2015</v>
      </c>
    </row>
    <row r="29" spans="1:264" s="792" customFormat="1" ht="14.1" customHeight="1">
      <c r="A29" s="256">
        <v>120</v>
      </c>
      <c r="B29" s="257">
        <v>43610</v>
      </c>
      <c r="C29" s="713" t="str">
        <f t="shared" si="0"/>
        <v>*PDR1906-0322*</v>
      </c>
      <c r="D29" s="672" t="s">
        <v>2836</v>
      </c>
      <c r="E29" s="256" t="s">
        <v>2835</v>
      </c>
      <c r="F29" s="256"/>
      <c r="G29" s="297" t="s">
        <v>2834</v>
      </c>
      <c r="H29" s="258" t="s">
        <v>2207</v>
      </c>
      <c r="I29" s="258" t="s">
        <v>2833</v>
      </c>
      <c r="J29" s="256">
        <v>1905</v>
      </c>
      <c r="K29" s="257">
        <v>22803</v>
      </c>
      <c r="L29" s="258" t="s">
        <v>2832</v>
      </c>
      <c r="M29" s="260" t="s">
        <v>2831</v>
      </c>
      <c r="N29" s="672"/>
      <c r="O29" s="257" t="s">
        <v>1291</v>
      </c>
      <c r="P29" s="257"/>
      <c r="Q29" s="257"/>
      <c r="R29" s="257">
        <v>43619</v>
      </c>
      <c r="S29" s="256">
        <v>1908</v>
      </c>
      <c r="T29" s="256"/>
      <c r="U29" s="256" t="s">
        <v>3167</v>
      </c>
      <c r="V29" s="1066" t="s">
        <v>1291</v>
      </c>
      <c r="W29" s="259"/>
      <c r="X29" s="680" t="s">
        <v>1828</v>
      </c>
      <c r="Y29" s="674" t="s">
        <v>502</v>
      </c>
      <c r="Z29" s="672">
        <v>388</v>
      </c>
      <c r="AA29" s="261">
        <v>1319</v>
      </c>
      <c r="AB29" s="329">
        <f t="shared" si="1"/>
        <v>34.08</v>
      </c>
      <c r="AC29" s="329">
        <f t="shared" si="2"/>
        <v>821.4799999999999</v>
      </c>
      <c r="AD29" s="340">
        <f t="shared" si="3"/>
        <v>21.691333333333333</v>
      </c>
      <c r="AE29" s="341">
        <f t="shared" si="4"/>
        <v>21</v>
      </c>
      <c r="AF29" s="340">
        <f t="shared" si="5"/>
        <v>21.4148</v>
      </c>
      <c r="AG29" s="262" t="s">
        <v>1330</v>
      </c>
      <c r="AH29" s="255" t="s">
        <v>2</v>
      </c>
      <c r="AI29" s="255">
        <v>100</v>
      </c>
      <c r="AJ29" s="255">
        <v>15</v>
      </c>
      <c r="AK29" s="255">
        <v>10</v>
      </c>
      <c r="AL29" s="255" t="s">
        <v>2830</v>
      </c>
    </row>
    <row r="30" spans="1:264" s="792" customFormat="1" ht="14.1" customHeight="1">
      <c r="A30" s="263">
        <v>130</v>
      </c>
      <c r="B30" s="257">
        <v>43610</v>
      </c>
      <c r="C30" s="713" t="str">
        <f t="shared" si="0"/>
        <v>*PDR1906-0299*</v>
      </c>
      <c r="D30" s="672" t="s">
        <v>2809</v>
      </c>
      <c r="E30" s="256" t="s">
        <v>2806</v>
      </c>
      <c r="F30" s="256"/>
      <c r="G30" s="297" t="s">
        <v>2521</v>
      </c>
      <c r="H30" s="258" t="s">
        <v>2427</v>
      </c>
      <c r="I30" s="258" t="s">
        <v>2805</v>
      </c>
      <c r="J30" s="256">
        <v>1000</v>
      </c>
      <c r="K30" s="257">
        <v>22803</v>
      </c>
      <c r="L30" s="258" t="s">
        <v>2522</v>
      </c>
      <c r="M30" s="260" t="s">
        <v>2523</v>
      </c>
      <c r="N30" s="672"/>
      <c r="O30" s="257" t="s">
        <v>1291</v>
      </c>
      <c r="P30" s="257"/>
      <c r="Q30" s="257"/>
      <c r="R30" s="257">
        <v>43619</v>
      </c>
      <c r="S30" s="256">
        <v>1003</v>
      </c>
      <c r="T30" s="256"/>
      <c r="U30" s="256" t="s">
        <v>3096</v>
      </c>
      <c r="V30" s="1066" t="s">
        <v>1291</v>
      </c>
      <c r="W30" s="259"/>
      <c r="X30" s="680" t="s">
        <v>1828</v>
      </c>
      <c r="Y30" s="674" t="s">
        <v>2524</v>
      </c>
      <c r="Z30" s="672">
        <v>864</v>
      </c>
      <c r="AA30" s="261">
        <v>1835</v>
      </c>
      <c r="AB30" s="329">
        <f t="shared" si="1"/>
        <v>35.06</v>
      </c>
      <c r="AC30" s="329">
        <f t="shared" si="2"/>
        <v>856.54</v>
      </c>
      <c r="AD30" s="340">
        <f t="shared" si="3"/>
        <v>22.275666666666666</v>
      </c>
      <c r="AE30" s="341">
        <f t="shared" si="4"/>
        <v>22</v>
      </c>
      <c r="AF30" s="340">
        <f t="shared" si="5"/>
        <v>22.165399999999998</v>
      </c>
      <c r="AG30" s="262" t="s">
        <v>1330</v>
      </c>
      <c r="AH30" s="255" t="s">
        <v>2</v>
      </c>
      <c r="AI30" s="255">
        <v>50</v>
      </c>
      <c r="AJ30" s="255">
        <v>15</v>
      </c>
      <c r="AK30" s="255">
        <v>10</v>
      </c>
      <c r="AL30" s="255" t="s">
        <v>2525</v>
      </c>
    </row>
    <row r="31" spans="1:264" s="792" customFormat="1" ht="14.1" customHeight="1">
      <c r="A31" s="256">
        <v>140</v>
      </c>
      <c r="B31" s="275">
        <v>43601</v>
      </c>
      <c r="C31" s="713" t="str">
        <f t="shared" si="0"/>
        <v>*PDR1906-0112*</v>
      </c>
      <c r="D31" s="265" t="s">
        <v>2581</v>
      </c>
      <c r="E31" s="263" t="s">
        <v>2580</v>
      </c>
      <c r="F31" s="263"/>
      <c r="G31" s="266" t="s">
        <v>1937</v>
      </c>
      <c r="H31" s="267" t="s">
        <v>1889</v>
      </c>
      <c r="I31" s="267" t="s">
        <v>1936</v>
      </c>
      <c r="J31" s="263">
        <v>3028</v>
      </c>
      <c r="K31" s="264">
        <v>22803</v>
      </c>
      <c r="L31" s="749" t="s">
        <v>1935</v>
      </c>
      <c r="M31" s="269" t="s">
        <v>1934</v>
      </c>
      <c r="N31" s="265"/>
      <c r="O31" s="275" t="s">
        <v>1291</v>
      </c>
      <c r="P31" s="275"/>
      <c r="Q31" s="275"/>
      <c r="R31" s="275">
        <v>43619</v>
      </c>
      <c r="S31" s="276">
        <v>3033</v>
      </c>
      <c r="T31" s="276"/>
      <c r="U31" s="263" t="s">
        <v>3169</v>
      </c>
      <c r="V31" s="1066" t="s">
        <v>1291</v>
      </c>
      <c r="W31" s="268"/>
      <c r="X31" s="677" t="s">
        <v>1831</v>
      </c>
      <c r="Y31" s="269" t="s">
        <v>1933</v>
      </c>
      <c r="Z31" s="265">
        <v>387</v>
      </c>
      <c r="AA31" s="270">
        <v>1341</v>
      </c>
      <c r="AB31" s="329">
        <f t="shared" si="1"/>
        <v>75.66</v>
      </c>
      <c r="AC31" s="329">
        <f t="shared" si="2"/>
        <v>932.19999999999993</v>
      </c>
      <c r="AD31" s="340">
        <f t="shared" si="3"/>
        <v>23.536666666666665</v>
      </c>
      <c r="AE31" s="341">
        <f t="shared" si="4"/>
        <v>23</v>
      </c>
      <c r="AF31" s="340">
        <f t="shared" si="5"/>
        <v>23.321999999999999</v>
      </c>
      <c r="AG31" s="271" t="s">
        <v>1330</v>
      </c>
      <c r="AH31" s="290" t="s">
        <v>2</v>
      </c>
      <c r="AI31" s="255">
        <v>50</v>
      </c>
      <c r="AJ31" s="290">
        <v>15</v>
      </c>
      <c r="AK31" s="290">
        <v>20</v>
      </c>
      <c r="AL31" s="290" t="s">
        <v>1932</v>
      </c>
      <c r="AM31" s="273"/>
      <c r="AN31" s="273"/>
      <c r="AO31" s="273"/>
      <c r="AP31" s="273"/>
      <c r="AQ31" s="273"/>
      <c r="AR31" s="273"/>
      <c r="AS31" s="273"/>
      <c r="AT31" s="273"/>
      <c r="AU31" s="273"/>
      <c r="AV31" s="273"/>
      <c r="AW31" s="273"/>
      <c r="AX31" s="273"/>
      <c r="AY31" s="273"/>
      <c r="AZ31" s="273"/>
      <c r="BA31" s="273"/>
      <c r="BB31" s="273"/>
      <c r="BC31" s="273"/>
      <c r="BD31" s="273"/>
      <c r="BE31" s="273"/>
      <c r="BF31" s="273"/>
      <c r="BG31" s="273"/>
      <c r="BH31" s="273"/>
      <c r="BI31" s="273"/>
      <c r="BJ31" s="273"/>
      <c r="BK31" s="273"/>
      <c r="BL31" s="273"/>
      <c r="BM31" s="273"/>
      <c r="BN31" s="273"/>
      <c r="BO31" s="273"/>
      <c r="BP31" s="273"/>
      <c r="BQ31" s="273"/>
      <c r="BR31" s="273"/>
      <c r="BS31" s="273"/>
      <c r="BT31" s="273"/>
      <c r="BU31" s="273"/>
      <c r="BV31" s="273"/>
      <c r="BW31" s="273"/>
      <c r="BX31" s="273"/>
      <c r="BY31" s="273"/>
      <c r="BZ31" s="273"/>
      <c r="CA31" s="273"/>
      <c r="CB31" s="273"/>
      <c r="CC31" s="273"/>
      <c r="CD31" s="273"/>
      <c r="CE31" s="273"/>
      <c r="CF31" s="273"/>
      <c r="CG31" s="273"/>
      <c r="CH31" s="273"/>
      <c r="CI31" s="273"/>
      <c r="CJ31" s="273"/>
      <c r="CK31" s="273"/>
      <c r="CL31" s="273"/>
      <c r="CM31" s="273"/>
      <c r="CN31" s="273"/>
      <c r="CO31" s="273"/>
      <c r="CP31" s="273"/>
      <c r="CQ31" s="273"/>
      <c r="CR31" s="273"/>
      <c r="CS31" s="273"/>
      <c r="CT31" s="273"/>
      <c r="CU31" s="273"/>
      <c r="CV31" s="273"/>
      <c r="CW31" s="273"/>
      <c r="CX31" s="273"/>
      <c r="CY31" s="273"/>
      <c r="CZ31" s="273"/>
      <c r="DA31" s="273"/>
      <c r="DB31" s="273"/>
      <c r="DC31" s="273"/>
      <c r="DD31" s="273"/>
      <c r="DE31" s="273"/>
      <c r="DF31" s="273"/>
      <c r="DG31" s="273"/>
      <c r="DH31" s="273"/>
      <c r="DI31" s="273"/>
      <c r="DJ31" s="273"/>
      <c r="DK31" s="273"/>
      <c r="DL31" s="273"/>
      <c r="DM31" s="273"/>
      <c r="DN31" s="273"/>
      <c r="DO31" s="273"/>
      <c r="DP31" s="273"/>
      <c r="DQ31" s="273"/>
      <c r="DR31" s="273"/>
      <c r="DS31" s="273"/>
      <c r="DT31" s="273"/>
      <c r="DU31" s="273"/>
      <c r="DV31" s="273"/>
      <c r="DW31" s="273"/>
      <c r="DX31" s="273"/>
      <c r="DY31" s="273"/>
      <c r="DZ31" s="273"/>
      <c r="EA31" s="273"/>
      <c r="EB31" s="273"/>
      <c r="EC31" s="273"/>
      <c r="ED31" s="273"/>
      <c r="EE31" s="273"/>
      <c r="EF31" s="273"/>
      <c r="EG31" s="273"/>
      <c r="EH31" s="273"/>
      <c r="EI31" s="273"/>
      <c r="EJ31" s="273"/>
      <c r="EK31" s="273"/>
      <c r="EL31" s="273"/>
      <c r="EM31" s="273"/>
      <c r="EN31" s="273"/>
      <c r="EO31" s="273"/>
      <c r="EP31" s="273"/>
      <c r="EQ31" s="273"/>
      <c r="ER31" s="273"/>
      <c r="ES31" s="273"/>
      <c r="ET31" s="273"/>
      <c r="EU31" s="273"/>
      <c r="EV31" s="273"/>
      <c r="EW31" s="273"/>
      <c r="EX31" s="273"/>
      <c r="EY31" s="273"/>
      <c r="EZ31" s="273"/>
      <c r="FA31" s="273"/>
      <c r="FB31" s="273"/>
      <c r="FC31" s="273"/>
      <c r="FD31" s="273"/>
      <c r="FE31" s="273"/>
      <c r="FF31" s="273"/>
      <c r="FG31" s="273"/>
      <c r="FH31" s="273"/>
      <c r="FI31" s="273"/>
      <c r="FJ31" s="273"/>
      <c r="FK31" s="273"/>
      <c r="FL31" s="273"/>
      <c r="FM31" s="273"/>
      <c r="FN31" s="273"/>
      <c r="FO31" s="273"/>
      <c r="FP31" s="273"/>
      <c r="FQ31" s="273"/>
      <c r="FR31" s="273"/>
      <c r="FS31" s="273"/>
      <c r="FT31" s="273"/>
      <c r="FU31" s="273"/>
      <c r="FV31" s="273"/>
      <c r="FW31" s="273"/>
      <c r="FX31" s="273"/>
      <c r="FY31" s="273"/>
      <c r="FZ31" s="273"/>
      <c r="GA31" s="273"/>
      <c r="GB31" s="273"/>
      <c r="GC31" s="273"/>
      <c r="GD31" s="273"/>
      <c r="GE31" s="273"/>
      <c r="GF31" s="273"/>
      <c r="GG31" s="273"/>
      <c r="GH31" s="273"/>
      <c r="GI31" s="273"/>
      <c r="GJ31" s="273"/>
      <c r="GK31" s="273"/>
      <c r="GL31" s="273"/>
      <c r="GM31" s="273"/>
      <c r="GN31" s="273"/>
      <c r="GO31" s="273"/>
      <c r="GP31" s="273"/>
      <c r="GQ31" s="273"/>
      <c r="GR31" s="273"/>
      <c r="GS31" s="273"/>
      <c r="GT31" s="273"/>
      <c r="GU31" s="273"/>
      <c r="GV31" s="273"/>
      <c r="GW31" s="273"/>
      <c r="GX31" s="273"/>
      <c r="GY31" s="273"/>
      <c r="GZ31" s="273"/>
      <c r="HA31" s="273"/>
      <c r="HB31" s="273"/>
      <c r="HC31" s="273"/>
      <c r="HD31" s="273"/>
      <c r="HE31" s="273"/>
      <c r="HF31" s="273"/>
      <c r="HG31" s="273"/>
      <c r="HH31" s="273"/>
      <c r="HI31" s="273"/>
      <c r="HJ31" s="273"/>
      <c r="HK31" s="273"/>
      <c r="HL31" s="273"/>
      <c r="HM31" s="273"/>
      <c r="HN31" s="273"/>
      <c r="HO31" s="273"/>
      <c r="HP31" s="273"/>
      <c r="HQ31" s="273"/>
      <c r="HR31" s="273"/>
      <c r="HS31" s="273"/>
      <c r="HT31" s="273"/>
      <c r="HU31" s="273"/>
      <c r="HV31" s="273"/>
      <c r="HW31" s="273"/>
      <c r="HX31" s="273"/>
      <c r="HY31" s="273"/>
      <c r="HZ31" s="273"/>
      <c r="IA31" s="273"/>
      <c r="IB31" s="273"/>
      <c r="IC31" s="273"/>
      <c r="ID31" s="273"/>
      <c r="IE31" s="273"/>
      <c r="IF31" s="273"/>
      <c r="IG31" s="273"/>
      <c r="IH31" s="273"/>
      <c r="II31" s="273"/>
      <c r="IJ31" s="273"/>
      <c r="IK31" s="273"/>
      <c r="IL31" s="273"/>
      <c r="IM31" s="273"/>
      <c r="IN31" s="273"/>
      <c r="IO31" s="273"/>
      <c r="IP31" s="273"/>
      <c r="IQ31" s="273"/>
      <c r="IR31" s="273"/>
      <c r="IS31" s="273"/>
      <c r="IT31" s="273"/>
      <c r="IU31" s="273"/>
      <c r="IV31" s="273"/>
      <c r="IW31" s="273"/>
      <c r="IX31" s="273"/>
      <c r="IY31" s="273"/>
      <c r="IZ31" s="273"/>
      <c r="JA31" s="273"/>
      <c r="JB31" s="273"/>
      <c r="JC31" s="273"/>
      <c r="JD31" s="273"/>
    </row>
    <row r="32" spans="1:264" s="792" customFormat="1" ht="14.1" customHeight="1">
      <c r="A32" s="263">
        <v>150</v>
      </c>
      <c r="B32" s="257">
        <v>43617</v>
      </c>
      <c r="C32" s="713" t="str">
        <f t="shared" si="0"/>
        <v>*PDR1906-0591*</v>
      </c>
      <c r="D32" s="672" t="s">
        <v>3130</v>
      </c>
      <c r="E32" s="256" t="s">
        <v>3129</v>
      </c>
      <c r="F32" s="256"/>
      <c r="G32" s="297" t="s">
        <v>3128</v>
      </c>
      <c r="H32" s="258" t="s">
        <v>3127</v>
      </c>
      <c r="I32" s="258" t="s">
        <v>3126</v>
      </c>
      <c r="J32" s="256">
        <v>2000</v>
      </c>
      <c r="K32" s="257">
        <v>22803</v>
      </c>
      <c r="L32" s="258" t="s">
        <v>3125</v>
      </c>
      <c r="M32" s="260" t="s">
        <v>3124</v>
      </c>
      <c r="N32" s="672"/>
      <c r="O32" s="257" t="s">
        <v>1291</v>
      </c>
      <c r="P32" s="257"/>
      <c r="Q32" s="257"/>
      <c r="R32" s="257">
        <v>43619</v>
      </c>
      <c r="S32" s="256">
        <v>2003</v>
      </c>
      <c r="T32" s="256"/>
      <c r="U32" s="256" t="s">
        <v>3174</v>
      </c>
      <c r="V32" s="1066" t="s">
        <v>1291</v>
      </c>
      <c r="W32" s="259"/>
      <c r="X32" s="680" t="s">
        <v>1828</v>
      </c>
      <c r="Y32" s="674" t="s">
        <v>3123</v>
      </c>
      <c r="Z32" s="672">
        <v>489</v>
      </c>
      <c r="AA32" s="261">
        <v>1171</v>
      </c>
      <c r="AB32" s="329">
        <f t="shared" si="1"/>
        <v>55.06</v>
      </c>
      <c r="AC32" s="329">
        <f t="shared" si="2"/>
        <v>987.26</v>
      </c>
      <c r="AD32" s="340">
        <f t="shared" si="3"/>
        <v>24.454333333333334</v>
      </c>
      <c r="AE32" s="341">
        <f t="shared" si="4"/>
        <v>24</v>
      </c>
      <c r="AF32" s="340">
        <f t="shared" si="5"/>
        <v>24.272600000000001</v>
      </c>
      <c r="AG32" s="262" t="s">
        <v>1330</v>
      </c>
      <c r="AH32" s="255" t="s">
        <v>2</v>
      </c>
      <c r="AI32" s="255">
        <v>50</v>
      </c>
      <c r="AJ32" s="255">
        <v>15</v>
      </c>
      <c r="AK32" s="255">
        <v>10</v>
      </c>
      <c r="AL32" s="255" t="s">
        <v>2142</v>
      </c>
    </row>
    <row r="33" spans="1:184" s="792" customFormat="1" ht="14.1" customHeight="1">
      <c r="A33" s="256">
        <v>160</v>
      </c>
      <c r="B33" s="257">
        <v>43616</v>
      </c>
      <c r="C33" s="713" t="str">
        <f t="shared" si="0"/>
        <v>*PDR1906-0575*</v>
      </c>
      <c r="D33" s="672" t="s">
        <v>3058</v>
      </c>
      <c r="E33" s="256" t="s">
        <v>3059</v>
      </c>
      <c r="F33" s="256"/>
      <c r="G33" s="297" t="s">
        <v>3060</v>
      </c>
      <c r="H33" s="258" t="s">
        <v>1889</v>
      </c>
      <c r="I33" s="258" t="s">
        <v>3061</v>
      </c>
      <c r="J33" s="256">
        <v>2000</v>
      </c>
      <c r="K33" s="257">
        <v>43622</v>
      </c>
      <c r="L33" s="258" t="s">
        <v>2039</v>
      </c>
      <c r="M33" s="260" t="s">
        <v>3062</v>
      </c>
      <c r="N33" s="672"/>
      <c r="O33" s="257" t="s">
        <v>1291</v>
      </c>
      <c r="P33" s="257"/>
      <c r="Q33" s="257"/>
      <c r="R33" s="257">
        <v>43621</v>
      </c>
      <c r="S33" s="256">
        <v>2003</v>
      </c>
      <c r="T33" s="256"/>
      <c r="U33" s="256" t="s">
        <v>3373</v>
      </c>
      <c r="V33" s="1066" t="s">
        <v>1291</v>
      </c>
      <c r="W33" s="259"/>
      <c r="X33" s="680" t="s">
        <v>1831</v>
      </c>
      <c r="Y33" s="260" t="s">
        <v>2037</v>
      </c>
      <c r="Z33" s="672">
        <v>483</v>
      </c>
      <c r="AA33" s="261">
        <v>1201</v>
      </c>
      <c r="AB33" s="329">
        <f t="shared" si="1"/>
        <v>55.06</v>
      </c>
      <c r="AC33" s="329">
        <f t="shared" si="2"/>
        <v>1042.32</v>
      </c>
      <c r="AD33" s="340">
        <f t="shared" si="3"/>
        <v>25.372</v>
      </c>
      <c r="AE33" s="341">
        <f t="shared" si="4"/>
        <v>25</v>
      </c>
      <c r="AF33" s="340">
        <f t="shared" si="5"/>
        <v>25.223199999999999</v>
      </c>
      <c r="AG33" s="262" t="s">
        <v>1330</v>
      </c>
      <c r="AH33" s="255" t="s">
        <v>2</v>
      </c>
      <c r="AI33" s="255">
        <v>50</v>
      </c>
      <c r="AJ33" s="255">
        <v>15</v>
      </c>
      <c r="AK33" s="255">
        <v>20</v>
      </c>
      <c r="AL33" s="751" t="s">
        <v>2036</v>
      </c>
    </row>
    <row r="34" spans="1:184" s="792" customFormat="1" ht="14.1" customHeight="1">
      <c r="A34" s="263">
        <v>170</v>
      </c>
      <c r="B34" s="257">
        <v>43619</v>
      </c>
      <c r="C34" s="713" t="str">
        <f t="shared" si="0"/>
        <v>*PDR1906-0624*</v>
      </c>
      <c r="D34" s="672" t="s">
        <v>3189</v>
      </c>
      <c r="E34" s="256" t="s">
        <v>3186</v>
      </c>
      <c r="F34" s="256"/>
      <c r="G34" s="297" t="s">
        <v>3185</v>
      </c>
      <c r="H34" s="258" t="s">
        <v>3184</v>
      </c>
      <c r="I34" s="258" t="s">
        <v>3183</v>
      </c>
      <c r="J34" s="256">
        <v>1000</v>
      </c>
      <c r="K34" s="257">
        <v>22803</v>
      </c>
      <c r="L34" s="258" t="s">
        <v>3182</v>
      </c>
      <c r="M34" s="260" t="s">
        <v>3181</v>
      </c>
      <c r="N34" s="672"/>
      <c r="O34" s="257"/>
      <c r="P34" s="257"/>
      <c r="Q34" s="257">
        <v>43620</v>
      </c>
      <c r="R34" s="257">
        <v>43621</v>
      </c>
      <c r="S34" s="256">
        <v>1005</v>
      </c>
      <c r="T34" s="256"/>
      <c r="U34" s="727" t="s">
        <v>2879</v>
      </c>
      <c r="V34" s="1067"/>
      <c r="W34" s="259"/>
      <c r="X34" s="680" t="s">
        <v>1829</v>
      </c>
      <c r="Y34" s="260" t="s">
        <v>3180</v>
      </c>
      <c r="Z34" s="672">
        <v>536</v>
      </c>
      <c r="AA34" s="261">
        <v>1335</v>
      </c>
      <c r="AB34" s="329">
        <f t="shared" si="1"/>
        <v>35.1</v>
      </c>
      <c r="AC34" s="329">
        <f t="shared" si="2"/>
        <v>1077.4199999999998</v>
      </c>
      <c r="AD34" s="340">
        <f t="shared" si="3"/>
        <v>25.956999999999997</v>
      </c>
      <c r="AE34" s="341">
        <f t="shared" si="4"/>
        <v>25</v>
      </c>
      <c r="AF34" s="340">
        <f t="shared" si="5"/>
        <v>25.574199999999998</v>
      </c>
      <c r="AG34" s="262" t="s">
        <v>1330</v>
      </c>
      <c r="AH34" s="255" t="s">
        <v>2</v>
      </c>
      <c r="AI34" s="255">
        <v>50</v>
      </c>
      <c r="AJ34" s="255">
        <v>15</v>
      </c>
      <c r="AK34" s="255">
        <v>20</v>
      </c>
      <c r="AL34" s="255" t="s">
        <v>1467</v>
      </c>
    </row>
    <row r="35" spans="1:184" s="792" customFormat="1" ht="14.1" customHeight="1">
      <c r="A35" s="256">
        <v>180</v>
      </c>
      <c r="B35" s="257">
        <v>43616</v>
      </c>
      <c r="C35" s="713" t="str">
        <f t="shared" si="0"/>
        <v>*PDR1906-0462*</v>
      </c>
      <c r="D35" s="672" t="s">
        <v>3012</v>
      </c>
      <c r="E35" s="256" t="s">
        <v>3013</v>
      </c>
      <c r="F35" s="256"/>
      <c r="G35" s="297" t="s">
        <v>2382</v>
      </c>
      <c r="H35" s="258" t="s">
        <v>2381</v>
      </c>
      <c r="I35" s="258" t="s">
        <v>2380</v>
      </c>
      <c r="J35" s="256">
        <v>1050</v>
      </c>
      <c r="K35" s="257">
        <v>22804</v>
      </c>
      <c r="L35" s="258" t="s">
        <v>1979</v>
      </c>
      <c r="M35" s="260" t="s">
        <v>2379</v>
      </c>
      <c r="N35" s="672"/>
      <c r="O35" s="257" t="s">
        <v>1291</v>
      </c>
      <c r="P35" s="257"/>
      <c r="Q35" s="257"/>
      <c r="R35" s="257">
        <v>43620</v>
      </c>
      <c r="S35" s="256">
        <v>1053</v>
      </c>
      <c r="T35" s="256"/>
      <c r="U35" s="256" t="s">
        <v>3175</v>
      </c>
      <c r="V35" s="1066" t="s">
        <v>1291</v>
      </c>
      <c r="W35" s="259"/>
      <c r="X35" s="680" t="s">
        <v>1829</v>
      </c>
      <c r="Y35" s="260" t="s">
        <v>1996</v>
      </c>
      <c r="Z35" s="672">
        <v>513</v>
      </c>
      <c r="AA35" s="261">
        <v>1535</v>
      </c>
      <c r="AB35" s="329">
        <f t="shared" si="1"/>
        <v>36.06</v>
      </c>
      <c r="AC35" s="329">
        <f t="shared" si="2"/>
        <v>1113.4799999999998</v>
      </c>
      <c r="AD35" s="340">
        <f t="shared" si="3"/>
        <v>26.557999999999996</v>
      </c>
      <c r="AE35" s="341">
        <f t="shared" si="4"/>
        <v>26</v>
      </c>
      <c r="AF35" s="340">
        <f t="shared" si="5"/>
        <v>26.334799999999998</v>
      </c>
      <c r="AG35" s="262" t="s">
        <v>1330</v>
      </c>
      <c r="AH35" s="255" t="s">
        <v>2</v>
      </c>
      <c r="AI35" s="255">
        <v>50</v>
      </c>
      <c r="AJ35" s="255">
        <v>15</v>
      </c>
      <c r="AK35" s="255">
        <v>10</v>
      </c>
      <c r="AL35" s="255" t="s">
        <v>2378</v>
      </c>
    </row>
    <row r="36" spans="1:184" s="792" customFormat="1" ht="14.1" customHeight="1">
      <c r="A36" s="263">
        <v>250</v>
      </c>
      <c r="B36" s="257">
        <v>43612</v>
      </c>
      <c r="C36" s="713" t="str">
        <f t="shared" si="0"/>
        <v>*PDR1906-0341*</v>
      </c>
      <c r="D36" s="672" t="s">
        <v>3372</v>
      </c>
      <c r="E36" s="256" t="s">
        <v>3371</v>
      </c>
      <c r="F36" s="256"/>
      <c r="G36" s="297" t="s">
        <v>3370</v>
      </c>
      <c r="H36" s="258" t="s">
        <v>2148</v>
      </c>
      <c r="I36" s="258" t="s">
        <v>3369</v>
      </c>
      <c r="J36" s="256">
        <v>2000</v>
      </c>
      <c r="K36" s="257">
        <v>22804</v>
      </c>
      <c r="L36" s="258" t="s">
        <v>1329</v>
      </c>
      <c r="M36" s="674" t="s">
        <v>3368</v>
      </c>
      <c r="N36" s="672"/>
      <c r="O36" s="257" t="s">
        <v>1291</v>
      </c>
      <c r="P36" s="257"/>
      <c r="Q36" s="257"/>
      <c r="R36" s="257">
        <v>43620</v>
      </c>
      <c r="S36" s="256">
        <v>2003</v>
      </c>
      <c r="T36" s="256"/>
      <c r="U36" s="256" t="s">
        <v>3378</v>
      </c>
      <c r="V36" s="1068" t="s">
        <v>1291</v>
      </c>
      <c r="W36" s="259"/>
      <c r="X36" s="680" t="s">
        <v>1829</v>
      </c>
      <c r="Y36" s="260" t="s">
        <v>1317</v>
      </c>
      <c r="Z36" s="672">
        <v>570</v>
      </c>
      <c r="AA36" s="261">
        <v>1435</v>
      </c>
      <c r="AB36" s="329">
        <f t="shared" si="1"/>
        <v>55.06</v>
      </c>
      <c r="AC36" s="329">
        <f t="shared" si="2"/>
        <v>1168.5399999999997</v>
      </c>
      <c r="AD36" s="340">
        <f t="shared" si="3"/>
        <v>27.475666666666662</v>
      </c>
      <c r="AE36" s="341">
        <f t="shared" si="4"/>
        <v>27</v>
      </c>
      <c r="AF36" s="340">
        <f t="shared" si="5"/>
        <v>27.285399999999996</v>
      </c>
      <c r="AG36" s="262" t="s">
        <v>1330</v>
      </c>
      <c r="AH36" s="255" t="s">
        <v>2</v>
      </c>
      <c r="AI36" s="290">
        <v>50</v>
      </c>
      <c r="AJ36" s="255">
        <v>15</v>
      </c>
      <c r="AK36" s="255">
        <v>20</v>
      </c>
      <c r="AL36" s="255" t="s">
        <v>3367</v>
      </c>
    </row>
    <row r="37" spans="1:184" s="792" customFormat="1" ht="14.1" customHeight="1">
      <c r="A37" s="256">
        <v>260</v>
      </c>
      <c r="B37" s="257">
        <v>43613</v>
      </c>
      <c r="C37" s="713" t="str">
        <f t="shared" si="0"/>
        <v>*PDR1906-0369*</v>
      </c>
      <c r="D37" s="672" t="s">
        <v>3366</v>
      </c>
      <c r="E37" s="256" t="s">
        <v>3365</v>
      </c>
      <c r="F37" s="256"/>
      <c r="G37" s="297" t="s">
        <v>3364</v>
      </c>
      <c r="H37" s="258" t="s">
        <v>3363</v>
      </c>
      <c r="I37" s="258" t="s">
        <v>3362</v>
      </c>
      <c r="J37" s="256">
        <v>2000</v>
      </c>
      <c r="K37" s="257">
        <v>22804</v>
      </c>
      <c r="L37" s="258" t="s">
        <v>1329</v>
      </c>
      <c r="M37" s="714" t="s">
        <v>3361</v>
      </c>
      <c r="N37" s="672"/>
      <c r="O37" s="257" t="s">
        <v>1291</v>
      </c>
      <c r="P37" s="257"/>
      <c r="Q37" s="257"/>
      <c r="R37" s="257">
        <v>43620</v>
      </c>
      <c r="S37" s="256">
        <v>2003</v>
      </c>
      <c r="T37" s="256"/>
      <c r="U37" s="727" t="s">
        <v>3174</v>
      </c>
      <c r="V37" s="1069"/>
      <c r="W37" s="259"/>
      <c r="X37" s="680" t="s">
        <v>1828</v>
      </c>
      <c r="Y37" s="714" t="s">
        <v>537</v>
      </c>
      <c r="Z37" s="672">
        <v>598</v>
      </c>
      <c r="AA37" s="261">
        <v>1341</v>
      </c>
      <c r="AB37" s="329">
        <f t="shared" si="1"/>
        <v>55.06</v>
      </c>
      <c r="AC37" s="329">
        <f t="shared" si="2"/>
        <v>1223.5999999999997</v>
      </c>
      <c r="AD37" s="340">
        <f t="shared" si="3"/>
        <v>28.393333333333327</v>
      </c>
      <c r="AE37" s="341">
        <f t="shared" si="4"/>
        <v>28</v>
      </c>
      <c r="AF37" s="340">
        <f t="shared" si="5"/>
        <v>28.235999999999997</v>
      </c>
      <c r="AG37" s="262" t="s">
        <v>1330</v>
      </c>
      <c r="AH37" s="255" t="s">
        <v>2</v>
      </c>
      <c r="AI37" s="255">
        <v>50</v>
      </c>
      <c r="AJ37" s="255">
        <v>15</v>
      </c>
      <c r="AK37" s="255">
        <v>10</v>
      </c>
      <c r="AL37" s="255" t="s">
        <v>3360</v>
      </c>
    </row>
    <row r="38" spans="1:184" s="792" customFormat="1" ht="14.1" customHeight="1">
      <c r="A38" s="263">
        <v>270</v>
      </c>
      <c r="B38" s="257">
        <v>43619</v>
      </c>
      <c r="C38" s="713" t="str">
        <f t="shared" si="0"/>
        <v>*PDR1906-0609*</v>
      </c>
      <c r="D38" s="672" t="s">
        <v>3200</v>
      </c>
      <c r="E38" s="256" t="s">
        <v>3199</v>
      </c>
      <c r="F38" s="256"/>
      <c r="G38" s="297" t="s">
        <v>2354</v>
      </c>
      <c r="H38" s="258" t="s">
        <v>1310</v>
      </c>
      <c r="I38" s="258" t="s">
        <v>2353</v>
      </c>
      <c r="J38" s="256">
        <v>363</v>
      </c>
      <c r="K38" s="257">
        <v>43624</v>
      </c>
      <c r="L38" s="258" t="s">
        <v>2352</v>
      </c>
      <c r="M38" s="260" t="s">
        <v>2351</v>
      </c>
      <c r="N38" s="672"/>
      <c r="O38" s="257" t="s">
        <v>1291</v>
      </c>
      <c r="P38" s="257"/>
      <c r="Q38" s="257"/>
      <c r="R38" s="257">
        <v>43621</v>
      </c>
      <c r="S38" s="256">
        <v>366</v>
      </c>
      <c r="T38" s="256"/>
      <c r="U38" s="256" t="s">
        <v>3379</v>
      </c>
      <c r="V38" s="1068" t="s">
        <v>1291</v>
      </c>
      <c r="W38" s="259"/>
      <c r="X38" s="680" t="s">
        <v>1829</v>
      </c>
      <c r="Y38" s="260" t="s">
        <v>3195</v>
      </c>
      <c r="Z38" s="672">
        <v>586</v>
      </c>
      <c r="AA38" s="261">
        <v>1767</v>
      </c>
      <c r="AB38" s="329">
        <f t="shared" si="1"/>
        <v>22.32</v>
      </c>
      <c r="AC38" s="329">
        <f t="shared" si="2"/>
        <v>1245.9199999999996</v>
      </c>
      <c r="AD38" s="340">
        <f t="shared" si="3"/>
        <v>28.765333333333327</v>
      </c>
      <c r="AE38" s="341">
        <f t="shared" si="4"/>
        <v>28</v>
      </c>
      <c r="AF38" s="340">
        <f t="shared" si="5"/>
        <v>28.459199999999996</v>
      </c>
      <c r="AG38" s="262" t="s">
        <v>1330</v>
      </c>
      <c r="AH38" s="724" t="s">
        <v>2</v>
      </c>
      <c r="AI38" s="255">
        <v>50</v>
      </c>
      <c r="AJ38" s="255">
        <v>15</v>
      </c>
      <c r="AK38" s="255">
        <v>20</v>
      </c>
      <c r="AL38" s="255" t="s">
        <v>2142</v>
      </c>
    </row>
    <row r="39" spans="1:184" s="792" customFormat="1" ht="14.1" customHeight="1">
      <c r="A39" s="256">
        <v>280</v>
      </c>
      <c r="B39" s="257">
        <v>43619</v>
      </c>
      <c r="C39" s="713" t="str">
        <f t="shared" si="0"/>
        <v>*PDR1906-0610*</v>
      </c>
      <c r="D39" s="672" t="s">
        <v>3198</v>
      </c>
      <c r="E39" s="256" t="s">
        <v>3197</v>
      </c>
      <c r="F39" s="256"/>
      <c r="G39" s="297" t="s">
        <v>2354</v>
      </c>
      <c r="H39" s="258" t="s">
        <v>1310</v>
      </c>
      <c r="I39" s="258" t="s">
        <v>2353</v>
      </c>
      <c r="J39" s="256">
        <v>137</v>
      </c>
      <c r="K39" s="257">
        <v>43624</v>
      </c>
      <c r="L39" s="258" t="s">
        <v>2352</v>
      </c>
      <c r="M39" s="260" t="s">
        <v>2351</v>
      </c>
      <c r="N39" s="672"/>
      <c r="O39" s="257"/>
      <c r="P39" s="257"/>
      <c r="Q39" s="257">
        <v>43620</v>
      </c>
      <c r="R39" s="257">
        <v>43621</v>
      </c>
      <c r="S39" s="256">
        <v>140</v>
      </c>
      <c r="T39" s="256"/>
      <c r="U39" s="256" t="s">
        <v>3380</v>
      </c>
      <c r="V39" s="1068" t="s">
        <v>1291</v>
      </c>
      <c r="W39" s="259"/>
      <c r="X39" s="804" t="s">
        <v>3196</v>
      </c>
      <c r="Y39" s="260" t="s">
        <v>3195</v>
      </c>
      <c r="Z39" s="672">
        <v>586</v>
      </c>
      <c r="AA39" s="261">
        <v>1767</v>
      </c>
      <c r="AB39" s="329">
        <f t="shared" si="1"/>
        <v>7.8</v>
      </c>
      <c r="AC39" s="329">
        <f t="shared" si="2"/>
        <v>1253.7199999999996</v>
      </c>
      <c r="AD39" s="340">
        <f t="shared" si="3"/>
        <v>28.895333333333326</v>
      </c>
      <c r="AE39" s="341">
        <f t="shared" si="4"/>
        <v>28</v>
      </c>
      <c r="AF39" s="340">
        <f t="shared" si="5"/>
        <v>28.537199999999995</v>
      </c>
      <c r="AG39" s="262" t="s">
        <v>1330</v>
      </c>
      <c r="AH39" s="724" t="s">
        <v>2</v>
      </c>
      <c r="AI39" s="255">
        <v>50</v>
      </c>
      <c r="AJ39" s="255">
        <v>5</v>
      </c>
      <c r="AK39" s="255">
        <v>20</v>
      </c>
      <c r="AL39" s="255" t="s">
        <v>2142</v>
      </c>
    </row>
    <row r="40" spans="1:184" s="310" customFormat="1" ht="15.95" customHeight="1">
      <c r="A40" s="302"/>
      <c r="B40" s="302"/>
      <c r="C40" s="301"/>
      <c r="D40" s="673"/>
      <c r="E40" s="346"/>
      <c r="F40" s="346"/>
      <c r="G40" s="673"/>
      <c r="H40" s="347"/>
      <c r="I40" s="347"/>
      <c r="J40" s="302"/>
      <c r="K40" s="301"/>
      <c r="L40" s="348" t="s">
        <v>347</v>
      </c>
      <c r="M40" s="348"/>
      <c r="N40" s="348"/>
      <c r="O40" s="389"/>
      <c r="P40" s="349"/>
      <c r="Q40" s="350"/>
      <c r="R40" s="351"/>
      <c r="S40" s="352"/>
      <c r="T40" s="353"/>
      <c r="U40" s="352"/>
      <c r="V40" s="1070"/>
      <c r="W40" s="353"/>
      <c r="X40" s="354"/>
      <c r="Y40" s="348"/>
      <c r="Z40" s="355"/>
      <c r="AA40" s="356"/>
      <c r="AB40" s="329">
        <f t="shared" si="1"/>
        <v>120</v>
      </c>
      <c r="AC40" s="329">
        <f t="shared" si="2"/>
        <v>1373.7199999999996</v>
      </c>
      <c r="AD40" s="340">
        <f t="shared" si="3"/>
        <v>30.895333333333326</v>
      </c>
      <c r="AE40" s="341">
        <f t="shared" si="4"/>
        <v>30</v>
      </c>
      <c r="AF40" s="340">
        <f t="shared" si="5"/>
        <v>30.537199999999995</v>
      </c>
      <c r="AG40" s="390"/>
      <c r="AH40" s="390"/>
      <c r="AI40" s="290">
        <v>50</v>
      </c>
      <c r="AJ40" s="290">
        <v>120</v>
      </c>
      <c r="AK40" s="609"/>
      <c r="AL40" s="304"/>
      <c r="AM40" s="391"/>
      <c r="AN40" s="391"/>
    </row>
    <row r="41" spans="1:184" s="310" customFormat="1" ht="15.95" customHeight="1">
      <c r="A41" s="302"/>
      <c r="B41" s="302"/>
      <c r="C41" s="301"/>
      <c r="D41" s="673"/>
      <c r="E41" s="346"/>
      <c r="F41" s="346"/>
      <c r="G41" s="673"/>
      <c r="H41" s="347"/>
      <c r="I41" s="347"/>
      <c r="J41" s="302"/>
      <c r="K41" s="301"/>
      <c r="L41" s="347"/>
      <c r="M41" s="347"/>
      <c r="N41" s="347"/>
      <c r="O41" s="347"/>
      <c r="P41" s="347"/>
      <c r="Q41" s="347"/>
      <c r="R41" s="389"/>
      <c r="S41" s="359"/>
      <c r="T41" s="359"/>
      <c r="U41" s="301"/>
      <c r="V41" s="1071"/>
      <c r="W41" s="360"/>
      <c r="X41" s="302"/>
      <c r="Y41" s="302"/>
      <c r="Z41" s="360"/>
      <c r="AA41" s="360"/>
      <c r="AB41" s="346"/>
      <c r="AC41" s="347"/>
      <c r="AD41" s="361"/>
      <c r="AE41" s="362"/>
      <c r="AF41" s="363"/>
      <c r="AG41" s="363"/>
      <c r="AH41" s="364"/>
      <c r="AI41" s="610"/>
      <c r="AJ41" s="611"/>
      <c r="AK41" s="518"/>
      <c r="AL41" s="304"/>
      <c r="AM41" s="391"/>
      <c r="AN41" s="391"/>
    </row>
    <row r="42" spans="1:184" s="388" customFormat="1" ht="15.95" customHeight="1">
      <c r="A42" s="343"/>
      <c r="B42" s="343"/>
      <c r="C42" s="342"/>
      <c r="D42" s="913"/>
      <c r="E42" s="343"/>
      <c r="F42" s="343"/>
      <c r="G42" s="343"/>
      <c r="H42" s="298"/>
      <c r="I42" s="298"/>
      <c r="J42" s="343">
        <f>SUM(J7:J41)</f>
        <v>69074</v>
      </c>
      <c r="K42" s="342"/>
      <c r="L42" s="298"/>
      <c r="M42" s="913"/>
      <c r="N42" s="298"/>
      <c r="O42" s="298"/>
      <c r="P42" s="298"/>
      <c r="Q42" s="298"/>
      <c r="R42" s="342"/>
      <c r="S42" s="343">
        <f>SUM(S7:S41)</f>
        <v>62760</v>
      </c>
      <c r="T42" s="343"/>
      <c r="U42" s="343"/>
      <c r="V42" s="1072"/>
      <c r="W42" s="366"/>
      <c r="X42" s="343"/>
      <c r="Y42" s="299"/>
      <c r="Z42" s="913"/>
      <c r="AA42" s="345"/>
      <c r="AB42" s="357">
        <f>SUM(AB7:AB41)</f>
        <v>1373.7199999999996</v>
      </c>
      <c r="AC42" s="357"/>
      <c r="AD42" s="300"/>
      <c r="AE42" s="358"/>
      <c r="AF42" s="357">
        <f>AB42/60</f>
        <v>22.895333333333326</v>
      </c>
      <c r="AG42" s="300"/>
      <c r="AH42" s="392"/>
      <c r="AI42" s="392"/>
      <c r="AJ42" s="392"/>
      <c r="AK42" s="518"/>
      <c r="AL42" s="303"/>
      <c r="GB42" s="393"/>
    </row>
    <row r="43" spans="1:184">
      <c r="A43" s="910"/>
      <c r="B43" s="910"/>
      <c r="L43" s="394"/>
      <c r="M43" s="395"/>
      <c r="N43" s="395"/>
      <c r="O43" s="395"/>
      <c r="P43" s="395"/>
      <c r="Q43" s="395"/>
      <c r="R43" s="395"/>
      <c r="S43" s="395"/>
      <c r="T43" s="395"/>
      <c r="U43" s="395"/>
      <c r="V43" s="1073"/>
      <c r="W43" s="396"/>
      <c r="Y43" s="910"/>
      <c r="Z43" s="910"/>
      <c r="AA43" s="910"/>
      <c r="AK43" s="612"/>
    </row>
    <row r="44" spans="1:184">
      <c r="S44" s="315"/>
      <c r="T44" s="315"/>
      <c r="U44" s="315"/>
      <c r="V44" s="1074"/>
      <c r="W44" s="398"/>
      <c r="Z44" s="835" t="s">
        <v>2307</v>
      </c>
    </row>
    <row r="45" spans="1:184">
      <c r="I45" s="369" t="s">
        <v>592</v>
      </c>
      <c r="R45" s="369" t="s">
        <v>594</v>
      </c>
      <c r="W45" s="367"/>
      <c r="AM45" s="315"/>
      <c r="AN45" s="315"/>
    </row>
    <row r="46" spans="1:184" s="910" customFormat="1" ht="18">
      <c r="I46" s="1555"/>
      <c r="J46" s="1555"/>
      <c r="R46" s="1555" t="s">
        <v>61</v>
      </c>
      <c r="S46" s="1555"/>
      <c r="T46" s="1555"/>
      <c r="U46" s="1555"/>
      <c r="V46" s="1555"/>
      <c r="W46" s="1555"/>
      <c r="X46" s="1555"/>
      <c r="Y46" s="399"/>
      <c r="Z46" s="399"/>
      <c r="AA46" s="399"/>
      <c r="AH46" s="400"/>
      <c r="AI46" s="400"/>
      <c r="AJ46" s="400"/>
      <c r="AK46" s="369"/>
      <c r="AL46" s="370"/>
      <c r="AM46" s="370"/>
    </row>
    <row r="47" spans="1:184">
      <c r="A47" s="369"/>
      <c r="B47" s="369"/>
      <c r="C47" s="369"/>
      <c r="I47" s="369" t="s">
        <v>593</v>
      </c>
      <c r="M47" s="369"/>
      <c r="T47" s="369"/>
      <c r="W47" s="367"/>
      <c r="AK47" s="400"/>
      <c r="AM47" s="315"/>
      <c r="AN47" s="315"/>
    </row>
  </sheetData>
  <mergeCells count="8">
    <mergeCell ref="AL5:AL7"/>
    <mergeCell ref="I46:J46"/>
    <mergeCell ref="R46:X46"/>
    <mergeCell ref="A2:AE2"/>
    <mergeCell ref="H4:H5"/>
    <mergeCell ref="I4:I5"/>
    <mergeCell ref="O4:Q4"/>
    <mergeCell ref="Z4:AA4"/>
  </mergeCells>
  <conditionalFormatting sqref="AA40">
    <cfRule type="duplicateValues" dxfId="2387" priority="135" stopIfTrue="1"/>
  </conditionalFormatting>
  <conditionalFormatting sqref="AA40">
    <cfRule type="duplicateValues" dxfId="2386" priority="133" stopIfTrue="1"/>
    <cfRule type="duplicateValues" dxfId="2385" priority="134" stopIfTrue="1"/>
  </conditionalFormatting>
  <conditionalFormatting sqref="BC40:BD40 BL40 AT40:AW40">
    <cfRule type="duplicateValues" dxfId="2384" priority="132" stopIfTrue="1"/>
  </conditionalFormatting>
  <conditionalFormatting sqref="BC40:BD40 BL40 AT40:AW40">
    <cfRule type="duplicateValues" dxfId="2383" priority="130" stopIfTrue="1"/>
    <cfRule type="duplicateValues" dxfId="2382" priority="131" stopIfTrue="1"/>
  </conditionalFormatting>
  <conditionalFormatting sqref="BM40">
    <cfRule type="duplicateValues" dxfId="2381" priority="129" stopIfTrue="1"/>
  </conditionalFormatting>
  <conditionalFormatting sqref="BM40">
    <cfRule type="duplicateValues" dxfId="2380" priority="127" stopIfTrue="1"/>
    <cfRule type="duplicateValues" dxfId="2379" priority="128" stopIfTrue="1"/>
  </conditionalFormatting>
  <conditionalFormatting sqref="D2">
    <cfRule type="duplicateValues" dxfId="2378" priority="126" stopIfTrue="1"/>
  </conditionalFormatting>
  <conditionalFormatting sqref="D2">
    <cfRule type="duplicateValues" dxfId="2377" priority="124" stopIfTrue="1"/>
    <cfRule type="duplicateValues" dxfId="2376" priority="125" stopIfTrue="1"/>
  </conditionalFormatting>
  <conditionalFormatting sqref="D34">
    <cfRule type="duplicateValues" dxfId="2375" priority="103" stopIfTrue="1"/>
  </conditionalFormatting>
  <conditionalFormatting sqref="D34">
    <cfRule type="duplicateValues" dxfId="2374" priority="104" stopIfTrue="1"/>
    <cfRule type="duplicateValues" dxfId="2373" priority="105" stopIfTrue="1"/>
  </conditionalFormatting>
  <conditionalFormatting sqref="D20">
    <cfRule type="duplicateValues" dxfId="2372" priority="100" stopIfTrue="1"/>
  </conditionalFormatting>
  <conditionalFormatting sqref="D20">
    <cfRule type="duplicateValues" dxfId="2371" priority="101" stopIfTrue="1"/>
    <cfRule type="duplicateValues" dxfId="2370" priority="102" stopIfTrue="1"/>
  </conditionalFormatting>
  <conditionalFormatting sqref="D22 D24">
    <cfRule type="duplicateValues" dxfId="2369" priority="90" stopIfTrue="1"/>
  </conditionalFormatting>
  <conditionalFormatting sqref="D22 D24">
    <cfRule type="duplicateValues" dxfId="2368" priority="88" stopIfTrue="1"/>
    <cfRule type="duplicateValues" dxfId="2367" priority="89" stopIfTrue="1"/>
  </conditionalFormatting>
  <conditionalFormatting sqref="D35">
    <cfRule type="duplicateValues" dxfId="2366" priority="87" stopIfTrue="1"/>
  </conditionalFormatting>
  <conditionalFormatting sqref="D35">
    <cfRule type="duplicateValues" dxfId="2365" priority="85" stopIfTrue="1"/>
    <cfRule type="duplicateValues" dxfId="2364" priority="86" stopIfTrue="1"/>
  </conditionalFormatting>
  <conditionalFormatting sqref="D25">
    <cfRule type="duplicateValues" dxfId="2363" priority="84" stopIfTrue="1"/>
  </conditionalFormatting>
  <conditionalFormatting sqref="D25">
    <cfRule type="duplicateValues" dxfId="2362" priority="82" stopIfTrue="1"/>
    <cfRule type="duplicateValues" dxfId="2361" priority="83" stopIfTrue="1"/>
  </conditionalFormatting>
  <conditionalFormatting sqref="D29">
    <cfRule type="duplicateValues" dxfId="2360" priority="81" stopIfTrue="1"/>
  </conditionalFormatting>
  <conditionalFormatting sqref="D29">
    <cfRule type="duplicateValues" dxfId="2359" priority="79" stopIfTrue="1"/>
    <cfRule type="duplicateValues" dxfId="2358" priority="80" stopIfTrue="1"/>
  </conditionalFormatting>
  <conditionalFormatting sqref="D32">
    <cfRule type="duplicateValues" dxfId="2357" priority="78" stopIfTrue="1"/>
  </conditionalFormatting>
  <conditionalFormatting sqref="D32">
    <cfRule type="duplicateValues" dxfId="2356" priority="76" stopIfTrue="1"/>
    <cfRule type="duplicateValues" dxfId="2355" priority="77" stopIfTrue="1"/>
  </conditionalFormatting>
  <conditionalFormatting sqref="D30:D31">
    <cfRule type="duplicateValues" dxfId="2354" priority="72" stopIfTrue="1"/>
  </conditionalFormatting>
  <conditionalFormatting sqref="D30:D31">
    <cfRule type="duplicateValues" dxfId="2353" priority="70" stopIfTrue="1"/>
    <cfRule type="duplicateValues" dxfId="2352" priority="71" stopIfTrue="1"/>
  </conditionalFormatting>
  <conditionalFormatting sqref="D26 D23">
    <cfRule type="duplicateValues" dxfId="2351" priority="69" stopIfTrue="1"/>
  </conditionalFormatting>
  <conditionalFormatting sqref="D26 D23">
    <cfRule type="duplicateValues" dxfId="2350" priority="67" stopIfTrue="1"/>
    <cfRule type="duplicateValues" dxfId="2349" priority="68" stopIfTrue="1"/>
  </conditionalFormatting>
  <conditionalFormatting sqref="D21">
    <cfRule type="duplicateValues" dxfId="2348" priority="66" stopIfTrue="1"/>
  </conditionalFormatting>
  <conditionalFormatting sqref="D21">
    <cfRule type="duplicateValues" dxfId="2347" priority="64" stopIfTrue="1"/>
    <cfRule type="duplicateValues" dxfId="2346" priority="65" stopIfTrue="1"/>
  </conditionalFormatting>
  <conditionalFormatting sqref="D15:D16">
    <cfRule type="duplicateValues" dxfId="2345" priority="63" stopIfTrue="1"/>
  </conditionalFormatting>
  <conditionalFormatting sqref="D15:D16">
    <cfRule type="duplicateValues" dxfId="2344" priority="61" stopIfTrue="1"/>
    <cfRule type="duplicateValues" dxfId="2343" priority="62" stopIfTrue="1"/>
  </conditionalFormatting>
  <conditionalFormatting sqref="D33">
    <cfRule type="duplicateValues" dxfId="2342" priority="113484" stopIfTrue="1"/>
  </conditionalFormatting>
  <conditionalFormatting sqref="D33">
    <cfRule type="duplicateValues" dxfId="2341" priority="113486" stopIfTrue="1"/>
    <cfRule type="duplicateValues" dxfId="2340" priority="113487" stopIfTrue="1"/>
  </conditionalFormatting>
  <conditionalFormatting sqref="D27">
    <cfRule type="duplicateValues" dxfId="2339" priority="58" stopIfTrue="1"/>
  </conditionalFormatting>
  <conditionalFormatting sqref="D27">
    <cfRule type="duplicateValues" dxfId="2338" priority="59" stopIfTrue="1"/>
    <cfRule type="duplicateValues" dxfId="2337" priority="60" stopIfTrue="1"/>
  </conditionalFormatting>
  <conditionalFormatting sqref="Q20">
    <cfRule type="duplicateValues" dxfId="2336" priority="49" stopIfTrue="1"/>
  </conditionalFormatting>
  <conditionalFormatting sqref="Q20">
    <cfRule type="duplicateValues" dxfId="2335" priority="50" stopIfTrue="1"/>
    <cfRule type="duplicateValues" dxfId="2334" priority="51" stopIfTrue="1"/>
  </conditionalFormatting>
  <conditionalFormatting sqref="D37">
    <cfRule type="duplicateValues" dxfId="2333" priority="43" stopIfTrue="1"/>
  </conditionalFormatting>
  <conditionalFormatting sqref="D37">
    <cfRule type="duplicateValues" dxfId="2332" priority="44" stopIfTrue="1"/>
    <cfRule type="duplicateValues" dxfId="2331" priority="45" stopIfTrue="1"/>
  </conditionalFormatting>
  <conditionalFormatting sqref="D36">
    <cfRule type="duplicateValues" dxfId="2330" priority="42" stopIfTrue="1"/>
  </conditionalFormatting>
  <conditionalFormatting sqref="D36">
    <cfRule type="duplicateValues" dxfId="2329" priority="40" stopIfTrue="1"/>
    <cfRule type="duplicateValues" dxfId="2328" priority="41" stopIfTrue="1"/>
  </conditionalFormatting>
  <conditionalFormatting sqref="D28">
    <cfRule type="duplicateValues" dxfId="2327" priority="39" stopIfTrue="1"/>
  </conditionalFormatting>
  <conditionalFormatting sqref="D28">
    <cfRule type="duplicateValues" dxfId="2326" priority="37" stopIfTrue="1"/>
    <cfRule type="duplicateValues" dxfId="2325" priority="38" stopIfTrue="1"/>
  </conditionalFormatting>
  <conditionalFormatting sqref="D38:D39">
    <cfRule type="duplicateValues" dxfId="2324" priority="36" stopIfTrue="1"/>
  </conditionalFormatting>
  <conditionalFormatting sqref="D38:D39">
    <cfRule type="duplicateValues" dxfId="2323" priority="34" stopIfTrue="1"/>
    <cfRule type="duplicateValues" dxfId="2322" priority="35" stopIfTrue="1"/>
  </conditionalFormatting>
  <conditionalFormatting sqref="BC41:BD41 BL41 AT41:AW41 AE41">
    <cfRule type="duplicateValues" dxfId="2321" priority="113488" stopIfTrue="1"/>
  </conditionalFormatting>
  <conditionalFormatting sqref="BC41:BD41 BL41 AT41:AW41 AE41">
    <cfRule type="duplicateValues" dxfId="2320" priority="113492" stopIfTrue="1"/>
    <cfRule type="duplicateValues" dxfId="2319" priority="113493" stopIfTrue="1"/>
  </conditionalFormatting>
  <conditionalFormatting sqref="BM41">
    <cfRule type="duplicateValues" dxfId="2318" priority="113500" stopIfTrue="1"/>
  </conditionalFormatting>
  <conditionalFormatting sqref="BM41">
    <cfRule type="duplicateValues" dxfId="2317" priority="113501" stopIfTrue="1"/>
    <cfRule type="duplicateValues" dxfId="2316" priority="113502" stopIfTrue="1"/>
  </conditionalFormatting>
  <conditionalFormatting sqref="D14">
    <cfRule type="duplicateValues" dxfId="2315" priority="30" stopIfTrue="1"/>
  </conditionalFormatting>
  <conditionalFormatting sqref="D14">
    <cfRule type="duplicateValues" dxfId="2314" priority="28" stopIfTrue="1"/>
    <cfRule type="duplicateValues" dxfId="2313" priority="29" stopIfTrue="1"/>
  </conditionalFormatting>
  <conditionalFormatting sqref="D10">
    <cfRule type="duplicateValues" dxfId="2312" priority="27" stopIfTrue="1"/>
  </conditionalFormatting>
  <conditionalFormatting sqref="D10">
    <cfRule type="duplicateValues" dxfId="2311" priority="25" stopIfTrue="1"/>
    <cfRule type="duplicateValues" dxfId="2310" priority="26" stopIfTrue="1"/>
  </conditionalFormatting>
  <conditionalFormatting sqref="D9">
    <cfRule type="duplicateValues" dxfId="2309" priority="24" stopIfTrue="1"/>
  </conditionalFormatting>
  <conditionalFormatting sqref="D9">
    <cfRule type="duplicateValues" dxfId="2308" priority="22" stopIfTrue="1"/>
    <cfRule type="duplicateValues" dxfId="2307" priority="23" stopIfTrue="1"/>
  </conditionalFormatting>
  <conditionalFormatting sqref="D11:D12">
    <cfRule type="duplicateValues" dxfId="2306" priority="21" stopIfTrue="1"/>
  </conditionalFormatting>
  <conditionalFormatting sqref="D11:D12">
    <cfRule type="duplicateValues" dxfId="2305" priority="19" stopIfTrue="1"/>
    <cfRule type="duplicateValues" dxfId="2304" priority="20" stopIfTrue="1"/>
  </conditionalFormatting>
  <conditionalFormatting sqref="D8">
    <cfRule type="duplicateValues" dxfId="2303" priority="18" stopIfTrue="1"/>
  </conditionalFormatting>
  <conditionalFormatting sqref="D8">
    <cfRule type="duplicateValues" dxfId="2302" priority="16" stopIfTrue="1"/>
    <cfRule type="duplicateValues" dxfId="2301" priority="17" stopIfTrue="1"/>
  </conditionalFormatting>
  <conditionalFormatting sqref="D13">
    <cfRule type="duplicateValues" dxfId="2300" priority="15" stopIfTrue="1"/>
  </conditionalFormatting>
  <conditionalFormatting sqref="D13">
    <cfRule type="duplicateValues" dxfId="2299" priority="13" stopIfTrue="1"/>
    <cfRule type="duplicateValues" dxfId="2298" priority="14" stopIfTrue="1"/>
  </conditionalFormatting>
  <conditionalFormatting sqref="D17">
    <cfRule type="duplicateValues" dxfId="2297" priority="9" stopIfTrue="1"/>
  </conditionalFormatting>
  <conditionalFormatting sqref="D17">
    <cfRule type="duplicateValues" dxfId="2296" priority="7" stopIfTrue="1"/>
    <cfRule type="duplicateValues" dxfId="2295" priority="8" stopIfTrue="1"/>
  </conditionalFormatting>
  <conditionalFormatting sqref="D18">
    <cfRule type="duplicateValues" dxfId="2294" priority="6" stopIfTrue="1"/>
  </conditionalFormatting>
  <conditionalFormatting sqref="D18">
    <cfRule type="duplicateValues" dxfId="2293" priority="4" stopIfTrue="1"/>
    <cfRule type="duplicateValues" dxfId="2292" priority="5" stopIfTrue="1"/>
  </conditionalFormatting>
  <conditionalFormatting sqref="D19">
    <cfRule type="duplicateValues" dxfId="2291" priority="1" stopIfTrue="1"/>
  </conditionalFormatting>
  <conditionalFormatting sqref="D19">
    <cfRule type="duplicateValues" dxfId="2290" priority="2" stopIfTrue="1"/>
    <cfRule type="duplicateValues" dxfId="2289" priority="3" stopIfTrue="1"/>
  </conditionalFormatting>
  <printOptions horizontalCentered="1"/>
  <pageMargins left="0" right="0" top="0" bottom="0" header="0.31496062992125984" footer="0.31496062992125984"/>
  <pageSetup paperSize="120" scale="61" orientation="landscape" r:id="rId1"/>
  <colBreaks count="1" manualBreakCount="1">
    <brk id="38" max="1048575" man="1"/>
  </colBreaks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:JD49"/>
  <sheetViews>
    <sheetView zoomScale="110" zoomScaleNormal="110" workbookViewId="0">
      <selection activeCell="M16" sqref="M16"/>
    </sheetView>
  </sheetViews>
  <sheetFormatPr defaultRowHeight="18"/>
  <cols>
    <col min="1" max="1" width="4.5703125" style="490" customWidth="1"/>
    <col min="2" max="2" width="4.5703125" style="490" hidden="1" customWidth="1"/>
    <col min="3" max="3" width="32.7109375" style="490" hidden="1" customWidth="1"/>
    <col min="4" max="4" width="11.7109375" style="490" customWidth="1"/>
    <col min="5" max="5" width="12.42578125" style="490" customWidth="1"/>
    <col min="6" max="6" width="8.7109375" style="490" hidden="1" customWidth="1"/>
    <col min="7" max="7" width="7.28515625" style="490" hidden="1" customWidth="1"/>
    <col min="8" max="8" width="15.42578125" style="490" customWidth="1"/>
    <col min="9" max="9" width="27.42578125" style="490" customWidth="1"/>
    <col min="10" max="10" width="5.85546875" style="490" customWidth="1"/>
    <col min="11" max="11" width="7" style="490" customWidth="1"/>
    <col min="12" max="12" width="27.28515625" style="490" customWidth="1"/>
    <col min="13" max="13" width="9.5703125" style="490" customWidth="1"/>
    <col min="14" max="14" width="10.140625" style="490" customWidth="1"/>
    <col min="15" max="15" width="4" style="490" customWidth="1"/>
    <col min="16" max="16" width="5.28515625" style="490" customWidth="1"/>
    <col min="17" max="17" width="5.42578125" style="490" customWidth="1"/>
    <col min="18" max="18" width="6.28515625" style="490" customWidth="1"/>
    <col min="19" max="19" width="5.140625" style="490" customWidth="1"/>
    <col min="20" max="20" width="6.28515625" style="490" hidden="1" customWidth="1"/>
    <col min="21" max="21" width="9.85546875" style="490" customWidth="1"/>
    <col min="22" max="22" width="13.140625" style="490" customWidth="1"/>
    <col min="23" max="23" width="8.42578125" style="503" hidden="1" customWidth="1"/>
    <col min="24" max="24" width="4.85546875" style="490" customWidth="1"/>
    <col min="25" max="25" width="18.42578125" style="490" customWidth="1"/>
    <col min="26" max="26" width="4.5703125" style="490" customWidth="1"/>
    <col min="27" max="27" width="4.28515625" style="490" customWidth="1"/>
    <col min="28" max="28" width="4.5703125" style="490" customWidth="1"/>
    <col min="29" max="29" width="4.7109375" style="490" hidden="1" customWidth="1"/>
    <col min="30" max="30" width="6.7109375" style="490" hidden="1" customWidth="1"/>
    <col min="31" max="31" width="3.7109375" style="490" hidden="1" customWidth="1"/>
    <col min="32" max="32" width="4.5703125" style="490" customWidth="1"/>
    <col min="33" max="33" width="6.42578125" style="490" hidden="1" customWidth="1"/>
    <col min="34" max="34" width="5.85546875" style="504" customWidth="1"/>
    <col min="35" max="35" width="4.42578125" style="504" customWidth="1"/>
    <col min="36" max="37" width="4.140625" style="504" customWidth="1"/>
    <col min="38" max="38" width="52.140625" style="490" customWidth="1"/>
    <col min="39" max="16384" width="9.140625" style="490"/>
  </cols>
  <sheetData>
    <row r="1" spans="1:264" ht="6" customHeight="1" thickBot="1"/>
    <row r="2" spans="1:264" s="661" customFormat="1" ht="23.25" customHeight="1" thickTop="1" thickBot="1">
      <c r="A2" s="1536" t="s">
        <v>1580</v>
      </c>
      <c r="B2" s="1537"/>
      <c r="C2" s="1537"/>
      <c r="D2" s="1537"/>
      <c r="E2" s="1537"/>
      <c r="F2" s="1537"/>
      <c r="G2" s="1537"/>
      <c r="H2" s="1537"/>
      <c r="I2" s="1537"/>
      <c r="J2" s="1537"/>
      <c r="K2" s="1537"/>
      <c r="L2" s="1537"/>
      <c r="M2" s="1537"/>
      <c r="N2" s="1537"/>
      <c r="O2" s="1537"/>
      <c r="P2" s="1537"/>
      <c r="Q2" s="1537"/>
      <c r="R2" s="1537"/>
      <c r="S2" s="1537"/>
      <c r="T2" s="1537"/>
      <c r="U2" s="1537"/>
      <c r="V2" s="1537"/>
      <c r="W2" s="1537"/>
      <c r="X2" s="1537"/>
      <c r="Y2" s="1537"/>
      <c r="Z2" s="1537"/>
      <c r="AA2" s="1537"/>
      <c r="AB2" s="1537"/>
      <c r="AC2" s="1537"/>
      <c r="AD2" s="1537"/>
      <c r="AE2" s="1537"/>
      <c r="AF2" s="657"/>
      <c r="AG2" s="658" t="s">
        <v>51</v>
      </c>
      <c r="AH2" s="659" t="s">
        <v>52</v>
      </c>
      <c r="AI2" s="660"/>
      <c r="AJ2" s="660"/>
      <c r="AK2" s="660"/>
    </row>
    <row r="3" spans="1:264" s="660" customFormat="1" ht="18" customHeight="1" thickTop="1" thickBot="1">
      <c r="A3" s="662" t="s">
        <v>1289</v>
      </c>
      <c r="B3" s="525"/>
      <c r="C3" s="525"/>
      <c r="D3" s="526"/>
      <c r="E3" s="526"/>
      <c r="F3" s="526"/>
      <c r="G3" s="526"/>
      <c r="H3" s="526"/>
      <c r="I3" s="526"/>
      <c r="J3" s="527" t="s">
        <v>36</v>
      </c>
      <c r="K3" s="527"/>
      <c r="L3" s="528" t="s">
        <v>59</v>
      </c>
      <c r="M3" s="529"/>
      <c r="N3" s="530"/>
      <c r="O3" s="530"/>
      <c r="P3" s="530"/>
      <c r="R3" s="663"/>
      <c r="S3" s="664"/>
      <c r="T3" s="664"/>
      <c r="U3" s="664"/>
      <c r="V3" s="664"/>
      <c r="W3" s="665"/>
      <c r="X3" s="531"/>
      <c r="Y3" s="531"/>
      <c r="Z3" s="666" t="s">
        <v>2906</v>
      </c>
      <c r="AA3" s="667"/>
      <c r="AB3" s="532"/>
      <c r="AC3" s="533"/>
      <c r="AD3" s="533"/>
      <c r="AE3" s="533"/>
      <c r="AF3" s="534"/>
      <c r="AG3" s="668"/>
      <c r="AH3" s="669"/>
    </row>
    <row r="4" spans="1:264" s="1082" customFormat="1" ht="12" customHeight="1" thickTop="1">
      <c r="A4" s="506" t="s">
        <v>37</v>
      </c>
      <c r="B4" s="493"/>
      <c r="C4" s="493" t="s">
        <v>13</v>
      </c>
      <c r="D4" s="571" t="s">
        <v>1296</v>
      </c>
      <c r="E4" s="1079" t="s">
        <v>1296</v>
      </c>
      <c r="F4" s="1079"/>
      <c r="G4" s="1079"/>
      <c r="H4" s="1538" t="s">
        <v>15</v>
      </c>
      <c r="I4" s="1532" t="s">
        <v>16</v>
      </c>
      <c r="J4" s="505" t="s">
        <v>17</v>
      </c>
      <c r="K4" s="572" t="s">
        <v>18</v>
      </c>
      <c r="L4" s="1083" t="s">
        <v>19</v>
      </c>
      <c r="M4" s="493" t="s">
        <v>39</v>
      </c>
      <c r="N4" s="507" t="s">
        <v>20</v>
      </c>
      <c r="O4" s="1539" t="s">
        <v>21</v>
      </c>
      <c r="P4" s="1539"/>
      <c r="Q4" s="1539"/>
      <c r="R4" s="508" t="s">
        <v>22</v>
      </c>
      <c r="S4" s="492" t="s">
        <v>38</v>
      </c>
      <c r="T4" s="492"/>
      <c r="U4" s="492" t="s">
        <v>57</v>
      </c>
      <c r="V4" s="492" t="s">
        <v>53</v>
      </c>
      <c r="W4" s="509" t="s">
        <v>8</v>
      </c>
      <c r="X4" s="493" t="s">
        <v>40</v>
      </c>
      <c r="Y4" s="510" t="s">
        <v>41</v>
      </c>
      <c r="Z4" s="1540" t="s">
        <v>23</v>
      </c>
      <c r="AA4" s="1541"/>
      <c r="AB4" s="493" t="s">
        <v>44</v>
      </c>
      <c r="AC4" s="493" t="s">
        <v>45</v>
      </c>
      <c r="AD4" s="493" t="s">
        <v>46</v>
      </c>
      <c r="AE4" s="493"/>
      <c r="AF4" s="511" t="s">
        <v>44</v>
      </c>
      <c r="AG4" s="1080" t="s">
        <v>51</v>
      </c>
      <c r="AH4" s="573" t="s">
        <v>52</v>
      </c>
      <c r="AI4" s="524"/>
      <c r="AJ4" s="524"/>
      <c r="AK4" s="524"/>
    </row>
    <row r="5" spans="1:264" s="1082" customFormat="1" ht="12" customHeight="1" thickBot="1">
      <c r="A5" s="512" t="s">
        <v>47</v>
      </c>
      <c r="B5" s="496"/>
      <c r="C5" s="496" t="s">
        <v>24</v>
      </c>
      <c r="D5" s="494" t="s">
        <v>1297</v>
      </c>
      <c r="E5" s="1081" t="s">
        <v>1298</v>
      </c>
      <c r="F5" s="1081"/>
      <c r="G5" s="1081"/>
      <c r="H5" s="1538"/>
      <c r="I5" s="1534"/>
      <c r="J5" s="505" t="s">
        <v>26</v>
      </c>
      <c r="K5" s="574" t="s">
        <v>26</v>
      </c>
      <c r="L5" s="575" t="s">
        <v>27</v>
      </c>
      <c r="M5" s="576"/>
      <c r="N5" s="513"/>
      <c r="O5" s="1083" t="s">
        <v>30</v>
      </c>
      <c r="P5" s="1083" t="s">
        <v>31</v>
      </c>
      <c r="Q5" s="1083" t="s">
        <v>32</v>
      </c>
      <c r="R5" s="514" t="s">
        <v>33</v>
      </c>
      <c r="S5" s="495" t="s">
        <v>48</v>
      </c>
      <c r="T5" s="495" t="s">
        <v>217</v>
      </c>
      <c r="U5" s="495" t="s">
        <v>58</v>
      </c>
      <c r="V5" s="495" t="s">
        <v>54</v>
      </c>
      <c r="W5" s="515"/>
      <c r="X5" s="512"/>
      <c r="Y5" s="1084" t="s">
        <v>34</v>
      </c>
      <c r="Z5" s="1084" t="s">
        <v>42</v>
      </c>
      <c r="AA5" s="1084" t="s">
        <v>43</v>
      </c>
      <c r="AB5" s="497" t="s">
        <v>49</v>
      </c>
      <c r="AC5" s="496"/>
      <c r="AD5" s="496"/>
      <c r="AE5" s="497"/>
      <c r="AF5" s="516"/>
      <c r="AG5" s="1081"/>
      <c r="AH5" s="577"/>
      <c r="AI5" s="670" t="s">
        <v>50</v>
      </c>
      <c r="AJ5" s="670" t="s">
        <v>0</v>
      </c>
      <c r="AK5" s="602" t="s">
        <v>38</v>
      </c>
      <c r="AL5" s="1532" t="s">
        <v>1325</v>
      </c>
    </row>
    <row r="6" spans="1:264" s="1082" customFormat="1" ht="21.75" hidden="1" customHeight="1" thickTop="1">
      <c r="A6" s="1080"/>
      <c r="B6" s="498"/>
      <c r="C6" s="498"/>
      <c r="D6" s="498"/>
      <c r="E6" s="498"/>
      <c r="F6" s="498"/>
      <c r="G6" s="498"/>
      <c r="H6" s="498"/>
      <c r="I6" s="498"/>
      <c r="J6" s="498"/>
      <c r="K6" s="498"/>
      <c r="L6" s="499"/>
      <c r="M6" s="498"/>
      <c r="N6" s="498"/>
      <c r="O6" s="498"/>
      <c r="P6" s="498"/>
      <c r="Q6" s="498"/>
      <c r="R6" s="499"/>
      <c r="S6" s="578"/>
      <c r="T6" s="578"/>
      <c r="U6" s="578"/>
      <c r="V6" s="578"/>
      <c r="W6" s="579"/>
      <c r="X6" s="498"/>
      <c r="Y6" s="498"/>
      <c r="Z6" s="498"/>
      <c r="AA6" s="498"/>
      <c r="AB6" s="580">
        <f>S6/80</f>
        <v>0</v>
      </c>
      <c r="AC6" s="581">
        <f>AB6+AC5</f>
        <v>0</v>
      </c>
      <c r="AD6" s="582">
        <f>(7+(AC6/60))</f>
        <v>7</v>
      </c>
      <c r="AE6" s="583">
        <f>FLOOR(AD6,1)</f>
        <v>7</v>
      </c>
      <c r="AF6" s="584">
        <f>(AE6+((AD6-AE6)*60*0.01))</f>
        <v>7</v>
      </c>
      <c r="AG6" s="1081"/>
      <c r="AH6" s="577"/>
      <c r="AI6" s="524"/>
      <c r="AJ6" s="524"/>
      <c r="AK6" s="602"/>
      <c r="AL6" s="1533"/>
    </row>
    <row r="7" spans="1:264" s="593" customFormat="1" ht="12" customHeight="1" thickTop="1">
      <c r="A7" s="585"/>
      <c r="B7" s="585"/>
      <c r="C7" s="586"/>
      <c r="D7" s="1079"/>
      <c r="E7" s="585"/>
      <c r="F7" s="585"/>
      <c r="G7" s="585"/>
      <c r="H7" s="587"/>
      <c r="I7" s="587"/>
      <c r="J7" s="585"/>
      <c r="K7" s="586"/>
      <c r="L7" s="587" t="s">
        <v>1</v>
      </c>
      <c r="M7" s="1079"/>
      <c r="N7" s="587"/>
      <c r="O7" s="587"/>
      <c r="P7" s="587"/>
      <c r="Q7" s="587"/>
      <c r="R7" s="586"/>
      <c r="S7" s="585"/>
      <c r="T7" s="585"/>
      <c r="U7" s="585"/>
      <c r="V7" s="585"/>
      <c r="W7" s="588"/>
      <c r="X7" s="585"/>
      <c r="Y7" s="589"/>
      <c r="Z7" s="1079"/>
      <c r="AA7" s="590"/>
      <c r="AB7" s="363">
        <f>S7/AI7+AJ7</f>
        <v>0</v>
      </c>
      <c r="AC7" s="363">
        <f>AB7+AC6</f>
        <v>0</v>
      </c>
      <c r="AD7" s="364">
        <f>(8+(AC7/60))</f>
        <v>8</v>
      </c>
      <c r="AE7" s="500">
        <f>FLOOR(AD7,1)</f>
        <v>8</v>
      </c>
      <c r="AF7" s="364">
        <f>(AE7+((AD7-AE7)*60*0.01))</f>
        <v>8</v>
      </c>
      <c r="AG7" s="591"/>
      <c r="AH7" s="592"/>
      <c r="AI7" s="592">
        <v>50</v>
      </c>
      <c r="AJ7" s="592">
        <v>0</v>
      </c>
      <c r="AK7" s="602" t="s">
        <v>1391</v>
      </c>
      <c r="AL7" s="1534"/>
    </row>
    <row r="8" spans="1:264" s="792" customFormat="1" ht="12" customHeight="1">
      <c r="A8" s="278" t="s">
        <v>69</v>
      </c>
      <c r="B8" s="257">
        <v>43616</v>
      </c>
      <c r="C8" s="713" t="str">
        <f>"*"&amp;D8&amp;"*"</f>
        <v>*PDR1906-0584*</v>
      </c>
      <c r="D8" s="672" t="s">
        <v>3072</v>
      </c>
      <c r="E8" s="256" t="s">
        <v>3073</v>
      </c>
      <c r="F8" s="256"/>
      <c r="G8" s="297" t="s">
        <v>3074</v>
      </c>
      <c r="H8" s="258" t="s">
        <v>1309</v>
      </c>
      <c r="I8" s="258" t="s">
        <v>3075</v>
      </c>
      <c r="J8" s="256">
        <v>1000</v>
      </c>
      <c r="K8" s="257">
        <v>22803</v>
      </c>
      <c r="L8" s="258" t="s">
        <v>3076</v>
      </c>
      <c r="M8" s="260" t="s">
        <v>3077</v>
      </c>
      <c r="N8" s="672"/>
      <c r="O8" s="257" t="s">
        <v>1291</v>
      </c>
      <c r="P8" s="257"/>
      <c r="Q8" s="257"/>
      <c r="R8" s="257">
        <v>43619</v>
      </c>
      <c r="S8" s="256">
        <v>1010</v>
      </c>
      <c r="T8" s="256"/>
      <c r="U8" s="256" t="s">
        <v>3173</v>
      </c>
      <c r="V8" s="1100">
        <v>820</v>
      </c>
      <c r="W8" s="259"/>
      <c r="X8" s="680" t="s">
        <v>1829</v>
      </c>
      <c r="Y8" s="260" t="s">
        <v>1317</v>
      </c>
      <c r="Z8" s="672">
        <v>967</v>
      </c>
      <c r="AA8" s="261">
        <v>1763</v>
      </c>
      <c r="AB8" s="363">
        <f t="shared" ref="AB8:AB42" si="0">S8/AI8+AJ8</f>
        <v>35.200000000000003</v>
      </c>
      <c r="AC8" s="363">
        <f t="shared" ref="AC8:AC42" si="1">AB8+AC7</f>
        <v>35.200000000000003</v>
      </c>
      <c r="AD8" s="364">
        <f t="shared" ref="AD8:AD42" si="2">(8+(AC8/60))</f>
        <v>8.586666666666666</v>
      </c>
      <c r="AE8" s="500">
        <f t="shared" ref="AE8:AE42" si="3">FLOOR(AD8,1)</f>
        <v>8</v>
      </c>
      <c r="AF8" s="364">
        <f t="shared" ref="AF8:AF42" si="4">(AE8+((AD8-AE8)*60*0.01))</f>
        <v>8.3520000000000003</v>
      </c>
      <c r="AG8" s="262" t="s">
        <v>1330</v>
      </c>
      <c r="AH8" s="255" t="s">
        <v>2</v>
      </c>
      <c r="AI8" s="255">
        <v>50</v>
      </c>
      <c r="AJ8" s="255">
        <v>15</v>
      </c>
      <c r="AK8" s="255">
        <v>20</v>
      </c>
      <c r="AL8" s="255">
        <v>-5</v>
      </c>
    </row>
    <row r="9" spans="1:264" s="792" customFormat="1" ht="12" customHeight="1">
      <c r="A9" s="256" t="s">
        <v>1862</v>
      </c>
      <c r="B9" s="257">
        <v>43551</v>
      </c>
      <c r="C9" s="713" t="str">
        <f t="shared" ref="C9:C13" si="5">"*"&amp;D9&amp;"*"</f>
        <v>*PDR1904-0270*</v>
      </c>
      <c r="D9" s="672" t="s">
        <v>2173</v>
      </c>
      <c r="E9" s="256" t="s">
        <v>2171</v>
      </c>
      <c r="F9" s="256"/>
      <c r="G9" s="297" t="s">
        <v>2071</v>
      </c>
      <c r="H9" s="258" t="s">
        <v>2016</v>
      </c>
      <c r="I9" s="260">
        <v>3821380</v>
      </c>
      <c r="J9" s="256">
        <v>2000</v>
      </c>
      <c r="K9" s="257">
        <v>43622</v>
      </c>
      <c r="L9" s="258" t="s">
        <v>1371</v>
      </c>
      <c r="M9" s="260" t="s">
        <v>2072</v>
      </c>
      <c r="N9" s="672"/>
      <c r="O9" s="257" t="s">
        <v>1291</v>
      </c>
      <c r="P9" s="257"/>
      <c r="Q9" s="257"/>
      <c r="R9" s="257">
        <v>43622</v>
      </c>
      <c r="S9" s="256">
        <v>2003</v>
      </c>
      <c r="T9" s="256"/>
      <c r="U9" s="256">
        <v>1994</v>
      </c>
      <c r="V9" s="1100">
        <v>1992</v>
      </c>
      <c r="W9" s="259"/>
      <c r="X9" s="680" t="s">
        <v>1828</v>
      </c>
      <c r="Y9" s="674" t="s">
        <v>492</v>
      </c>
      <c r="Z9" s="672">
        <v>662</v>
      </c>
      <c r="AA9" s="261">
        <v>1687</v>
      </c>
      <c r="AB9" s="363">
        <f t="shared" si="0"/>
        <v>35.03</v>
      </c>
      <c r="AC9" s="363">
        <f t="shared" si="1"/>
        <v>70.23</v>
      </c>
      <c r="AD9" s="364">
        <f t="shared" si="2"/>
        <v>9.1705000000000005</v>
      </c>
      <c r="AE9" s="500">
        <f t="shared" si="3"/>
        <v>9</v>
      </c>
      <c r="AF9" s="364">
        <f t="shared" si="4"/>
        <v>9.1022999999999996</v>
      </c>
      <c r="AG9" s="262" t="s">
        <v>1330</v>
      </c>
      <c r="AH9" s="255" t="s">
        <v>2</v>
      </c>
      <c r="AI9" s="255">
        <v>100</v>
      </c>
      <c r="AJ9" s="255">
        <v>15</v>
      </c>
      <c r="AK9" s="255">
        <v>10</v>
      </c>
      <c r="AL9" s="255" t="s">
        <v>2015</v>
      </c>
    </row>
    <row r="10" spans="1:264" s="792" customFormat="1" ht="12" customHeight="1">
      <c r="A10" s="278" t="s">
        <v>69</v>
      </c>
      <c r="B10" s="257">
        <v>43610</v>
      </c>
      <c r="C10" s="713" t="str">
        <f t="shared" si="5"/>
        <v>*PDR1906-0322*</v>
      </c>
      <c r="D10" s="672" t="s">
        <v>2836</v>
      </c>
      <c r="E10" s="256" t="s">
        <v>2835</v>
      </c>
      <c r="F10" s="256"/>
      <c r="G10" s="297" t="s">
        <v>2834</v>
      </c>
      <c r="H10" s="258" t="s">
        <v>2207</v>
      </c>
      <c r="I10" s="258" t="s">
        <v>2833</v>
      </c>
      <c r="J10" s="256">
        <v>1905</v>
      </c>
      <c r="K10" s="257">
        <v>22803</v>
      </c>
      <c r="L10" s="258" t="s">
        <v>2832</v>
      </c>
      <c r="M10" s="260" t="s">
        <v>2831</v>
      </c>
      <c r="N10" s="672"/>
      <c r="O10" s="257" t="s">
        <v>1291</v>
      </c>
      <c r="P10" s="257"/>
      <c r="Q10" s="257"/>
      <c r="R10" s="257">
        <v>43619</v>
      </c>
      <c r="S10" s="256">
        <v>1908</v>
      </c>
      <c r="T10" s="256"/>
      <c r="U10" s="256" t="s">
        <v>3167</v>
      </c>
      <c r="V10" s="1101">
        <v>1905</v>
      </c>
      <c r="W10" s="259"/>
      <c r="X10" s="680" t="s">
        <v>1828</v>
      </c>
      <c r="Y10" s="674" t="s">
        <v>502</v>
      </c>
      <c r="Z10" s="672">
        <v>388</v>
      </c>
      <c r="AA10" s="261">
        <v>1319</v>
      </c>
      <c r="AB10" s="363">
        <f t="shared" si="0"/>
        <v>34.08</v>
      </c>
      <c r="AC10" s="363">
        <f t="shared" si="1"/>
        <v>104.31</v>
      </c>
      <c r="AD10" s="364">
        <f t="shared" si="2"/>
        <v>9.7385000000000002</v>
      </c>
      <c r="AE10" s="500">
        <f t="shared" si="3"/>
        <v>9</v>
      </c>
      <c r="AF10" s="364">
        <f t="shared" si="4"/>
        <v>9.4430999999999994</v>
      </c>
      <c r="AG10" s="262" t="s">
        <v>1330</v>
      </c>
      <c r="AH10" s="255" t="s">
        <v>2</v>
      </c>
      <c r="AI10" s="255">
        <v>100</v>
      </c>
      <c r="AJ10" s="255">
        <v>15</v>
      </c>
      <c r="AK10" s="255">
        <v>10</v>
      </c>
      <c r="AL10" s="255" t="s">
        <v>2830</v>
      </c>
    </row>
    <row r="11" spans="1:264" s="792" customFormat="1" ht="12" customHeight="1">
      <c r="A11" s="278" t="s">
        <v>69</v>
      </c>
      <c r="B11" s="257">
        <v>43610</v>
      </c>
      <c r="C11" s="713" t="str">
        <f t="shared" si="5"/>
        <v>*PDR1906-0299*</v>
      </c>
      <c r="D11" s="672" t="s">
        <v>2809</v>
      </c>
      <c r="E11" s="256" t="s">
        <v>2806</v>
      </c>
      <c r="F11" s="256"/>
      <c r="G11" s="297" t="s">
        <v>2521</v>
      </c>
      <c r="H11" s="258" t="s">
        <v>2427</v>
      </c>
      <c r="I11" s="258" t="s">
        <v>2805</v>
      </c>
      <c r="J11" s="256">
        <v>1000</v>
      </c>
      <c r="K11" s="257">
        <v>22803</v>
      </c>
      <c r="L11" s="258" t="s">
        <v>2522</v>
      </c>
      <c r="M11" s="260" t="s">
        <v>2523</v>
      </c>
      <c r="N11" s="672"/>
      <c r="O11" s="257" t="s">
        <v>1291</v>
      </c>
      <c r="P11" s="257"/>
      <c r="Q11" s="257"/>
      <c r="R11" s="257">
        <v>43619</v>
      </c>
      <c r="S11" s="256">
        <v>1003</v>
      </c>
      <c r="T11" s="256"/>
      <c r="U11" s="256" t="s">
        <v>3096</v>
      </c>
      <c r="V11" s="1101">
        <v>1000</v>
      </c>
      <c r="W11" s="259"/>
      <c r="X11" s="680" t="s">
        <v>1828</v>
      </c>
      <c r="Y11" s="674" t="s">
        <v>2524</v>
      </c>
      <c r="Z11" s="672">
        <v>864</v>
      </c>
      <c r="AA11" s="261">
        <v>1835</v>
      </c>
      <c r="AB11" s="363">
        <f t="shared" si="0"/>
        <v>35.06</v>
      </c>
      <c r="AC11" s="363">
        <f t="shared" si="1"/>
        <v>139.37</v>
      </c>
      <c r="AD11" s="364">
        <f t="shared" si="2"/>
        <v>10.322833333333334</v>
      </c>
      <c r="AE11" s="500">
        <f t="shared" si="3"/>
        <v>10</v>
      </c>
      <c r="AF11" s="364">
        <f t="shared" si="4"/>
        <v>10.1937</v>
      </c>
      <c r="AG11" s="262" t="s">
        <v>1330</v>
      </c>
      <c r="AH11" s="255" t="s">
        <v>2</v>
      </c>
      <c r="AI11" s="255">
        <v>50</v>
      </c>
      <c r="AJ11" s="255">
        <v>15</v>
      </c>
      <c r="AK11" s="255">
        <v>10</v>
      </c>
      <c r="AL11" s="255" t="s">
        <v>2525</v>
      </c>
    </row>
    <row r="12" spans="1:264" s="792" customFormat="1" ht="12" customHeight="1">
      <c r="A12" s="278" t="s">
        <v>69</v>
      </c>
      <c r="B12" s="257">
        <v>43619</v>
      </c>
      <c r="C12" s="713" t="str">
        <f t="shared" si="5"/>
        <v>*PDR1906-0624*</v>
      </c>
      <c r="D12" s="672" t="s">
        <v>3189</v>
      </c>
      <c r="E12" s="256" t="s">
        <v>3186</v>
      </c>
      <c r="F12" s="256"/>
      <c r="G12" s="297" t="s">
        <v>3185</v>
      </c>
      <c r="H12" s="258" t="s">
        <v>3184</v>
      </c>
      <c r="I12" s="258" t="s">
        <v>3183</v>
      </c>
      <c r="J12" s="256">
        <v>1000</v>
      </c>
      <c r="K12" s="257">
        <v>22803</v>
      </c>
      <c r="L12" s="258" t="s">
        <v>3182</v>
      </c>
      <c r="M12" s="260" t="s">
        <v>3181</v>
      </c>
      <c r="N12" s="672"/>
      <c r="O12" s="257"/>
      <c r="P12" s="257"/>
      <c r="Q12" s="257">
        <v>43620</v>
      </c>
      <c r="R12" s="257">
        <v>43621</v>
      </c>
      <c r="S12" s="256">
        <v>1005</v>
      </c>
      <c r="T12" s="256"/>
      <c r="U12" s="256" t="s">
        <v>2879</v>
      </c>
      <c r="V12" s="1101">
        <v>1000</v>
      </c>
      <c r="W12" s="259"/>
      <c r="X12" s="680" t="s">
        <v>1829</v>
      </c>
      <c r="Y12" s="260" t="s">
        <v>3180</v>
      </c>
      <c r="Z12" s="672">
        <v>536</v>
      </c>
      <c r="AA12" s="261">
        <v>1335</v>
      </c>
      <c r="AB12" s="363">
        <f t="shared" si="0"/>
        <v>25.05</v>
      </c>
      <c r="AC12" s="363">
        <f t="shared" si="1"/>
        <v>164.42000000000002</v>
      </c>
      <c r="AD12" s="364">
        <f t="shared" si="2"/>
        <v>10.740333333333334</v>
      </c>
      <c r="AE12" s="500">
        <f t="shared" si="3"/>
        <v>10</v>
      </c>
      <c r="AF12" s="364">
        <f t="shared" si="4"/>
        <v>10.4442</v>
      </c>
      <c r="AG12" s="262" t="s">
        <v>1330</v>
      </c>
      <c r="AH12" s="255" t="s">
        <v>2</v>
      </c>
      <c r="AI12" s="255">
        <v>100</v>
      </c>
      <c r="AJ12" s="255">
        <v>15</v>
      </c>
      <c r="AK12" s="255">
        <v>20</v>
      </c>
      <c r="AL12" s="255" t="s">
        <v>1467</v>
      </c>
    </row>
    <row r="13" spans="1:264" s="792" customFormat="1" ht="12" customHeight="1">
      <c r="A13" s="256">
        <v>60</v>
      </c>
      <c r="B13" s="257">
        <v>43602</v>
      </c>
      <c r="C13" s="713" t="str">
        <f t="shared" si="5"/>
        <v>*PDR1905-1273*</v>
      </c>
      <c r="D13" s="672" t="s">
        <v>2639</v>
      </c>
      <c r="E13" s="256" t="s">
        <v>2638</v>
      </c>
      <c r="F13" s="256"/>
      <c r="G13" s="297" t="s">
        <v>1906</v>
      </c>
      <c r="H13" s="258" t="s">
        <v>1903</v>
      </c>
      <c r="I13" s="258" t="s">
        <v>1969</v>
      </c>
      <c r="J13" s="256">
        <v>1000</v>
      </c>
      <c r="K13" s="257">
        <v>43622</v>
      </c>
      <c r="L13" s="258" t="s">
        <v>1905</v>
      </c>
      <c r="M13" s="260" t="s">
        <v>1904</v>
      </c>
      <c r="N13" s="672" t="s">
        <v>1891</v>
      </c>
      <c r="O13" s="672" t="s">
        <v>1291</v>
      </c>
      <c r="P13" s="258"/>
      <c r="Q13" s="258"/>
      <c r="R13" s="257">
        <v>43615</v>
      </c>
      <c r="S13" s="256">
        <v>1003</v>
      </c>
      <c r="T13" s="256"/>
      <c r="U13" s="672">
        <v>1003</v>
      </c>
      <c r="V13" s="1101">
        <v>1000</v>
      </c>
      <c r="W13" s="259"/>
      <c r="X13" s="680" t="s">
        <v>1828</v>
      </c>
      <c r="Y13" s="260" t="s">
        <v>1095</v>
      </c>
      <c r="Z13" s="672">
        <v>933</v>
      </c>
      <c r="AA13" s="261">
        <v>1689</v>
      </c>
      <c r="AB13" s="363">
        <f t="shared" si="0"/>
        <v>35.06</v>
      </c>
      <c r="AC13" s="363">
        <f t="shared" si="1"/>
        <v>199.48000000000002</v>
      </c>
      <c r="AD13" s="364">
        <f t="shared" si="2"/>
        <v>11.324666666666667</v>
      </c>
      <c r="AE13" s="500">
        <f t="shared" si="3"/>
        <v>11</v>
      </c>
      <c r="AF13" s="364">
        <f t="shared" si="4"/>
        <v>11.194800000000001</v>
      </c>
      <c r="AG13" s="262" t="s">
        <v>1330</v>
      </c>
      <c r="AH13" s="255" t="s">
        <v>2</v>
      </c>
      <c r="AI13" s="255">
        <v>50</v>
      </c>
      <c r="AJ13" s="255">
        <v>15</v>
      </c>
      <c r="AK13" s="255">
        <v>10</v>
      </c>
      <c r="AL13" s="255" t="s">
        <v>1902</v>
      </c>
    </row>
    <row r="14" spans="1:264" s="792" customFormat="1" ht="12" customHeight="1">
      <c r="A14" s="256"/>
      <c r="B14" s="257"/>
      <c r="C14" s="713"/>
      <c r="D14" s="672"/>
      <c r="E14" s="256"/>
      <c r="F14" s="256"/>
      <c r="G14" s="297"/>
      <c r="H14" s="258"/>
      <c r="I14" s="258"/>
      <c r="J14" s="256"/>
      <c r="K14" s="257"/>
      <c r="L14" s="258"/>
      <c r="M14" s="260"/>
      <c r="N14" s="672"/>
      <c r="O14" s="672"/>
      <c r="P14" s="258"/>
      <c r="Q14" s="258"/>
      <c r="R14" s="257"/>
      <c r="S14" s="256"/>
      <c r="T14" s="256"/>
      <c r="U14" s="672"/>
      <c r="V14" s="1101"/>
      <c r="W14" s="259"/>
      <c r="X14" s="680"/>
      <c r="Y14" s="260"/>
      <c r="Z14" s="672"/>
      <c r="AA14" s="261"/>
      <c r="AB14" s="363">
        <f t="shared" si="0"/>
        <v>30</v>
      </c>
      <c r="AC14" s="363">
        <f t="shared" si="1"/>
        <v>229.48000000000002</v>
      </c>
      <c r="AD14" s="364">
        <f t="shared" si="2"/>
        <v>11.824666666666667</v>
      </c>
      <c r="AE14" s="500">
        <f t="shared" si="3"/>
        <v>11</v>
      </c>
      <c r="AF14" s="364">
        <f t="shared" si="4"/>
        <v>11.4948</v>
      </c>
      <c r="AG14" s="262"/>
      <c r="AH14" s="255"/>
      <c r="AI14" s="255">
        <v>50</v>
      </c>
      <c r="AJ14" s="255">
        <v>30</v>
      </c>
      <c r="AK14" s="255"/>
      <c r="AL14" s="255"/>
    </row>
    <row r="15" spans="1:264" s="792" customFormat="1" ht="12" customHeight="1">
      <c r="A15" s="278" t="s">
        <v>69</v>
      </c>
      <c r="B15" s="257">
        <v>43601</v>
      </c>
      <c r="C15" s="713" t="str">
        <f>"*"&amp;D15&amp;"*"</f>
        <v>*PDR1906-0112*</v>
      </c>
      <c r="D15" s="715" t="s">
        <v>2581</v>
      </c>
      <c r="E15" s="278" t="s">
        <v>2580</v>
      </c>
      <c r="F15" s="278"/>
      <c r="G15" s="716" t="s">
        <v>1937</v>
      </c>
      <c r="H15" s="717" t="s">
        <v>1889</v>
      </c>
      <c r="I15" s="717" t="s">
        <v>1936</v>
      </c>
      <c r="J15" s="278">
        <v>3028</v>
      </c>
      <c r="K15" s="718">
        <v>22803</v>
      </c>
      <c r="L15" s="1092" t="s">
        <v>1935</v>
      </c>
      <c r="M15" s="719" t="s">
        <v>1934</v>
      </c>
      <c r="N15" s="715"/>
      <c r="O15" s="257" t="s">
        <v>1291</v>
      </c>
      <c r="P15" s="257"/>
      <c r="Q15" s="257"/>
      <c r="R15" s="257">
        <v>43619</v>
      </c>
      <c r="S15" s="256">
        <v>3033</v>
      </c>
      <c r="T15" s="256"/>
      <c r="U15" s="278" t="s">
        <v>3169</v>
      </c>
      <c r="V15" s="1101">
        <v>3028</v>
      </c>
      <c r="W15" s="720"/>
      <c r="X15" s="721" t="s">
        <v>1831</v>
      </c>
      <c r="Y15" s="719" t="s">
        <v>1933</v>
      </c>
      <c r="Z15" s="715">
        <v>387</v>
      </c>
      <c r="AA15" s="722">
        <v>1341</v>
      </c>
      <c r="AB15" s="363">
        <f t="shared" si="0"/>
        <v>45.33</v>
      </c>
      <c r="AC15" s="363">
        <f t="shared" si="1"/>
        <v>274.81</v>
      </c>
      <c r="AD15" s="364">
        <f t="shared" si="2"/>
        <v>12.580166666666667</v>
      </c>
      <c r="AE15" s="500">
        <f t="shared" si="3"/>
        <v>12</v>
      </c>
      <c r="AF15" s="364">
        <f t="shared" si="4"/>
        <v>12.348100000000001</v>
      </c>
      <c r="AG15" s="723" t="s">
        <v>1330</v>
      </c>
      <c r="AH15" s="724" t="s">
        <v>2</v>
      </c>
      <c r="AI15" s="255">
        <v>100</v>
      </c>
      <c r="AJ15" s="724">
        <v>15</v>
      </c>
      <c r="AK15" s="724">
        <v>20</v>
      </c>
      <c r="AL15" s="724" t="s">
        <v>1932</v>
      </c>
      <c r="AM15" s="784"/>
      <c r="AN15" s="784"/>
      <c r="AO15" s="784"/>
      <c r="AP15" s="784"/>
      <c r="AQ15" s="784"/>
      <c r="AR15" s="784"/>
      <c r="AS15" s="784"/>
      <c r="AT15" s="784"/>
      <c r="AU15" s="784"/>
      <c r="AV15" s="784"/>
      <c r="AW15" s="784"/>
      <c r="AX15" s="784"/>
      <c r="AY15" s="784"/>
      <c r="AZ15" s="784"/>
      <c r="BA15" s="784"/>
      <c r="BB15" s="784"/>
      <c r="BC15" s="784"/>
      <c r="BD15" s="784"/>
      <c r="BE15" s="784"/>
      <c r="BF15" s="784"/>
      <c r="BG15" s="784"/>
      <c r="BH15" s="784"/>
      <c r="BI15" s="784"/>
      <c r="BJ15" s="784"/>
      <c r="BK15" s="784"/>
      <c r="BL15" s="784"/>
      <c r="BM15" s="784"/>
      <c r="BN15" s="784"/>
      <c r="BO15" s="784"/>
      <c r="BP15" s="784"/>
      <c r="BQ15" s="784"/>
      <c r="BR15" s="784"/>
      <c r="BS15" s="784"/>
      <c r="BT15" s="784"/>
      <c r="BU15" s="784"/>
      <c r="BV15" s="784"/>
      <c r="BW15" s="784"/>
      <c r="BX15" s="784"/>
      <c r="BY15" s="784"/>
      <c r="BZ15" s="784"/>
      <c r="CA15" s="784"/>
      <c r="CB15" s="784"/>
      <c r="CC15" s="784"/>
      <c r="CD15" s="784"/>
      <c r="CE15" s="784"/>
      <c r="CF15" s="784"/>
      <c r="CG15" s="784"/>
      <c r="CH15" s="784"/>
      <c r="CI15" s="784"/>
      <c r="CJ15" s="784"/>
      <c r="CK15" s="784"/>
      <c r="CL15" s="784"/>
      <c r="CM15" s="784"/>
      <c r="CN15" s="784"/>
      <c r="CO15" s="784"/>
      <c r="CP15" s="784"/>
      <c r="CQ15" s="784"/>
      <c r="CR15" s="784"/>
      <c r="CS15" s="784"/>
      <c r="CT15" s="784"/>
      <c r="CU15" s="784"/>
      <c r="CV15" s="784"/>
      <c r="CW15" s="784"/>
      <c r="CX15" s="784"/>
      <c r="CY15" s="784"/>
      <c r="CZ15" s="784"/>
      <c r="DA15" s="784"/>
      <c r="DB15" s="784"/>
      <c r="DC15" s="784"/>
      <c r="DD15" s="784"/>
      <c r="DE15" s="784"/>
      <c r="DF15" s="784"/>
      <c r="DG15" s="784"/>
      <c r="DH15" s="784"/>
      <c r="DI15" s="784"/>
      <c r="DJ15" s="784"/>
      <c r="DK15" s="784"/>
      <c r="DL15" s="784"/>
      <c r="DM15" s="784"/>
      <c r="DN15" s="784"/>
      <c r="DO15" s="784"/>
      <c r="DP15" s="784"/>
      <c r="DQ15" s="784"/>
      <c r="DR15" s="784"/>
      <c r="DS15" s="784"/>
      <c r="DT15" s="784"/>
      <c r="DU15" s="784"/>
      <c r="DV15" s="784"/>
      <c r="DW15" s="784"/>
      <c r="DX15" s="784"/>
      <c r="DY15" s="784"/>
      <c r="DZ15" s="784"/>
      <c r="EA15" s="784"/>
      <c r="EB15" s="784"/>
      <c r="EC15" s="784"/>
      <c r="ED15" s="784"/>
      <c r="EE15" s="784"/>
      <c r="EF15" s="784"/>
      <c r="EG15" s="784"/>
      <c r="EH15" s="784"/>
      <c r="EI15" s="784"/>
      <c r="EJ15" s="784"/>
      <c r="EK15" s="784"/>
      <c r="EL15" s="784"/>
      <c r="EM15" s="784"/>
      <c r="EN15" s="784"/>
      <c r="EO15" s="784"/>
      <c r="EP15" s="784"/>
      <c r="EQ15" s="784"/>
      <c r="ER15" s="784"/>
      <c r="ES15" s="784"/>
      <c r="ET15" s="784"/>
      <c r="EU15" s="784"/>
      <c r="EV15" s="784"/>
      <c r="EW15" s="784"/>
      <c r="EX15" s="784"/>
      <c r="EY15" s="784"/>
      <c r="EZ15" s="784"/>
      <c r="FA15" s="784"/>
      <c r="FB15" s="784"/>
      <c r="FC15" s="784"/>
      <c r="FD15" s="784"/>
      <c r="FE15" s="784"/>
      <c r="FF15" s="784"/>
      <c r="FG15" s="784"/>
      <c r="FH15" s="784"/>
      <c r="FI15" s="784"/>
      <c r="FJ15" s="784"/>
      <c r="FK15" s="784"/>
      <c r="FL15" s="784"/>
      <c r="FM15" s="784"/>
      <c r="FN15" s="784"/>
      <c r="FO15" s="784"/>
      <c r="FP15" s="784"/>
      <c r="FQ15" s="784"/>
      <c r="FR15" s="784"/>
      <c r="FS15" s="784"/>
      <c r="FT15" s="784"/>
      <c r="FU15" s="784"/>
      <c r="FV15" s="784"/>
      <c r="FW15" s="784"/>
      <c r="FX15" s="784"/>
      <c r="FY15" s="784"/>
      <c r="FZ15" s="784"/>
      <c r="GA15" s="784"/>
      <c r="GB15" s="784"/>
      <c r="GC15" s="784"/>
      <c r="GD15" s="784"/>
      <c r="GE15" s="784"/>
      <c r="GF15" s="784"/>
      <c r="GG15" s="784"/>
      <c r="GH15" s="784"/>
      <c r="GI15" s="784"/>
      <c r="GJ15" s="784"/>
      <c r="GK15" s="784"/>
      <c r="GL15" s="784"/>
      <c r="GM15" s="784"/>
      <c r="GN15" s="784"/>
      <c r="GO15" s="784"/>
      <c r="GP15" s="784"/>
      <c r="GQ15" s="784"/>
      <c r="GR15" s="784"/>
      <c r="GS15" s="784"/>
      <c r="GT15" s="784"/>
      <c r="GU15" s="784"/>
      <c r="GV15" s="784"/>
      <c r="GW15" s="784"/>
      <c r="GX15" s="784"/>
      <c r="GY15" s="784"/>
      <c r="GZ15" s="784"/>
      <c r="HA15" s="784"/>
      <c r="HB15" s="784"/>
      <c r="HC15" s="784"/>
      <c r="HD15" s="784"/>
      <c r="HE15" s="784"/>
      <c r="HF15" s="784"/>
      <c r="HG15" s="784"/>
      <c r="HH15" s="784"/>
      <c r="HI15" s="784"/>
      <c r="HJ15" s="784"/>
      <c r="HK15" s="784"/>
      <c r="HL15" s="784"/>
      <c r="HM15" s="784"/>
      <c r="HN15" s="784"/>
      <c r="HO15" s="784"/>
      <c r="HP15" s="784"/>
      <c r="HQ15" s="784"/>
      <c r="HR15" s="784"/>
      <c r="HS15" s="784"/>
      <c r="HT15" s="784"/>
      <c r="HU15" s="784"/>
      <c r="HV15" s="784"/>
      <c r="HW15" s="784"/>
      <c r="HX15" s="784"/>
      <c r="HY15" s="784"/>
      <c r="HZ15" s="784"/>
      <c r="IA15" s="784"/>
      <c r="IB15" s="784"/>
      <c r="IC15" s="784"/>
      <c r="ID15" s="784"/>
      <c r="IE15" s="784"/>
      <c r="IF15" s="784"/>
      <c r="IG15" s="784"/>
      <c r="IH15" s="784"/>
      <c r="II15" s="784"/>
      <c r="IJ15" s="784"/>
      <c r="IK15" s="784"/>
      <c r="IL15" s="784"/>
      <c r="IM15" s="784"/>
      <c r="IN15" s="784"/>
      <c r="IO15" s="784"/>
      <c r="IP15" s="784"/>
      <c r="IQ15" s="784"/>
      <c r="IR15" s="784"/>
      <c r="IS15" s="784"/>
      <c r="IT15" s="784"/>
      <c r="IU15" s="784"/>
      <c r="IV15" s="784"/>
      <c r="IW15" s="784"/>
      <c r="IX15" s="784"/>
      <c r="IY15" s="784"/>
      <c r="IZ15" s="784"/>
      <c r="JA15" s="784"/>
      <c r="JB15" s="784"/>
      <c r="JC15" s="784"/>
      <c r="JD15" s="784"/>
    </row>
    <row r="16" spans="1:264" s="792" customFormat="1" ht="12" customHeight="1">
      <c r="A16" s="278" t="s">
        <v>69</v>
      </c>
      <c r="B16" s="257">
        <v>43616</v>
      </c>
      <c r="C16" s="713" t="str">
        <f t="shared" ref="C16:C20" si="6">"*"&amp;D16&amp;"*"</f>
        <v>*PDR1906-0575*</v>
      </c>
      <c r="D16" s="672" t="s">
        <v>3058</v>
      </c>
      <c r="E16" s="256" t="s">
        <v>3059</v>
      </c>
      <c r="F16" s="256"/>
      <c r="G16" s="297" t="s">
        <v>3060</v>
      </c>
      <c r="H16" s="258" t="s">
        <v>1889</v>
      </c>
      <c r="I16" s="258" t="s">
        <v>3061</v>
      </c>
      <c r="J16" s="256">
        <v>2000</v>
      </c>
      <c r="K16" s="257">
        <v>43622</v>
      </c>
      <c r="L16" s="258" t="s">
        <v>2039</v>
      </c>
      <c r="M16" s="260" t="s">
        <v>3062</v>
      </c>
      <c r="N16" s="672"/>
      <c r="O16" s="257" t="s">
        <v>1291</v>
      </c>
      <c r="P16" s="257"/>
      <c r="Q16" s="257"/>
      <c r="R16" s="257">
        <v>43621</v>
      </c>
      <c r="S16" s="256">
        <v>2003</v>
      </c>
      <c r="T16" s="256"/>
      <c r="U16" s="256" t="s">
        <v>3373</v>
      </c>
      <c r="V16" s="1101">
        <v>2000</v>
      </c>
      <c r="W16" s="259"/>
      <c r="X16" s="680" t="s">
        <v>1831</v>
      </c>
      <c r="Y16" s="260" t="s">
        <v>2037</v>
      </c>
      <c r="Z16" s="672">
        <v>483</v>
      </c>
      <c r="AA16" s="261">
        <v>1201</v>
      </c>
      <c r="AB16" s="363">
        <f t="shared" si="0"/>
        <v>35.03</v>
      </c>
      <c r="AC16" s="363">
        <f t="shared" si="1"/>
        <v>309.84000000000003</v>
      </c>
      <c r="AD16" s="364">
        <f t="shared" si="2"/>
        <v>13.164000000000001</v>
      </c>
      <c r="AE16" s="500">
        <f t="shared" si="3"/>
        <v>13</v>
      </c>
      <c r="AF16" s="364">
        <f t="shared" si="4"/>
        <v>13.098400000000002</v>
      </c>
      <c r="AG16" s="262" t="s">
        <v>1330</v>
      </c>
      <c r="AH16" s="255" t="s">
        <v>2</v>
      </c>
      <c r="AI16" s="255">
        <v>100</v>
      </c>
      <c r="AJ16" s="255">
        <v>15</v>
      </c>
      <c r="AK16" s="255">
        <v>20</v>
      </c>
      <c r="AL16" s="751" t="s">
        <v>2036</v>
      </c>
    </row>
    <row r="17" spans="1:38" s="792" customFormat="1" ht="12" customHeight="1">
      <c r="A17" s="278" t="s">
        <v>69</v>
      </c>
      <c r="B17" s="257">
        <v>43617</v>
      </c>
      <c r="C17" s="713" t="str">
        <f t="shared" si="6"/>
        <v>*PDR1906-0591*</v>
      </c>
      <c r="D17" s="672" t="s">
        <v>3130</v>
      </c>
      <c r="E17" s="256" t="s">
        <v>3129</v>
      </c>
      <c r="F17" s="256"/>
      <c r="G17" s="297" t="s">
        <v>3128</v>
      </c>
      <c r="H17" s="258" t="s">
        <v>3127</v>
      </c>
      <c r="I17" s="258" t="s">
        <v>3126</v>
      </c>
      <c r="J17" s="256">
        <v>2000</v>
      </c>
      <c r="K17" s="257">
        <v>22803</v>
      </c>
      <c r="L17" s="258" t="s">
        <v>3125</v>
      </c>
      <c r="M17" s="260" t="s">
        <v>3124</v>
      </c>
      <c r="N17" s="672"/>
      <c r="O17" s="257" t="s">
        <v>1291</v>
      </c>
      <c r="P17" s="257"/>
      <c r="Q17" s="257"/>
      <c r="R17" s="257">
        <v>43619</v>
      </c>
      <c r="S17" s="256">
        <v>2003</v>
      </c>
      <c r="T17" s="256"/>
      <c r="U17" s="256" t="s">
        <v>3174</v>
      </c>
      <c r="V17" s="1101">
        <v>2000</v>
      </c>
      <c r="W17" s="259"/>
      <c r="X17" s="680" t="s">
        <v>1828</v>
      </c>
      <c r="Y17" s="674" t="s">
        <v>3123</v>
      </c>
      <c r="Z17" s="672">
        <v>489</v>
      </c>
      <c r="AA17" s="261">
        <v>1171</v>
      </c>
      <c r="AB17" s="363">
        <f t="shared" si="0"/>
        <v>35.03</v>
      </c>
      <c r="AC17" s="363">
        <f t="shared" si="1"/>
        <v>344.87</v>
      </c>
      <c r="AD17" s="364">
        <f t="shared" si="2"/>
        <v>13.747833333333332</v>
      </c>
      <c r="AE17" s="500">
        <f t="shared" si="3"/>
        <v>13</v>
      </c>
      <c r="AF17" s="364">
        <f t="shared" si="4"/>
        <v>13.448699999999999</v>
      </c>
      <c r="AG17" s="262" t="s">
        <v>1330</v>
      </c>
      <c r="AH17" s="255" t="s">
        <v>2</v>
      </c>
      <c r="AI17" s="255">
        <v>100</v>
      </c>
      <c r="AJ17" s="255">
        <v>15</v>
      </c>
      <c r="AK17" s="255">
        <v>10</v>
      </c>
      <c r="AL17" s="255" t="s">
        <v>2142</v>
      </c>
    </row>
    <row r="18" spans="1:38" s="792" customFormat="1" ht="12" customHeight="1">
      <c r="A18" s="278" t="s">
        <v>69</v>
      </c>
      <c r="B18" s="257">
        <v>43616</v>
      </c>
      <c r="C18" s="713" t="str">
        <f t="shared" si="6"/>
        <v>*PDR1906-0462*</v>
      </c>
      <c r="D18" s="672" t="s">
        <v>3012</v>
      </c>
      <c r="E18" s="256" t="s">
        <v>3013</v>
      </c>
      <c r="F18" s="256"/>
      <c r="G18" s="297" t="s">
        <v>2382</v>
      </c>
      <c r="H18" s="258" t="s">
        <v>2381</v>
      </c>
      <c r="I18" s="258" t="s">
        <v>2380</v>
      </c>
      <c r="J18" s="256">
        <v>1050</v>
      </c>
      <c r="K18" s="257">
        <v>22804</v>
      </c>
      <c r="L18" s="258" t="s">
        <v>1979</v>
      </c>
      <c r="M18" s="260" t="s">
        <v>2379</v>
      </c>
      <c r="N18" s="672"/>
      <c r="O18" s="257" t="s">
        <v>1291</v>
      </c>
      <c r="P18" s="257"/>
      <c r="Q18" s="257"/>
      <c r="R18" s="257">
        <v>43620</v>
      </c>
      <c r="S18" s="256">
        <v>1053</v>
      </c>
      <c r="T18" s="256"/>
      <c r="U18" s="256" t="s">
        <v>3175</v>
      </c>
      <c r="V18" s="1101">
        <v>1050</v>
      </c>
      <c r="W18" s="259"/>
      <c r="X18" s="680" t="s">
        <v>1829</v>
      </c>
      <c r="Y18" s="260" t="s">
        <v>1996</v>
      </c>
      <c r="Z18" s="672">
        <v>513</v>
      </c>
      <c r="AA18" s="261">
        <v>1535</v>
      </c>
      <c r="AB18" s="363">
        <f t="shared" si="0"/>
        <v>25.53</v>
      </c>
      <c r="AC18" s="363">
        <f t="shared" si="1"/>
        <v>370.4</v>
      </c>
      <c r="AD18" s="364">
        <f t="shared" si="2"/>
        <v>14.173333333333332</v>
      </c>
      <c r="AE18" s="500">
        <f t="shared" si="3"/>
        <v>14</v>
      </c>
      <c r="AF18" s="364">
        <f t="shared" si="4"/>
        <v>14.103999999999999</v>
      </c>
      <c r="AG18" s="262" t="s">
        <v>1330</v>
      </c>
      <c r="AH18" s="255" t="s">
        <v>2</v>
      </c>
      <c r="AI18" s="255">
        <v>100</v>
      </c>
      <c r="AJ18" s="255">
        <v>15</v>
      </c>
      <c r="AK18" s="255">
        <v>10</v>
      </c>
      <c r="AL18" s="255" t="s">
        <v>2378</v>
      </c>
    </row>
    <row r="19" spans="1:38" s="792" customFormat="1" ht="12" customHeight="1">
      <c r="A19" s="278" t="s">
        <v>69</v>
      </c>
      <c r="B19" s="257">
        <v>43612</v>
      </c>
      <c r="C19" s="713" t="str">
        <f t="shared" si="6"/>
        <v>*PDR1906-0341*</v>
      </c>
      <c r="D19" s="672" t="s">
        <v>3372</v>
      </c>
      <c r="E19" s="256" t="s">
        <v>3371</v>
      </c>
      <c r="F19" s="256"/>
      <c r="G19" s="297" t="s">
        <v>3370</v>
      </c>
      <c r="H19" s="258" t="s">
        <v>2148</v>
      </c>
      <c r="I19" s="258" t="s">
        <v>3369</v>
      </c>
      <c r="J19" s="256">
        <v>2000</v>
      </c>
      <c r="K19" s="257">
        <v>22804</v>
      </c>
      <c r="L19" s="258" t="s">
        <v>1329</v>
      </c>
      <c r="M19" s="674" t="s">
        <v>3368</v>
      </c>
      <c r="N19" s="672"/>
      <c r="O19" s="257" t="s">
        <v>1291</v>
      </c>
      <c r="P19" s="257"/>
      <c r="Q19" s="257"/>
      <c r="R19" s="257">
        <v>43620</v>
      </c>
      <c r="S19" s="256">
        <v>2003</v>
      </c>
      <c r="T19" s="256"/>
      <c r="U19" s="256" t="s">
        <v>3378</v>
      </c>
      <c r="V19" s="1101">
        <v>2000</v>
      </c>
      <c r="W19" s="259"/>
      <c r="X19" s="680" t="s">
        <v>1829</v>
      </c>
      <c r="Y19" s="260" t="s">
        <v>1317</v>
      </c>
      <c r="Z19" s="672">
        <v>570</v>
      </c>
      <c r="AA19" s="261">
        <v>1435</v>
      </c>
      <c r="AB19" s="363">
        <f t="shared" si="0"/>
        <v>35.03</v>
      </c>
      <c r="AC19" s="363">
        <f t="shared" si="1"/>
        <v>405.42999999999995</v>
      </c>
      <c r="AD19" s="364">
        <f t="shared" si="2"/>
        <v>14.757166666666667</v>
      </c>
      <c r="AE19" s="500">
        <f t="shared" si="3"/>
        <v>14</v>
      </c>
      <c r="AF19" s="364">
        <f t="shared" si="4"/>
        <v>14.4543</v>
      </c>
      <c r="AG19" s="262" t="s">
        <v>1330</v>
      </c>
      <c r="AH19" s="255" t="s">
        <v>2</v>
      </c>
      <c r="AI19" s="255">
        <v>100</v>
      </c>
      <c r="AJ19" s="255">
        <v>15</v>
      </c>
      <c r="AK19" s="255">
        <v>20</v>
      </c>
      <c r="AL19" s="255" t="s">
        <v>3367</v>
      </c>
    </row>
    <row r="20" spans="1:38" s="792" customFormat="1" ht="12" customHeight="1">
      <c r="A20" s="278" t="s">
        <v>69</v>
      </c>
      <c r="B20" s="257">
        <v>43613</v>
      </c>
      <c r="C20" s="713" t="str">
        <f t="shared" si="6"/>
        <v>*PDR1906-0369*</v>
      </c>
      <c r="D20" s="672" t="s">
        <v>3366</v>
      </c>
      <c r="E20" s="256" t="s">
        <v>3365</v>
      </c>
      <c r="F20" s="256"/>
      <c r="G20" s="297" t="s">
        <v>3364</v>
      </c>
      <c r="H20" s="258" t="s">
        <v>3363</v>
      </c>
      <c r="I20" s="258" t="s">
        <v>3362</v>
      </c>
      <c r="J20" s="256">
        <v>2000</v>
      </c>
      <c r="K20" s="257">
        <v>22804</v>
      </c>
      <c r="L20" s="258" t="s">
        <v>1329</v>
      </c>
      <c r="M20" s="714" t="s">
        <v>3361</v>
      </c>
      <c r="N20" s="672"/>
      <c r="O20" s="257" t="s">
        <v>1291</v>
      </c>
      <c r="P20" s="257"/>
      <c r="Q20" s="257"/>
      <c r="R20" s="257">
        <v>43620</v>
      </c>
      <c r="S20" s="256">
        <v>2003</v>
      </c>
      <c r="T20" s="256"/>
      <c r="U20" s="256" t="s">
        <v>3174</v>
      </c>
      <c r="V20" s="1101">
        <v>2000</v>
      </c>
      <c r="W20" s="259"/>
      <c r="X20" s="680" t="s">
        <v>1828</v>
      </c>
      <c r="Y20" s="714" t="s">
        <v>537</v>
      </c>
      <c r="Z20" s="672">
        <v>598</v>
      </c>
      <c r="AA20" s="261">
        <v>1341</v>
      </c>
      <c r="AB20" s="363">
        <f t="shared" si="0"/>
        <v>35.03</v>
      </c>
      <c r="AC20" s="363">
        <f t="shared" si="1"/>
        <v>440.45999999999992</v>
      </c>
      <c r="AD20" s="364">
        <f t="shared" si="2"/>
        <v>15.340999999999998</v>
      </c>
      <c r="AE20" s="500">
        <f t="shared" si="3"/>
        <v>15</v>
      </c>
      <c r="AF20" s="364">
        <f t="shared" si="4"/>
        <v>15.204599999999999</v>
      </c>
      <c r="AG20" s="262" t="s">
        <v>1330</v>
      </c>
      <c r="AH20" s="255" t="s">
        <v>2</v>
      </c>
      <c r="AI20" s="255">
        <v>100</v>
      </c>
      <c r="AJ20" s="255">
        <v>15</v>
      </c>
      <c r="AK20" s="255">
        <v>10</v>
      </c>
      <c r="AL20" s="255" t="s">
        <v>3360</v>
      </c>
    </row>
    <row r="21" spans="1:38" s="792" customFormat="1" ht="12" customHeight="1">
      <c r="A21" s="278"/>
      <c r="B21" s="257"/>
      <c r="C21" s="713"/>
      <c r="D21" s="672"/>
      <c r="E21" s="256"/>
      <c r="F21" s="256"/>
      <c r="G21" s="297"/>
      <c r="H21" s="258"/>
      <c r="I21" s="258"/>
      <c r="J21" s="256"/>
      <c r="K21" s="257"/>
      <c r="L21" s="258"/>
      <c r="M21" s="714"/>
      <c r="N21" s="672"/>
      <c r="O21" s="257"/>
      <c r="P21" s="257"/>
      <c r="Q21" s="257"/>
      <c r="R21" s="257"/>
      <c r="S21" s="256"/>
      <c r="T21" s="256"/>
      <c r="U21" s="256"/>
      <c r="V21" s="1066"/>
      <c r="W21" s="259"/>
      <c r="X21" s="680"/>
      <c r="Y21" s="714"/>
      <c r="Z21" s="672"/>
      <c r="AA21" s="261"/>
      <c r="AB21" s="363">
        <f t="shared" si="0"/>
        <v>30</v>
      </c>
      <c r="AC21" s="363">
        <f t="shared" si="1"/>
        <v>470.45999999999992</v>
      </c>
      <c r="AD21" s="364">
        <f t="shared" si="2"/>
        <v>15.840999999999998</v>
      </c>
      <c r="AE21" s="500">
        <f t="shared" si="3"/>
        <v>15</v>
      </c>
      <c r="AF21" s="364">
        <f t="shared" si="4"/>
        <v>15.504599999999998</v>
      </c>
      <c r="AG21" s="262"/>
      <c r="AH21" s="255"/>
      <c r="AI21" s="255">
        <v>100</v>
      </c>
      <c r="AJ21" s="255">
        <v>30</v>
      </c>
      <c r="AK21" s="255"/>
      <c r="AL21" s="255"/>
    </row>
    <row r="22" spans="1:38" s="792" customFormat="1" ht="12" customHeight="1">
      <c r="A22" s="256">
        <v>130</v>
      </c>
      <c r="B22" s="257">
        <v>43616</v>
      </c>
      <c r="C22" s="713" t="str">
        <f>"*"&amp;D22&amp;"*"</f>
        <v>*PDR1906-0484*</v>
      </c>
      <c r="D22" s="672" t="s">
        <v>3029</v>
      </c>
      <c r="E22" s="256" t="s">
        <v>3026</v>
      </c>
      <c r="F22" s="256"/>
      <c r="G22" s="297" t="s">
        <v>2001</v>
      </c>
      <c r="H22" s="258" t="s">
        <v>1999</v>
      </c>
      <c r="I22" s="258" t="s">
        <v>1575</v>
      </c>
      <c r="J22" s="256">
        <v>2060</v>
      </c>
      <c r="K22" s="257">
        <v>22804</v>
      </c>
      <c r="L22" s="258" t="s">
        <v>2025</v>
      </c>
      <c r="M22" s="260" t="s">
        <v>2598</v>
      </c>
      <c r="N22" s="672" t="s">
        <v>1308</v>
      </c>
      <c r="O22" s="257" t="s">
        <v>1291</v>
      </c>
      <c r="P22" s="257"/>
      <c r="Q22" s="257"/>
      <c r="R22" s="257">
        <v>43620</v>
      </c>
      <c r="S22" s="256">
        <v>2063</v>
      </c>
      <c r="T22" s="859" t="s">
        <v>2209</v>
      </c>
      <c r="U22" s="672" t="s">
        <v>3435</v>
      </c>
      <c r="V22" s="1101">
        <v>2060</v>
      </c>
      <c r="W22" s="259"/>
      <c r="X22" s="680" t="s">
        <v>1828</v>
      </c>
      <c r="Y22" s="674" t="s">
        <v>2152</v>
      </c>
      <c r="Z22" s="672">
        <v>508</v>
      </c>
      <c r="AA22" s="261">
        <v>1675</v>
      </c>
      <c r="AB22" s="363">
        <f t="shared" si="0"/>
        <v>70.63</v>
      </c>
      <c r="AC22" s="363">
        <f t="shared" si="1"/>
        <v>541.08999999999992</v>
      </c>
      <c r="AD22" s="364">
        <f t="shared" si="2"/>
        <v>17.018166666666666</v>
      </c>
      <c r="AE22" s="500">
        <f t="shared" si="3"/>
        <v>17</v>
      </c>
      <c r="AF22" s="364">
        <f t="shared" si="4"/>
        <v>17.010899999999999</v>
      </c>
      <c r="AG22" s="262" t="s">
        <v>1330</v>
      </c>
      <c r="AH22" s="255" t="s">
        <v>2</v>
      </c>
      <c r="AI22" s="255">
        <v>100</v>
      </c>
      <c r="AJ22" s="255">
        <v>50</v>
      </c>
      <c r="AK22" s="255">
        <v>10</v>
      </c>
      <c r="AL22" s="255" t="s">
        <v>2003</v>
      </c>
    </row>
    <row r="23" spans="1:38" s="792" customFormat="1" ht="12" customHeight="1">
      <c r="A23" s="256">
        <v>140</v>
      </c>
      <c r="B23" s="257">
        <v>43616</v>
      </c>
      <c r="C23" s="713" t="str">
        <f t="shared" ref="C23:C41" si="7">"*"&amp;D23&amp;"*"</f>
        <v>*PDR1906-0486*</v>
      </c>
      <c r="D23" s="672" t="s">
        <v>3030</v>
      </c>
      <c r="E23" s="256" t="s">
        <v>3026</v>
      </c>
      <c r="F23" s="256"/>
      <c r="G23" s="297" t="s">
        <v>2001</v>
      </c>
      <c r="H23" s="258" t="s">
        <v>1999</v>
      </c>
      <c r="I23" s="258" t="s">
        <v>1575</v>
      </c>
      <c r="J23" s="256">
        <v>2060</v>
      </c>
      <c r="K23" s="257">
        <v>43624</v>
      </c>
      <c r="L23" s="258" t="s">
        <v>2025</v>
      </c>
      <c r="M23" s="260" t="s">
        <v>2598</v>
      </c>
      <c r="N23" s="672" t="s">
        <v>1308</v>
      </c>
      <c r="O23" s="257" t="s">
        <v>1291</v>
      </c>
      <c r="P23" s="257"/>
      <c r="Q23" s="257"/>
      <c r="R23" s="257">
        <v>43620</v>
      </c>
      <c r="S23" s="256">
        <v>2063</v>
      </c>
      <c r="T23" s="859" t="s">
        <v>2209</v>
      </c>
      <c r="U23" s="672">
        <v>2063</v>
      </c>
      <c r="V23" s="1101">
        <v>2060</v>
      </c>
      <c r="W23" s="259"/>
      <c r="X23" s="680" t="s">
        <v>1828</v>
      </c>
      <c r="Y23" s="674" t="s">
        <v>2152</v>
      </c>
      <c r="Z23" s="672">
        <v>508</v>
      </c>
      <c r="AA23" s="261">
        <v>1675</v>
      </c>
      <c r="AB23" s="363">
        <f t="shared" si="0"/>
        <v>20.63</v>
      </c>
      <c r="AC23" s="363">
        <f t="shared" si="1"/>
        <v>561.71999999999991</v>
      </c>
      <c r="AD23" s="364">
        <f t="shared" si="2"/>
        <v>17.361999999999998</v>
      </c>
      <c r="AE23" s="500">
        <f t="shared" si="3"/>
        <v>17</v>
      </c>
      <c r="AF23" s="364">
        <f t="shared" si="4"/>
        <v>17.217199999999998</v>
      </c>
      <c r="AG23" s="262" t="s">
        <v>1330</v>
      </c>
      <c r="AH23" s="255" t="s">
        <v>2</v>
      </c>
      <c r="AI23" s="255">
        <v>100</v>
      </c>
      <c r="AJ23" s="255"/>
      <c r="AK23" s="255">
        <v>10</v>
      </c>
      <c r="AL23" s="255" t="s">
        <v>2003</v>
      </c>
    </row>
    <row r="24" spans="1:38" s="792" customFormat="1" ht="12" customHeight="1">
      <c r="A24" s="256">
        <v>150</v>
      </c>
      <c r="B24" s="257">
        <v>43616</v>
      </c>
      <c r="C24" s="713" t="str">
        <f t="shared" si="7"/>
        <v>*PDR1906-0488*</v>
      </c>
      <c r="D24" s="672" t="s">
        <v>3031</v>
      </c>
      <c r="E24" s="256" t="s">
        <v>3026</v>
      </c>
      <c r="F24" s="256"/>
      <c r="G24" s="297" t="s">
        <v>2001</v>
      </c>
      <c r="H24" s="258" t="s">
        <v>1999</v>
      </c>
      <c r="I24" s="258" t="s">
        <v>1575</v>
      </c>
      <c r="J24" s="256">
        <v>2060</v>
      </c>
      <c r="K24" s="257">
        <v>43624</v>
      </c>
      <c r="L24" s="258" t="s">
        <v>2025</v>
      </c>
      <c r="M24" s="260" t="s">
        <v>2598</v>
      </c>
      <c r="N24" s="672" t="s">
        <v>1308</v>
      </c>
      <c r="O24" s="257" t="s">
        <v>1291</v>
      </c>
      <c r="P24" s="257"/>
      <c r="Q24" s="257"/>
      <c r="R24" s="257">
        <v>43620</v>
      </c>
      <c r="S24" s="256">
        <v>2063</v>
      </c>
      <c r="T24" s="859" t="s">
        <v>2209</v>
      </c>
      <c r="U24" s="672">
        <v>2063</v>
      </c>
      <c r="V24" s="1101">
        <v>2060</v>
      </c>
      <c r="W24" s="259"/>
      <c r="X24" s="680" t="s">
        <v>1828</v>
      </c>
      <c r="Y24" s="674" t="s">
        <v>2152</v>
      </c>
      <c r="Z24" s="672">
        <v>508</v>
      </c>
      <c r="AA24" s="261">
        <v>1675</v>
      </c>
      <c r="AB24" s="363">
        <f t="shared" si="0"/>
        <v>20.63</v>
      </c>
      <c r="AC24" s="363">
        <f t="shared" si="1"/>
        <v>582.34999999999991</v>
      </c>
      <c r="AD24" s="364">
        <f t="shared" si="2"/>
        <v>17.705833333333331</v>
      </c>
      <c r="AE24" s="500">
        <f t="shared" si="3"/>
        <v>17</v>
      </c>
      <c r="AF24" s="364">
        <f t="shared" si="4"/>
        <v>17.423499999999997</v>
      </c>
      <c r="AG24" s="262" t="s">
        <v>1330</v>
      </c>
      <c r="AH24" s="255" t="s">
        <v>2</v>
      </c>
      <c r="AI24" s="255">
        <v>100</v>
      </c>
      <c r="AJ24" s="255"/>
      <c r="AK24" s="255">
        <v>10</v>
      </c>
      <c r="AL24" s="255" t="s">
        <v>2003</v>
      </c>
    </row>
    <row r="25" spans="1:38" s="792" customFormat="1" ht="12" customHeight="1">
      <c r="A25" s="256" t="s">
        <v>2120</v>
      </c>
      <c r="B25" s="257">
        <v>43616</v>
      </c>
      <c r="C25" s="713" t="str">
        <f t="shared" si="7"/>
        <v>*PDR1906-0490*</v>
      </c>
      <c r="D25" s="672" t="s">
        <v>3032</v>
      </c>
      <c r="E25" s="256" t="s">
        <v>3026</v>
      </c>
      <c r="F25" s="256"/>
      <c r="G25" s="297" t="s">
        <v>2001</v>
      </c>
      <c r="H25" s="258" t="s">
        <v>1999</v>
      </c>
      <c r="I25" s="258" t="s">
        <v>1575</v>
      </c>
      <c r="J25" s="256">
        <v>2060</v>
      </c>
      <c r="K25" s="257">
        <v>43624</v>
      </c>
      <c r="L25" s="258" t="s">
        <v>2025</v>
      </c>
      <c r="M25" s="260" t="s">
        <v>2598</v>
      </c>
      <c r="N25" s="672" t="s">
        <v>1308</v>
      </c>
      <c r="O25" s="257" t="s">
        <v>1291</v>
      </c>
      <c r="P25" s="257"/>
      <c r="Q25" s="257"/>
      <c r="R25" s="257">
        <v>43620</v>
      </c>
      <c r="S25" s="256">
        <v>2063</v>
      </c>
      <c r="T25" s="859" t="s">
        <v>2209</v>
      </c>
      <c r="U25" s="256"/>
      <c r="V25" s="1101">
        <v>2060</v>
      </c>
      <c r="W25" s="259"/>
      <c r="X25" s="680" t="s">
        <v>1828</v>
      </c>
      <c r="Y25" s="674" t="s">
        <v>2152</v>
      </c>
      <c r="Z25" s="672">
        <v>508</v>
      </c>
      <c r="AA25" s="261">
        <v>1675</v>
      </c>
      <c r="AB25" s="363">
        <f t="shared" si="0"/>
        <v>20.63</v>
      </c>
      <c r="AC25" s="363">
        <f t="shared" si="1"/>
        <v>602.9799999999999</v>
      </c>
      <c r="AD25" s="364">
        <f t="shared" si="2"/>
        <v>18.049666666666667</v>
      </c>
      <c r="AE25" s="500">
        <f t="shared" si="3"/>
        <v>18</v>
      </c>
      <c r="AF25" s="364">
        <f t="shared" si="4"/>
        <v>18.029800000000002</v>
      </c>
      <c r="AG25" s="262" t="s">
        <v>1330</v>
      </c>
      <c r="AH25" s="255" t="s">
        <v>2</v>
      </c>
      <c r="AI25" s="255">
        <v>100</v>
      </c>
      <c r="AJ25" s="255"/>
      <c r="AK25" s="255">
        <v>10</v>
      </c>
      <c r="AL25" s="255" t="s">
        <v>2003</v>
      </c>
    </row>
    <row r="26" spans="1:38" s="792" customFormat="1" ht="12" customHeight="1">
      <c r="A26" s="256">
        <v>170</v>
      </c>
      <c r="B26" s="257">
        <v>43601</v>
      </c>
      <c r="C26" s="713" t="str">
        <f t="shared" si="7"/>
        <v>*PDR1905-1160*</v>
      </c>
      <c r="D26" s="672" t="s">
        <v>2612</v>
      </c>
      <c r="E26" s="256" t="s">
        <v>2553</v>
      </c>
      <c r="F26" s="256"/>
      <c r="G26" s="297" t="s">
        <v>2552</v>
      </c>
      <c r="H26" s="258" t="s">
        <v>2551</v>
      </c>
      <c r="I26" s="258" t="s">
        <v>2550</v>
      </c>
      <c r="J26" s="256">
        <v>2060</v>
      </c>
      <c r="K26" s="257">
        <v>43623</v>
      </c>
      <c r="L26" s="258" t="s">
        <v>2549</v>
      </c>
      <c r="M26" s="260" t="s">
        <v>2548</v>
      </c>
      <c r="N26" s="672" t="s">
        <v>2147</v>
      </c>
      <c r="O26" s="257" t="s">
        <v>1291</v>
      </c>
      <c r="P26" s="257"/>
      <c r="Q26" s="257"/>
      <c r="R26" s="257">
        <v>43619</v>
      </c>
      <c r="S26" s="256">
        <v>2063</v>
      </c>
      <c r="T26" s="916" t="s">
        <v>2209</v>
      </c>
      <c r="U26" s="672">
        <v>2063</v>
      </c>
      <c r="V26" s="1101">
        <v>2060</v>
      </c>
      <c r="W26" s="259"/>
      <c r="X26" s="680" t="s">
        <v>1828</v>
      </c>
      <c r="Y26" s="674" t="s">
        <v>2152</v>
      </c>
      <c r="Z26" s="672">
        <v>508</v>
      </c>
      <c r="AA26" s="261">
        <v>1675</v>
      </c>
      <c r="AB26" s="363">
        <f t="shared" si="0"/>
        <v>70.63</v>
      </c>
      <c r="AC26" s="363">
        <f t="shared" si="1"/>
        <v>673.6099999999999</v>
      </c>
      <c r="AD26" s="364">
        <f t="shared" si="2"/>
        <v>19.226833333333332</v>
      </c>
      <c r="AE26" s="500">
        <f t="shared" si="3"/>
        <v>19</v>
      </c>
      <c r="AF26" s="364">
        <f t="shared" si="4"/>
        <v>19.136099999999999</v>
      </c>
      <c r="AG26" s="262" t="s">
        <v>1330</v>
      </c>
      <c r="AH26" s="255" t="s">
        <v>2</v>
      </c>
      <c r="AI26" s="255">
        <v>100</v>
      </c>
      <c r="AJ26" s="255">
        <v>50</v>
      </c>
      <c r="AK26" s="255">
        <v>10</v>
      </c>
      <c r="AL26" s="255" t="s">
        <v>2547</v>
      </c>
    </row>
    <row r="27" spans="1:38" s="792" customFormat="1" ht="12" customHeight="1">
      <c r="A27" s="256">
        <v>180</v>
      </c>
      <c r="B27" s="257">
        <v>43601</v>
      </c>
      <c r="C27" s="713" t="str">
        <f t="shared" si="7"/>
        <v>*PDR1905-1162*</v>
      </c>
      <c r="D27" s="672" t="s">
        <v>2613</v>
      </c>
      <c r="E27" s="256" t="s">
        <v>2553</v>
      </c>
      <c r="F27" s="256"/>
      <c r="G27" s="297" t="s">
        <v>2552</v>
      </c>
      <c r="H27" s="258" t="s">
        <v>2551</v>
      </c>
      <c r="I27" s="258" t="s">
        <v>2550</v>
      </c>
      <c r="J27" s="256">
        <v>2060</v>
      </c>
      <c r="K27" s="257">
        <v>43623</v>
      </c>
      <c r="L27" s="258" t="s">
        <v>2549</v>
      </c>
      <c r="M27" s="260" t="s">
        <v>2548</v>
      </c>
      <c r="N27" s="672" t="s">
        <v>2147</v>
      </c>
      <c r="O27" s="257" t="s">
        <v>1291</v>
      </c>
      <c r="P27" s="257"/>
      <c r="Q27" s="257"/>
      <c r="R27" s="257">
        <v>43619</v>
      </c>
      <c r="S27" s="256">
        <v>2063</v>
      </c>
      <c r="T27" s="916" t="s">
        <v>2209</v>
      </c>
      <c r="U27" s="672">
        <v>2063</v>
      </c>
      <c r="V27" s="1091">
        <v>2060</v>
      </c>
      <c r="W27" s="259"/>
      <c r="X27" s="680" t="s">
        <v>1828</v>
      </c>
      <c r="Y27" s="674" t="s">
        <v>2152</v>
      </c>
      <c r="Z27" s="672">
        <v>508</v>
      </c>
      <c r="AA27" s="261">
        <v>1675</v>
      </c>
      <c r="AB27" s="363">
        <f t="shared" si="0"/>
        <v>20.63</v>
      </c>
      <c r="AC27" s="363">
        <f t="shared" si="1"/>
        <v>694.2399999999999</v>
      </c>
      <c r="AD27" s="364">
        <f t="shared" si="2"/>
        <v>19.570666666666664</v>
      </c>
      <c r="AE27" s="500">
        <f t="shared" si="3"/>
        <v>19</v>
      </c>
      <c r="AF27" s="364">
        <f t="shared" si="4"/>
        <v>19.342399999999998</v>
      </c>
      <c r="AG27" s="262" t="s">
        <v>1330</v>
      </c>
      <c r="AH27" s="255" t="s">
        <v>2</v>
      </c>
      <c r="AI27" s="255">
        <v>100</v>
      </c>
      <c r="AJ27" s="255"/>
      <c r="AK27" s="255">
        <v>10</v>
      </c>
      <c r="AL27" s="255" t="s">
        <v>2547</v>
      </c>
    </row>
    <row r="28" spans="1:38" s="792" customFormat="1" ht="12" customHeight="1">
      <c r="A28" s="256">
        <v>190</v>
      </c>
      <c r="B28" s="257">
        <v>43601</v>
      </c>
      <c r="C28" s="713" t="str">
        <f t="shared" si="7"/>
        <v>*PDR1905-1164*</v>
      </c>
      <c r="D28" s="672" t="s">
        <v>2614</v>
      </c>
      <c r="E28" s="256" t="s">
        <v>2553</v>
      </c>
      <c r="F28" s="256"/>
      <c r="G28" s="297" t="s">
        <v>2552</v>
      </c>
      <c r="H28" s="258" t="s">
        <v>2551</v>
      </c>
      <c r="I28" s="258" t="s">
        <v>2550</v>
      </c>
      <c r="J28" s="256">
        <v>2060</v>
      </c>
      <c r="K28" s="257">
        <v>43623</v>
      </c>
      <c r="L28" s="258" t="s">
        <v>2549</v>
      </c>
      <c r="M28" s="260" t="s">
        <v>2548</v>
      </c>
      <c r="N28" s="672" t="s">
        <v>2147</v>
      </c>
      <c r="O28" s="257" t="s">
        <v>1291</v>
      </c>
      <c r="P28" s="257"/>
      <c r="Q28" s="257"/>
      <c r="R28" s="257">
        <v>43619</v>
      </c>
      <c r="S28" s="256">
        <v>2063</v>
      </c>
      <c r="T28" s="916" t="s">
        <v>2209</v>
      </c>
      <c r="U28" s="672" t="s">
        <v>3432</v>
      </c>
      <c r="V28" s="1091">
        <v>2060</v>
      </c>
      <c r="W28" s="259"/>
      <c r="X28" s="680" t="s">
        <v>1828</v>
      </c>
      <c r="Y28" s="674" t="s">
        <v>2152</v>
      </c>
      <c r="Z28" s="672">
        <v>508</v>
      </c>
      <c r="AA28" s="261">
        <v>1675</v>
      </c>
      <c r="AB28" s="363">
        <f t="shared" si="0"/>
        <v>20.63</v>
      </c>
      <c r="AC28" s="363">
        <f t="shared" si="1"/>
        <v>714.86999999999989</v>
      </c>
      <c r="AD28" s="364">
        <f t="shared" si="2"/>
        <v>19.914499999999997</v>
      </c>
      <c r="AE28" s="500">
        <f t="shared" si="3"/>
        <v>19</v>
      </c>
      <c r="AF28" s="364">
        <f t="shared" si="4"/>
        <v>19.548699999999997</v>
      </c>
      <c r="AG28" s="262" t="s">
        <v>1330</v>
      </c>
      <c r="AH28" s="255" t="s">
        <v>2</v>
      </c>
      <c r="AI28" s="255">
        <v>100</v>
      </c>
      <c r="AJ28" s="255"/>
      <c r="AK28" s="255">
        <v>10</v>
      </c>
      <c r="AL28" s="255" t="s">
        <v>2547</v>
      </c>
    </row>
    <row r="29" spans="1:38" s="792" customFormat="1" ht="12" customHeight="1">
      <c r="A29" s="256">
        <v>200</v>
      </c>
      <c r="B29" s="257">
        <v>43601</v>
      </c>
      <c r="C29" s="713" t="str">
        <f t="shared" si="7"/>
        <v>*PDR1905-1166*</v>
      </c>
      <c r="D29" s="672" t="s">
        <v>2555</v>
      </c>
      <c r="E29" s="256" t="s">
        <v>2553</v>
      </c>
      <c r="F29" s="256"/>
      <c r="G29" s="297" t="s">
        <v>2552</v>
      </c>
      <c r="H29" s="258" t="s">
        <v>2551</v>
      </c>
      <c r="I29" s="258" t="s">
        <v>2550</v>
      </c>
      <c r="J29" s="256">
        <v>2060</v>
      </c>
      <c r="K29" s="257">
        <v>43624</v>
      </c>
      <c r="L29" s="258" t="s">
        <v>2549</v>
      </c>
      <c r="M29" s="260" t="s">
        <v>2548</v>
      </c>
      <c r="N29" s="672" t="s">
        <v>2147</v>
      </c>
      <c r="O29" s="257" t="s">
        <v>1291</v>
      </c>
      <c r="P29" s="257"/>
      <c r="Q29" s="257"/>
      <c r="R29" s="257">
        <v>43619</v>
      </c>
      <c r="S29" s="256">
        <v>2063</v>
      </c>
      <c r="T29" s="916" t="s">
        <v>2209</v>
      </c>
      <c r="U29" s="672" t="s">
        <v>3433</v>
      </c>
      <c r="V29" s="1091">
        <v>2060</v>
      </c>
      <c r="W29" s="259"/>
      <c r="X29" s="680" t="s">
        <v>1828</v>
      </c>
      <c r="Y29" s="674" t="s">
        <v>2152</v>
      </c>
      <c r="Z29" s="672">
        <v>508</v>
      </c>
      <c r="AA29" s="261">
        <v>1675</v>
      </c>
      <c r="AB29" s="363">
        <f t="shared" si="0"/>
        <v>41.26</v>
      </c>
      <c r="AC29" s="363">
        <f t="shared" si="1"/>
        <v>756.12999999999988</v>
      </c>
      <c r="AD29" s="364">
        <f t="shared" si="2"/>
        <v>20.602166666666665</v>
      </c>
      <c r="AE29" s="500">
        <f t="shared" si="3"/>
        <v>20</v>
      </c>
      <c r="AF29" s="364">
        <f t="shared" si="4"/>
        <v>20.3613</v>
      </c>
      <c r="AG29" s="262" t="s">
        <v>1330</v>
      </c>
      <c r="AH29" s="255" t="s">
        <v>2</v>
      </c>
      <c r="AI29" s="255">
        <v>50</v>
      </c>
      <c r="AJ29" s="255"/>
      <c r="AK29" s="255">
        <v>10</v>
      </c>
      <c r="AL29" s="255" t="s">
        <v>2547</v>
      </c>
    </row>
    <row r="30" spans="1:38" s="792" customFormat="1" ht="12" customHeight="1">
      <c r="A30" s="256">
        <v>210</v>
      </c>
      <c r="B30" s="257">
        <v>43601</v>
      </c>
      <c r="C30" s="713" t="str">
        <f t="shared" si="7"/>
        <v>*PDR1905-1168*</v>
      </c>
      <c r="D30" s="672" t="s">
        <v>2554</v>
      </c>
      <c r="E30" s="256" t="s">
        <v>2553</v>
      </c>
      <c r="F30" s="256"/>
      <c r="G30" s="297" t="s">
        <v>2552</v>
      </c>
      <c r="H30" s="258" t="s">
        <v>2551</v>
      </c>
      <c r="I30" s="258" t="s">
        <v>2550</v>
      </c>
      <c r="J30" s="256">
        <v>2060</v>
      </c>
      <c r="K30" s="257">
        <v>43624</v>
      </c>
      <c r="L30" s="258" t="s">
        <v>2549</v>
      </c>
      <c r="M30" s="260" t="s">
        <v>2548</v>
      </c>
      <c r="N30" s="672" t="s">
        <v>2147</v>
      </c>
      <c r="O30" s="257" t="s">
        <v>1291</v>
      </c>
      <c r="P30" s="257"/>
      <c r="Q30" s="257"/>
      <c r="R30" s="257">
        <v>43619</v>
      </c>
      <c r="S30" s="256">
        <v>2063</v>
      </c>
      <c r="T30" s="916" t="s">
        <v>2209</v>
      </c>
      <c r="U30" s="672" t="s">
        <v>3434</v>
      </c>
      <c r="V30" s="1091">
        <v>2060</v>
      </c>
      <c r="W30" s="259"/>
      <c r="X30" s="680" t="s">
        <v>1828</v>
      </c>
      <c r="Y30" s="674" t="s">
        <v>2152</v>
      </c>
      <c r="Z30" s="672">
        <v>508</v>
      </c>
      <c r="AA30" s="261">
        <v>1675</v>
      </c>
      <c r="AB30" s="363">
        <f t="shared" si="0"/>
        <v>41.26</v>
      </c>
      <c r="AC30" s="363">
        <f t="shared" si="1"/>
        <v>797.38999999999987</v>
      </c>
      <c r="AD30" s="364">
        <f t="shared" si="2"/>
        <v>21.289833333333331</v>
      </c>
      <c r="AE30" s="500">
        <f t="shared" si="3"/>
        <v>21</v>
      </c>
      <c r="AF30" s="364">
        <f t="shared" si="4"/>
        <v>21.1739</v>
      </c>
      <c r="AG30" s="262" t="s">
        <v>1330</v>
      </c>
      <c r="AH30" s="255" t="s">
        <v>2</v>
      </c>
      <c r="AI30" s="255">
        <v>50</v>
      </c>
      <c r="AJ30" s="255"/>
      <c r="AK30" s="255">
        <v>10</v>
      </c>
      <c r="AL30" s="255" t="s">
        <v>2547</v>
      </c>
    </row>
    <row r="31" spans="1:38" s="792" customFormat="1" ht="12" customHeight="1">
      <c r="A31" s="256" t="s">
        <v>69</v>
      </c>
      <c r="B31" s="257">
        <v>43620</v>
      </c>
      <c r="C31" s="713" t="str">
        <f t="shared" si="7"/>
        <v>*PDR1906-0683*</v>
      </c>
      <c r="D31" s="672" t="s">
        <v>3338</v>
      </c>
      <c r="E31" s="256" t="s">
        <v>3339</v>
      </c>
      <c r="F31" s="256"/>
      <c r="G31" s="297" t="s">
        <v>2538</v>
      </c>
      <c r="H31" s="258" t="s">
        <v>2298</v>
      </c>
      <c r="I31" s="258" t="s">
        <v>3340</v>
      </c>
      <c r="J31" s="256">
        <v>2055</v>
      </c>
      <c r="K31" s="257">
        <v>22807</v>
      </c>
      <c r="L31" s="258" t="s">
        <v>2537</v>
      </c>
      <c r="M31" s="260" t="s">
        <v>2536</v>
      </c>
      <c r="N31" s="672" t="s">
        <v>2147</v>
      </c>
      <c r="O31" s="257" t="s">
        <v>1291</v>
      </c>
      <c r="P31" s="257"/>
      <c r="Q31" s="257"/>
      <c r="R31" s="257">
        <v>43622</v>
      </c>
      <c r="S31" s="256">
        <v>2058</v>
      </c>
      <c r="T31" s="256"/>
      <c r="U31" s="256" t="s">
        <v>3436</v>
      </c>
      <c r="V31" s="1091">
        <v>2055</v>
      </c>
      <c r="W31" s="259"/>
      <c r="X31" s="680" t="s">
        <v>1828</v>
      </c>
      <c r="Y31" s="674" t="s">
        <v>2535</v>
      </c>
      <c r="Z31" s="672">
        <v>508</v>
      </c>
      <c r="AA31" s="261">
        <v>1675</v>
      </c>
      <c r="AB31" s="363">
        <f t="shared" si="0"/>
        <v>91.16</v>
      </c>
      <c r="AC31" s="363">
        <f t="shared" si="1"/>
        <v>888.54999999999984</v>
      </c>
      <c r="AD31" s="364">
        <f t="shared" si="2"/>
        <v>22.809166666666663</v>
      </c>
      <c r="AE31" s="500">
        <f t="shared" si="3"/>
        <v>22</v>
      </c>
      <c r="AF31" s="364">
        <f t="shared" si="4"/>
        <v>22.485499999999998</v>
      </c>
      <c r="AG31" s="262" t="s">
        <v>1395</v>
      </c>
      <c r="AH31" s="255" t="s">
        <v>65</v>
      </c>
      <c r="AI31" s="255">
        <v>50</v>
      </c>
      <c r="AJ31" s="255">
        <v>50</v>
      </c>
      <c r="AK31" s="255">
        <v>10</v>
      </c>
      <c r="AL31" s="726" t="s">
        <v>2048</v>
      </c>
    </row>
    <row r="32" spans="1:38" s="792" customFormat="1" ht="12" customHeight="1">
      <c r="A32" s="256" t="s">
        <v>69</v>
      </c>
      <c r="B32" s="257">
        <v>43620</v>
      </c>
      <c r="C32" s="713" t="str">
        <f t="shared" si="7"/>
        <v>*PDR1906-0685*</v>
      </c>
      <c r="D32" s="672" t="s">
        <v>3341</v>
      </c>
      <c r="E32" s="256" t="s">
        <v>3339</v>
      </c>
      <c r="F32" s="256"/>
      <c r="G32" s="297" t="s">
        <v>2538</v>
      </c>
      <c r="H32" s="258" t="s">
        <v>2298</v>
      </c>
      <c r="I32" s="258" t="s">
        <v>3340</v>
      </c>
      <c r="J32" s="256">
        <v>2055</v>
      </c>
      <c r="K32" s="257">
        <v>22807</v>
      </c>
      <c r="L32" s="258" t="s">
        <v>2537</v>
      </c>
      <c r="M32" s="260" t="s">
        <v>2536</v>
      </c>
      <c r="N32" s="672" t="s">
        <v>2147</v>
      </c>
      <c r="O32" s="257" t="s">
        <v>1291</v>
      </c>
      <c r="P32" s="257"/>
      <c r="Q32" s="257"/>
      <c r="R32" s="257">
        <v>43622</v>
      </c>
      <c r="S32" s="256">
        <v>2058</v>
      </c>
      <c r="T32" s="256"/>
      <c r="U32" s="256" t="s">
        <v>3437</v>
      </c>
      <c r="V32" s="1091">
        <v>2055</v>
      </c>
      <c r="W32" s="259"/>
      <c r="X32" s="680" t="s">
        <v>1828</v>
      </c>
      <c r="Y32" s="674" t="s">
        <v>2535</v>
      </c>
      <c r="Z32" s="672">
        <v>508</v>
      </c>
      <c r="AA32" s="261">
        <v>1675</v>
      </c>
      <c r="AB32" s="363">
        <f t="shared" si="0"/>
        <v>41.16</v>
      </c>
      <c r="AC32" s="363">
        <f t="shared" si="1"/>
        <v>929.70999999999981</v>
      </c>
      <c r="AD32" s="364">
        <f t="shared" si="2"/>
        <v>23.495166666666663</v>
      </c>
      <c r="AE32" s="500">
        <f t="shared" si="3"/>
        <v>23</v>
      </c>
      <c r="AF32" s="364">
        <f t="shared" si="4"/>
        <v>23.297099999999997</v>
      </c>
      <c r="AG32" s="262" t="s">
        <v>1395</v>
      </c>
      <c r="AH32" s="255" t="s">
        <v>65</v>
      </c>
      <c r="AI32" s="255">
        <v>50</v>
      </c>
      <c r="AJ32" s="255"/>
      <c r="AK32" s="255">
        <v>10</v>
      </c>
      <c r="AL32" s="726" t="s">
        <v>2048</v>
      </c>
    </row>
    <row r="33" spans="1:184" s="792" customFormat="1" ht="12" customHeight="1">
      <c r="A33" s="256" t="s">
        <v>69</v>
      </c>
      <c r="B33" s="257">
        <v>43620</v>
      </c>
      <c r="C33" s="713" t="str">
        <f t="shared" si="7"/>
        <v>*PDR1906-0687*</v>
      </c>
      <c r="D33" s="672" t="s">
        <v>3342</v>
      </c>
      <c r="E33" s="256" t="s">
        <v>3339</v>
      </c>
      <c r="F33" s="256"/>
      <c r="G33" s="297" t="s">
        <v>2538</v>
      </c>
      <c r="H33" s="258" t="s">
        <v>2298</v>
      </c>
      <c r="I33" s="258" t="s">
        <v>3340</v>
      </c>
      <c r="J33" s="256">
        <v>2055</v>
      </c>
      <c r="K33" s="257">
        <v>22807</v>
      </c>
      <c r="L33" s="258" t="s">
        <v>2537</v>
      </c>
      <c r="M33" s="260" t="s">
        <v>2536</v>
      </c>
      <c r="N33" s="672" t="s">
        <v>2147</v>
      </c>
      <c r="O33" s="257" t="s">
        <v>1291</v>
      </c>
      <c r="P33" s="257"/>
      <c r="Q33" s="257"/>
      <c r="R33" s="257">
        <v>43622</v>
      </c>
      <c r="S33" s="256">
        <v>2058</v>
      </c>
      <c r="T33" s="256"/>
      <c r="U33" s="256" t="s">
        <v>3438</v>
      </c>
      <c r="V33" s="1091">
        <v>2055</v>
      </c>
      <c r="W33" s="259"/>
      <c r="X33" s="680" t="s">
        <v>1828</v>
      </c>
      <c r="Y33" s="674" t="s">
        <v>2535</v>
      </c>
      <c r="Z33" s="672">
        <v>508</v>
      </c>
      <c r="AA33" s="261">
        <v>1675</v>
      </c>
      <c r="AB33" s="363">
        <f t="shared" si="0"/>
        <v>41.16</v>
      </c>
      <c r="AC33" s="363">
        <f t="shared" si="1"/>
        <v>970.86999999999978</v>
      </c>
      <c r="AD33" s="364">
        <f t="shared" si="2"/>
        <v>24.181166666666662</v>
      </c>
      <c r="AE33" s="500">
        <f t="shared" si="3"/>
        <v>24</v>
      </c>
      <c r="AF33" s="364">
        <f t="shared" si="4"/>
        <v>24.108699999999999</v>
      </c>
      <c r="AG33" s="262" t="s">
        <v>1395</v>
      </c>
      <c r="AH33" s="255" t="s">
        <v>65</v>
      </c>
      <c r="AI33" s="255">
        <v>50</v>
      </c>
      <c r="AJ33" s="255"/>
      <c r="AK33" s="255">
        <v>10</v>
      </c>
      <c r="AL33" s="726" t="s">
        <v>2048</v>
      </c>
    </row>
    <row r="34" spans="1:184" s="792" customFormat="1" ht="12" customHeight="1">
      <c r="A34" s="256" t="s">
        <v>69</v>
      </c>
      <c r="B34" s="257">
        <v>43620</v>
      </c>
      <c r="C34" s="713" t="str">
        <f t="shared" si="7"/>
        <v>*PDR1906-0689*</v>
      </c>
      <c r="D34" s="672" t="s">
        <v>3343</v>
      </c>
      <c r="E34" s="256" t="s">
        <v>3339</v>
      </c>
      <c r="F34" s="256"/>
      <c r="G34" s="297" t="s">
        <v>2538</v>
      </c>
      <c r="H34" s="258" t="s">
        <v>2298</v>
      </c>
      <c r="I34" s="258" t="s">
        <v>3340</v>
      </c>
      <c r="J34" s="256">
        <v>2055</v>
      </c>
      <c r="K34" s="257">
        <v>22807</v>
      </c>
      <c r="L34" s="258" t="s">
        <v>2537</v>
      </c>
      <c r="M34" s="260" t="s">
        <v>2536</v>
      </c>
      <c r="N34" s="672" t="s">
        <v>2147</v>
      </c>
      <c r="O34" s="257" t="s">
        <v>1291</v>
      </c>
      <c r="P34" s="257"/>
      <c r="Q34" s="257"/>
      <c r="R34" s="257">
        <v>43622</v>
      </c>
      <c r="S34" s="256">
        <v>2058</v>
      </c>
      <c r="T34" s="256"/>
      <c r="U34" s="256" t="s">
        <v>3439</v>
      </c>
      <c r="V34" s="1091">
        <v>2055</v>
      </c>
      <c r="W34" s="259"/>
      <c r="X34" s="680" t="s">
        <v>1828</v>
      </c>
      <c r="Y34" s="674" t="s">
        <v>2535</v>
      </c>
      <c r="Z34" s="672">
        <v>508</v>
      </c>
      <c r="AA34" s="261">
        <v>1675</v>
      </c>
      <c r="AB34" s="363">
        <f t="shared" si="0"/>
        <v>41.16</v>
      </c>
      <c r="AC34" s="363">
        <f t="shared" si="1"/>
        <v>1012.0299999999997</v>
      </c>
      <c r="AD34" s="364">
        <f t="shared" si="2"/>
        <v>24.867166666666662</v>
      </c>
      <c r="AE34" s="500">
        <f t="shared" si="3"/>
        <v>24</v>
      </c>
      <c r="AF34" s="364">
        <f t="shared" si="4"/>
        <v>24.520299999999999</v>
      </c>
      <c r="AG34" s="262" t="s">
        <v>1395</v>
      </c>
      <c r="AH34" s="255" t="s">
        <v>65</v>
      </c>
      <c r="AI34" s="255">
        <v>50</v>
      </c>
      <c r="AJ34" s="255"/>
      <c r="AK34" s="255">
        <v>10</v>
      </c>
      <c r="AL34" s="726" t="s">
        <v>2048</v>
      </c>
    </row>
    <row r="35" spans="1:184" s="792" customFormat="1" ht="12" customHeight="1">
      <c r="A35" s="256" t="s">
        <v>69</v>
      </c>
      <c r="B35" s="257">
        <v>43620</v>
      </c>
      <c r="C35" s="713" t="str">
        <f t="shared" si="7"/>
        <v>*PDR1906-0691*</v>
      </c>
      <c r="D35" s="672" t="s">
        <v>3344</v>
      </c>
      <c r="E35" s="256" t="s">
        <v>3339</v>
      </c>
      <c r="F35" s="256"/>
      <c r="G35" s="297" t="s">
        <v>2538</v>
      </c>
      <c r="H35" s="258" t="s">
        <v>2298</v>
      </c>
      <c r="I35" s="258" t="s">
        <v>3340</v>
      </c>
      <c r="J35" s="256">
        <v>2055</v>
      </c>
      <c r="K35" s="257">
        <v>22807</v>
      </c>
      <c r="L35" s="258" t="s">
        <v>2537</v>
      </c>
      <c r="M35" s="260" t="s">
        <v>2536</v>
      </c>
      <c r="N35" s="672" t="s">
        <v>2147</v>
      </c>
      <c r="O35" s="257" t="s">
        <v>1291</v>
      </c>
      <c r="P35" s="257"/>
      <c r="Q35" s="257"/>
      <c r="R35" s="257">
        <v>43622</v>
      </c>
      <c r="S35" s="256">
        <v>2058</v>
      </c>
      <c r="T35" s="256"/>
      <c r="U35" s="256" t="s">
        <v>3440</v>
      </c>
      <c r="V35" s="1091">
        <v>2055</v>
      </c>
      <c r="W35" s="259"/>
      <c r="X35" s="680" t="s">
        <v>1828</v>
      </c>
      <c r="Y35" s="674" t="s">
        <v>2535</v>
      </c>
      <c r="Z35" s="672">
        <v>508</v>
      </c>
      <c r="AA35" s="261">
        <v>1675</v>
      </c>
      <c r="AB35" s="363">
        <f t="shared" si="0"/>
        <v>41.16</v>
      </c>
      <c r="AC35" s="363">
        <f t="shared" si="1"/>
        <v>1053.1899999999998</v>
      </c>
      <c r="AD35" s="364">
        <f t="shared" si="2"/>
        <v>25.553166666666662</v>
      </c>
      <c r="AE35" s="500">
        <f t="shared" si="3"/>
        <v>25</v>
      </c>
      <c r="AF35" s="364">
        <f t="shared" si="4"/>
        <v>25.331899999999997</v>
      </c>
      <c r="AG35" s="262" t="s">
        <v>1395</v>
      </c>
      <c r="AH35" s="255" t="s">
        <v>65</v>
      </c>
      <c r="AI35" s="255">
        <v>50</v>
      </c>
      <c r="AJ35" s="255"/>
      <c r="AK35" s="255">
        <v>10</v>
      </c>
      <c r="AL35" s="726" t="s">
        <v>2048</v>
      </c>
    </row>
    <row r="36" spans="1:184" s="274" customFormat="1" ht="12" customHeight="1">
      <c r="A36" s="256" t="s">
        <v>69</v>
      </c>
      <c r="B36" s="257">
        <v>43595</v>
      </c>
      <c r="C36" s="713" t="str">
        <f t="shared" si="7"/>
        <v>*PDR1905-0830*</v>
      </c>
      <c r="D36" s="672" t="s">
        <v>2467</v>
      </c>
      <c r="E36" s="256" t="s">
        <v>2463</v>
      </c>
      <c r="F36" s="256"/>
      <c r="G36" s="297" t="s">
        <v>2009</v>
      </c>
      <c r="H36" s="258" t="s">
        <v>1328</v>
      </c>
      <c r="I36" s="258" t="s">
        <v>2008</v>
      </c>
      <c r="J36" s="256">
        <v>2410</v>
      </c>
      <c r="K36" s="257">
        <v>43622</v>
      </c>
      <c r="L36" s="258" t="s">
        <v>2007</v>
      </c>
      <c r="M36" s="260" t="s">
        <v>2006</v>
      </c>
      <c r="N36" s="672" t="s">
        <v>2005</v>
      </c>
      <c r="O36" s="257" t="s">
        <v>1291</v>
      </c>
      <c r="P36" s="739" t="s">
        <v>2916</v>
      </c>
      <c r="Q36" s="257"/>
      <c r="R36" s="257">
        <v>43620</v>
      </c>
      <c r="S36" s="256">
        <v>2497</v>
      </c>
      <c r="T36" s="256"/>
      <c r="U36" s="256" t="s">
        <v>3441</v>
      </c>
      <c r="V36" s="1091">
        <v>2410</v>
      </c>
      <c r="W36" s="259"/>
      <c r="X36" s="680" t="s">
        <v>1828</v>
      </c>
      <c r="Y36" s="674" t="s">
        <v>257</v>
      </c>
      <c r="Z36" s="672">
        <v>1081</v>
      </c>
      <c r="AA36" s="261">
        <v>2455</v>
      </c>
      <c r="AB36" s="363">
        <f t="shared" si="0"/>
        <v>121.34285714285714</v>
      </c>
      <c r="AC36" s="363">
        <f t="shared" si="1"/>
        <v>1174.532857142857</v>
      </c>
      <c r="AD36" s="364">
        <f t="shared" si="2"/>
        <v>27.575547619047615</v>
      </c>
      <c r="AE36" s="500">
        <f t="shared" si="3"/>
        <v>27</v>
      </c>
      <c r="AF36" s="364">
        <f t="shared" si="4"/>
        <v>27.345328571428571</v>
      </c>
      <c r="AG36" s="262" t="s">
        <v>1330</v>
      </c>
      <c r="AH36" s="255" t="s">
        <v>2</v>
      </c>
      <c r="AI36" s="255">
        <v>35</v>
      </c>
      <c r="AJ36" s="255">
        <v>50</v>
      </c>
      <c r="AK36" s="255">
        <v>5</v>
      </c>
      <c r="AL36" s="751" t="s">
        <v>2004</v>
      </c>
    </row>
    <row r="37" spans="1:184" s="792" customFormat="1" ht="12" customHeight="1">
      <c r="A37" s="256">
        <v>280</v>
      </c>
      <c r="B37" s="257">
        <v>43566</v>
      </c>
      <c r="C37" s="713" t="str">
        <f t="shared" si="7"/>
        <v>*PDR1907-0004*</v>
      </c>
      <c r="D37" s="672" t="s">
        <v>2230</v>
      </c>
      <c r="E37" s="256" t="s">
        <v>2222</v>
      </c>
      <c r="F37" s="256"/>
      <c r="G37" s="297" t="s">
        <v>2203</v>
      </c>
      <c r="H37" s="258" t="s">
        <v>1303</v>
      </c>
      <c r="I37" s="258" t="s">
        <v>2202</v>
      </c>
      <c r="J37" s="256">
        <v>2000</v>
      </c>
      <c r="K37" s="257">
        <v>43623</v>
      </c>
      <c r="L37" s="258" t="s">
        <v>1371</v>
      </c>
      <c r="M37" s="260" t="s">
        <v>2201</v>
      </c>
      <c r="N37" s="672"/>
      <c r="O37" s="257" t="s">
        <v>1291</v>
      </c>
      <c r="P37" s="257"/>
      <c r="Q37" s="257"/>
      <c r="R37" s="257">
        <v>43622</v>
      </c>
      <c r="S37" s="256">
        <v>2003</v>
      </c>
      <c r="T37" s="256"/>
      <c r="U37" s="256" t="s">
        <v>3444</v>
      </c>
      <c r="V37" s="1091">
        <v>2000</v>
      </c>
      <c r="W37" s="259"/>
      <c r="X37" s="680" t="s">
        <v>1828</v>
      </c>
      <c r="Y37" s="674" t="s">
        <v>2089</v>
      </c>
      <c r="Z37" s="672">
        <v>542</v>
      </c>
      <c r="AA37" s="261">
        <v>1479</v>
      </c>
      <c r="AB37" s="363">
        <f t="shared" si="0"/>
        <v>55.06</v>
      </c>
      <c r="AC37" s="363">
        <f t="shared" si="1"/>
        <v>1229.5928571428569</v>
      </c>
      <c r="AD37" s="364">
        <f t="shared" si="2"/>
        <v>28.493214285714281</v>
      </c>
      <c r="AE37" s="500">
        <f t="shared" si="3"/>
        <v>28</v>
      </c>
      <c r="AF37" s="364">
        <f t="shared" si="4"/>
        <v>28.295928571428568</v>
      </c>
      <c r="AG37" s="262" t="s">
        <v>1330</v>
      </c>
      <c r="AH37" s="255" t="s">
        <v>2</v>
      </c>
      <c r="AI37" s="255">
        <v>50</v>
      </c>
      <c r="AJ37" s="255">
        <v>15</v>
      </c>
      <c r="AK37" s="255">
        <v>10</v>
      </c>
      <c r="AL37" s="255">
        <v>0</v>
      </c>
    </row>
    <row r="38" spans="1:184" s="792" customFormat="1" ht="12" customHeight="1">
      <c r="A38" s="256">
        <v>290</v>
      </c>
      <c r="B38" s="257">
        <v>43616</v>
      </c>
      <c r="C38" s="713" t="str">
        <f t="shared" si="7"/>
        <v>*PDR1906-0464*</v>
      </c>
      <c r="D38" s="672" t="s">
        <v>3413</v>
      </c>
      <c r="E38" s="256" t="s">
        <v>3414</v>
      </c>
      <c r="F38" s="256"/>
      <c r="G38" s="297" t="s">
        <v>2509</v>
      </c>
      <c r="H38" s="258" t="s">
        <v>1350</v>
      </c>
      <c r="I38" s="258" t="s">
        <v>2510</v>
      </c>
      <c r="J38" s="256">
        <v>1340</v>
      </c>
      <c r="K38" s="257">
        <v>22804</v>
      </c>
      <c r="L38" s="258" t="s">
        <v>1371</v>
      </c>
      <c r="M38" s="260" t="s">
        <v>2415</v>
      </c>
      <c r="N38" s="672" t="s">
        <v>3420</v>
      </c>
      <c r="O38" s="257" t="s">
        <v>1291</v>
      </c>
      <c r="P38" s="257"/>
      <c r="Q38" s="257"/>
      <c r="R38" s="257">
        <v>43620</v>
      </c>
      <c r="S38" s="256">
        <v>1343</v>
      </c>
      <c r="T38" s="256"/>
      <c r="U38" s="256">
        <v>1343</v>
      </c>
      <c r="V38" s="1091">
        <v>1340</v>
      </c>
      <c r="W38" s="259"/>
      <c r="X38" s="680" t="s">
        <v>1828</v>
      </c>
      <c r="Y38" s="674" t="s">
        <v>1304</v>
      </c>
      <c r="Z38" s="672">
        <v>623</v>
      </c>
      <c r="AA38" s="261">
        <v>1293</v>
      </c>
      <c r="AB38" s="363">
        <f t="shared" si="0"/>
        <v>26.86</v>
      </c>
      <c r="AC38" s="363">
        <f t="shared" si="1"/>
        <v>1256.4528571428568</v>
      </c>
      <c r="AD38" s="364">
        <f t="shared" si="2"/>
        <v>28.940880952380947</v>
      </c>
      <c r="AE38" s="500">
        <f t="shared" si="3"/>
        <v>28</v>
      </c>
      <c r="AF38" s="364">
        <f t="shared" si="4"/>
        <v>28.564528571428568</v>
      </c>
      <c r="AG38" s="262" t="s">
        <v>1330</v>
      </c>
      <c r="AH38" s="255" t="s">
        <v>2</v>
      </c>
      <c r="AI38" s="255">
        <v>50</v>
      </c>
      <c r="AJ38" s="255">
        <v>0</v>
      </c>
      <c r="AK38" s="255">
        <v>10</v>
      </c>
      <c r="AL38" s="255" t="s">
        <v>2414</v>
      </c>
    </row>
    <row r="39" spans="1:184" s="792" customFormat="1" ht="12" customHeight="1">
      <c r="A39" s="256">
        <v>300</v>
      </c>
      <c r="B39" s="257">
        <v>43616</v>
      </c>
      <c r="C39" s="713" t="str">
        <f t="shared" si="7"/>
        <v>*PDR1906-0466*</v>
      </c>
      <c r="D39" s="672" t="s">
        <v>3415</v>
      </c>
      <c r="E39" s="256" t="s">
        <v>3416</v>
      </c>
      <c r="F39" s="256"/>
      <c r="G39" s="297" t="s">
        <v>2509</v>
      </c>
      <c r="H39" s="258" t="s">
        <v>1350</v>
      </c>
      <c r="I39" s="258" t="s">
        <v>2510</v>
      </c>
      <c r="J39" s="256">
        <v>1340</v>
      </c>
      <c r="K39" s="257">
        <v>22804</v>
      </c>
      <c r="L39" s="258" t="s">
        <v>1371</v>
      </c>
      <c r="M39" s="260" t="s">
        <v>2415</v>
      </c>
      <c r="N39" s="672" t="s">
        <v>3420</v>
      </c>
      <c r="O39" s="257" t="s">
        <v>1291</v>
      </c>
      <c r="P39" s="257"/>
      <c r="Q39" s="257"/>
      <c r="R39" s="257">
        <v>43620</v>
      </c>
      <c r="S39" s="256">
        <v>1343</v>
      </c>
      <c r="T39" s="256"/>
      <c r="U39" s="256" t="s">
        <v>3417</v>
      </c>
      <c r="V39" s="1091">
        <v>1340</v>
      </c>
      <c r="W39" s="259"/>
      <c r="X39" s="680" t="s">
        <v>1828</v>
      </c>
      <c r="Y39" s="674" t="s">
        <v>1304</v>
      </c>
      <c r="Z39" s="672">
        <v>623</v>
      </c>
      <c r="AA39" s="261">
        <v>1293</v>
      </c>
      <c r="AB39" s="363">
        <f t="shared" si="0"/>
        <v>26.86</v>
      </c>
      <c r="AC39" s="363">
        <f t="shared" si="1"/>
        <v>1283.3128571428567</v>
      </c>
      <c r="AD39" s="364">
        <f t="shared" si="2"/>
        <v>29.38854761904761</v>
      </c>
      <c r="AE39" s="500">
        <f t="shared" si="3"/>
        <v>29</v>
      </c>
      <c r="AF39" s="364">
        <f t="shared" si="4"/>
        <v>29.233128571428566</v>
      </c>
      <c r="AG39" s="262" t="s">
        <v>1330</v>
      </c>
      <c r="AH39" s="255" t="s">
        <v>2</v>
      </c>
      <c r="AI39" s="255">
        <v>50</v>
      </c>
      <c r="AJ39" s="255">
        <v>0</v>
      </c>
      <c r="AK39" s="255">
        <v>10</v>
      </c>
      <c r="AL39" s="255" t="s">
        <v>2414</v>
      </c>
    </row>
    <row r="40" spans="1:184" s="792" customFormat="1" ht="12" customHeight="1">
      <c r="A40" s="256">
        <v>310</v>
      </c>
      <c r="B40" s="257">
        <v>43593</v>
      </c>
      <c r="C40" s="713" t="str">
        <f t="shared" si="7"/>
        <v>*PDR1905-0733*</v>
      </c>
      <c r="D40" s="672" t="s">
        <v>3418</v>
      </c>
      <c r="E40" s="256" t="s">
        <v>2444</v>
      </c>
      <c r="F40" s="256"/>
      <c r="G40" s="297" t="s">
        <v>2417</v>
      </c>
      <c r="H40" s="258" t="s">
        <v>1303</v>
      </c>
      <c r="I40" s="258" t="s">
        <v>2416</v>
      </c>
      <c r="J40" s="256">
        <v>1345</v>
      </c>
      <c r="K40" s="257">
        <v>43623</v>
      </c>
      <c r="L40" s="258" t="s">
        <v>1371</v>
      </c>
      <c r="M40" s="260" t="s">
        <v>2415</v>
      </c>
      <c r="N40" s="672" t="s">
        <v>3420</v>
      </c>
      <c r="O40" s="257" t="s">
        <v>1291</v>
      </c>
      <c r="P40" s="257"/>
      <c r="Q40" s="257"/>
      <c r="R40" s="257">
        <v>43619</v>
      </c>
      <c r="S40" s="256">
        <v>1348</v>
      </c>
      <c r="T40" s="256"/>
      <c r="U40" s="256">
        <v>1343</v>
      </c>
      <c r="V40" s="1091">
        <v>1345</v>
      </c>
      <c r="W40" s="259"/>
      <c r="X40" s="680" t="s">
        <v>1828</v>
      </c>
      <c r="Y40" s="674" t="s">
        <v>1304</v>
      </c>
      <c r="Z40" s="672">
        <v>623</v>
      </c>
      <c r="AA40" s="261">
        <v>1293</v>
      </c>
      <c r="AB40" s="363">
        <f t="shared" si="0"/>
        <v>26.96</v>
      </c>
      <c r="AC40" s="363">
        <f t="shared" si="1"/>
        <v>1310.2728571428568</v>
      </c>
      <c r="AD40" s="364">
        <f t="shared" si="2"/>
        <v>29.837880952380946</v>
      </c>
      <c r="AE40" s="500">
        <f t="shared" si="3"/>
        <v>29</v>
      </c>
      <c r="AF40" s="364">
        <f t="shared" si="4"/>
        <v>29.502728571428566</v>
      </c>
      <c r="AG40" s="262" t="s">
        <v>1330</v>
      </c>
      <c r="AH40" s="255" t="s">
        <v>2</v>
      </c>
      <c r="AI40" s="255">
        <v>50</v>
      </c>
      <c r="AJ40" s="255">
        <v>0</v>
      </c>
      <c r="AK40" s="255">
        <v>10</v>
      </c>
      <c r="AL40" s="255" t="s">
        <v>2414</v>
      </c>
    </row>
    <row r="41" spans="1:184" s="792" customFormat="1" ht="12" customHeight="1">
      <c r="A41" s="256">
        <v>320</v>
      </c>
      <c r="B41" s="257">
        <v>43593</v>
      </c>
      <c r="C41" s="713" t="str">
        <f t="shared" si="7"/>
        <v>*PDR1905-0734*</v>
      </c>
      <c r="D41" s="672" t="s">
        <v>3419</v>
      </c>
      <c r="E41" s="256" t="s">
        <v>2444</v>
      </c>
      <c r="F41" s="256"/>
      <c r="G41" s="297" t="s">
        <v>2417</v>
      </c>
      <c r="H41" s="258" t="s">
        <v>1303</v>
      </c>
      <c r="I41" s="258" t="s">
        <v>2416</v>
      </c>
      <c r="J41" s="256">
        <v>1345</v>
      </c>
      <c r="K41" s="257">
        <v>43624</v>
      </c>
      <c r="L41" s="258" t="s">
        <v>1371</v>
      </c>
      <c r="M41" s="260" t="s">
        <v>2415</v>
      </c>
      <c r="N41" s="672" t="s">
        <v>3420</v>
      </c>
      <c r="O41" s="257" t="s">
        <v>1291</v>
      </c>
      <c r="P41" s="257"/>
      <c r="Q41" s="257"/>
      <c r="R41" s="257">
        <v>43619</v>
      </c>
      <c r="S41" s="256">
        <v>1348</v>
      </c>
      <c r="T41" s="256"/>
      <c r="U41" s="256">
        <v>1343</v>
      </c>
      <c r="V41" s="1102">
        <v>922</v>
      </c>
      <c r="W41" s="259"/>
      <c r="X41" s="680" t="s">
        <v>1828</v>
      </c>
      <c r="Y41" s="674" t="s">
        <v>1304</v>
      </c>
      <c r="Z41" s="672">
        <v>623</v>
      </c>
      <c r="AA41" s="261">
        <v>1293</v>
      </c>
      <c r="AB41" s="363">
        <f t="shared" si="0"/>
        <v>26.96</v>
      </c>
      <c r="AC41" s="363">
        <f t="shared" si="1"/>
        <v>1337.2328571428568</v>
      </c>
      <c r="AD41" s="364">
        <f t="shared" si="2"/>
        <v>30.287214285714281</v>
      </c>
      <c r="AE41" s="500">
        <f t="shared" si="3"/>
        <v>30</v>
      </c>
      <c r="AF41" s="364">
        <f t="shared" si="4"/>
        <v>30.172328571428569</v>
      </c>
      <c r="AG41" s="262" t="s">
        <v>1330</v>
      </c>
      <c r="AH41" s="255" t="s">
        <v>2</v>
      </c>
      <c r="AI41" s="255">
        <v>50</v>
      </c>
      <c r="AJ41" s="255">
        <v>0</v>
      </c>
      <c r="AK41" s="255">
        <v>10</v>
      </c>
      <c r="AL41" s="255" t="s">
        <v>2414</v>
      </c>
    </row>
    <row r="42" spans="1:184" s="310" customFormat="1" ht="15.95" customHeight="1">
      <c r="A42" s="302"/>
      <c r="B42" s="302"/>
      <c r="C42" s="301"/>
      <c r="D42" s="673"/>
      <c r="E42" s="346"/>
      <c r="F42" s="346"/>
      <c r="G42" s="673"/>
      <c r="H42" s="347"/>
      <c r="I42" s="347"/>
      <c r="J42" s="302"/>
      <c r="K42" s="301"/>
      <c r="L42" s="347" t="s">
        <v>347</v>
      </c>
      <c r="M42" s="347"/>
      <c r="N42" s="347"/>
      <c r="O42" s="389"/>
      <c r="P42" s="712"/>
      <c r="Q42" s="359"/>
      <c r="R42" s="301"/>
      <c r="S42" s="302"/>
      <c r="T42" s="360"/>
      <c r="U42" s="302"/>
      <c r="V42" s="1091"/>
      <c r="W42" s="360"/>
      <c r="X42" s="346"/>
      <c r="Y42" s="347"/>
      <c r="Z42" s="361"/>
      <c r="AA42" s="362"/>
      <c r="AB42" s="363">
        <f t="shared" si="0"/>
        <v>60</v>
      </c>
      <c r="AC42" s="363">
        <f t="shared" si="1"/>
        <v>1397.2328571428568</v>
      </c>
      <c r="AD42" s="364">
        <f t="shared" si="2"/>
        <v>31.287214285714281</v>
      </c>
      <c r="AE42" s="500">
        <f t="shared" si="3"/>
        <v>31</v>
      </c>
      <c r="AF42" s="364">
        <f t="shared" si="4"/>
        <v>31.172328571428569</v>
      </c>
      <c r="AG42" s="304"/>
      <c r="AH42" s="304"/>
      <c r="AI42" s="255">
        <v>50</v>
      </c>
      <c r="AJ42" s="255">
        <v>60</v>
      </c>
      <c r="AK42" s="304"/>
      <c r="AL42" s="304"/>
      <c r="AM42" s="391"/>
      <c r="AN42" s="391"/>
    </row>
    <row r="43" spans="1:184" s="310" customFormat="1" ht="15.95" customHeight="1">
      <c r="A43" s="302"/>
      <c r="B43" s="302"/>
      <c r="C43" s="301"/>
      <c r="D43" s="673"/>
      <c r="E43" s="346"/>
      <c r="F43" s="346"/>
      <c r="G43" s="673"/>
      <c r="H43" s="347"/>
      <c r="I43" s="347"/>
      <c r="J43" s="302"/>
      <c r="K43" s="301"/>
      <c r="L43" s="347"/>
      <c r="M43" s="347"/>
      <c r="N43" s="347"/>
      <c r="O43" s="347"/>
      <c r="P43" s="347"/>
      <c r="Q43" s="347"/>
      <c r="R43" s="389"/>
      <c r="S43" s="359"/>
      <c r="T43" s="359"/>
      <c r="U43" s="301"/>
      <c r="V43" s="302"/>
      <c r="W43" s="360"/>
      <c r="X43" s="302"/>
      <c r="Y43" s="302"/>
      <c r="Z43" s="360"/>
      <c r="AA43" s="360"/>
      <c r="AB43" s="346"/>
      <c r="AC43" s="347"/>
      <c r="AD43" s="361"/>
      <c r="AE43" s="362"/>
      <c r="AF43" s="363"/>
      <c r="AG43" s="363"/>
      <c r="AH43" s="364"/>
      <c r="AI43" s="610"/>
      <c r="AJ43" s="611"/>
      <c r="AK43" s="518"/>
      <c r="AL43" s="304"/>
      <c r="AM43" s="391"/>
      <c r="AN43" s="391"/>
    </row>
    <row r="44" spans="1:184" s="310" customFormat="1" ht="15.95" customHeight="1">
      <c r="A44" s="302"/>
      <c r="B44" s="302"/>
      <c r="C44" s="301"/>
      <c r="D44" s="673"/>
      <c r="E44" s="302"/>
      <c r="F44" s="302"/>
      <c r="G44" s="302"/>
      <c r="H44" s="306"/>
      <c r="I44" s="306"/>
      <c r="J44" s="302">
        <f>SUM(J8:J43)</f>
        <v>58578</v>
      </c>
      <c r="K44" s="301"/>
      <c r="L44" s="306"/>
      <c r="M44" s="673"/>
      <c r="N44" s="306"/>
      <c r="O44" s="306"/>
      <c r="P44" s="306"/>
      <c r="Q44" s="306"/>
      <c r="R44" s="301"/>
      <c r="S44" s="302">
        <f>SUM(S8:S43)</f>
        <v>58769</v>
      </c>
      <c r="T44" s="302"/>
      <c r="U44" s="302"/>
      <c r="V44" s="302"/>
      <c r="W44" s="308"/>
      <c r="X44" s="302"/>
      <c r="Y44" s="307"/>
      <c r="Z44" s="673"/>
      <c r="AA44" s="309"/>
      <c r="AB44" s="501">
        <f>SUM(AB7:AB43)</f>
        <v>1397.2328571428568</v>
      </c>
      <c r="AC44" s="501"/>
      <c r="AD44" s="305"/>
      <c r="AE44" s="365"/>
      <c r="AF44" s="501">
        <f>AB44/60</f>
        <v>23.287214285714281</v>
      </c>
      <c r="AG44" s="305"/>
      <c r="AH44" s="518"/>
      <c r="AI44" s="518"/>
      <c r="AJ44" s="518"/>
      <c r="AK44" s="518"/>
      <c r="AL44" s="389"/>
      <c r="GB44" s="519"/>
    </row>
    <row r="45" spans="1:184">
      <c r="A45" s="1082"/>
      <c r="B45" s="1082"/>
      <c r="L45" s="520"/>
      <c r="M45" s="502"/>
      <c r="N45" s="502"/>
      <c r="O45" s="502"/>
      <c r="P45" s="502"/>
      <c r="Q45" s="502"/>
      <c r="R45" s="502"/>
      <c r="S45" s="502"/>
      <c r="T45" s="502"/>
      <c r="U45" s="502"/>
      <c r="V45" s="502"/>
      <c r="W45" s="521"/>
      <c r="Y45" s="1082"/>
      <c r="Z45" s="1082"/>
      <c r="AA45" s="1082"/>
      <c r="AK45" s="656"/>
    </row>
    <row r="46" spans="1:184">
      <c r="S46" s="491"/>
      <c r="T46" s="491"/>
      <c r="U46" s="491"/>
      <c r="V46" s="594"/>
      <c r="W46" s="522"/>
      <c r="Z46" s="837" t="s">
        <v>2307</v>
      </c>
    </row>
    <row r="47" spans="1:184" ht="21">
      <c r="I47" s="504" t="s">
        <v>592</v>
      </c>
      <c r="R47" s="504" t="s">
        <v>594</v>
      </c>
      <c r="W47" s="490"/>
      <c r="Z47" s="942" t="s">
        <v>3535</v>
      </c>
      <c r="AM47" s="491"/>
      <c r="AN47" s="491"/>
    </row>
    <row r="48" spans="1:184" s="1082" customFormat="1">
      <c r="I48" s="1535"/>
      <c r="J48" s="1535"/>
      <c r="R48" s="1535" t="s">
        <v>61</v>
      </c>
      <c r="S48" s="1535"/>
      <c r="T48" s="1535"/>
      <c r="U48" s="1535"/>
      <c r="V48" s="1535"/>
      <c r="W48" s="1535"/>
      <c r="X48" s="1535"/>
      <c r="Y48" s="523"/>
      <c r="Z48" s="523"/>
      <c r="AA48" s="523"/>
      <c r="AH48" s="524"/>
      <c r="AI48" s="524"/>
      <c r="AJ48" s="524"/>
      <c r="AK48" s="504"/>
      <c r="AL48" s="505"/>
      <c r="AM48" s="505"/>
    </row>
    <row r="49" spans="1:40">
      <c r="A49" s="504"/>
      <c r="B49" s="504"/>
      <c r="C49" s="504"/>
      <c r="I49" s="504" t="s">
        <v>593</v>
      </c>
      <c r="M49" s="504"/>
      <c r="T49" s="504"/>
      <c r="W49" s="490"/>
      <c r="AK49" s="524"/>
      <c r="AM49" s="491"/>
      <c r="AN49" s="491"/>
    </row>
  </sheetData>
  <mergeCells count="8">
    <mergeCell ref="AL5:AL7"/>
    <mergeCell ref="I48:J48"/>
    <mergeCell ref="R48:X48"/>
    <mergeCell ref="A2:AE2"/>
    <mergeCell ref="H4:H5"/>
    <mergeCell ref="I4:I5"/>
    <mergeCell ref="O4:Q4"/>
    <mergeCell ref="Z4:AA4"/>
  </mergeCells>
  <conditionalFormatting sqref="AA42">
    <cfRule type="duplicateValues" dxfId="2288" priority="168" stopIfTrue="1"/>
  </conditionalFormatting>
  <conditionalFormatting sqref="AA42">
    <cfRule type="duplicateValues" dxfId="2287" priority="166" stopIfTrue="1"/>
    <cfRule type="duplicateValues" dxfId="2286" priority="167" stopIfTrue="1"/>
  </conditionalFormatting>
  <conditionalFormatting sqref="BC42:BD42 BL42 AT42:AW42">
    <cfRule type="duplicateValues" dxfId="2285" priority="165" stopIfTrue="1"/>
  </conditionalFormatting>
  <conditionalFormatting sqref="BC42:BD42 BL42 AT42:AW42">
    <cfRule type="duplicateValues" dxfId="2284" priority="163" stopIfTrue="1"/>
    <cfRule type="duplicateValues" dxfId="2283" priority="164" stopIfTrue="1"/>
  </conditionalFormatting>
  <conditionalFormatting sqref="BM42">
    <cfRule type="duplicateValues" dxfId="2282" priority="162" stopIfTrue="1"/>
  </conditionalFormatting>
  <conditionalFormatting sqref="BM42">
    <cfRule type="duplicateValues" dxfId="2281" priority="160" stopIfTrue="1"/>
    <cfRule type="duplicateValues" dxfId="2280" priority="161" stopIfTrue="1"/>
  </conditionalFormatting>
  <conditionalFormatting sqref="D2">
    <cfRule type="duplicateValues" dxfId="2279" priority="159" stopIfTrue="1"/>
  </conditionalFormatting>
  <conditionalFormatting sqref="D2">
    <cfRule type="duplicateValues" dxfId="2278" priority="157" stopIfTrue="1"/>
    <cfRule type="duplicateValues" dxfId="2277" priority="158" stopIfTrue="1"/>
  </conditionalFormatting>
  <conditionalFormatting sqref="AE43 BC43:BD43 BL43 AT43:AW43">
    <cfRule type="duplicateValues" dxfId="2276" priority="156" stopIfTrue="1"/>
  </conditionalFormatting>
  <conditionalFormatting sqref="AE43 BC43:BD43 BL43 AT43:AW43">
    <cfRule type="duplicateValues" dxfId="2275" priority="154" stopIfTrue="1"/>
    <cfRule type="duplicateValues" dxfId="2274" priority="155" stopIfTrue="1"/>
  </conditionalFormatting>
  <conditionalFormatting sqref="D37">
    <cfRule type="duplicateValues" dxfId="2273" priority="126" stopIfTrue="1"/>
  </conditionalFormatting>
  <conditionalFormatting sqref="D37">
    <cfRule type="duplicateValues" dxfId="2272" priority="124" stopIfTrue="1"/>
    <cfRule type="duplicateValues" dxfId="2271" priority="125" stopIfTrue="1"/>
  </conditionalFormatting>
  <conditionalFormatting sqref="D31:D35">
    <cfRule type="duplicateValues" dxfId="2270" priority="100" stopIfTrue="1"/>
  </conditionalFormatting>
  <conditionalFormatting sqref="D31:D35">
    <cfRule type="duplicateValues" dxfId="2269" priority="101" stopIfTrue="1"/>
    <cfRule type="duplicateValues" dxfId="2268" priority="102" stopIfTrue="1"/>
  </conditionalFormatting>
  <conditionalFormatting sqref="D22:D24">
    <cfRule type="duplicateValues" dxfId="2267" priority="97" stopIfTrue="1"/>
  </conditionalFormatting>
  <conditionalFormatting sqref="D22:D24">
    <cfRule type="duplicateValues" dxfId="2266" priority="98" stopIfTrue="1"/>
    <cfRule type="duplicateValues" dxfId="2265" priority="99" stopIfTrue="1"/>
  </conditionalFormatting>
  <conditionalFormatting sqref="D13:D14">
    <cfRule type="duplicateValues" dxfId="2264" priority="93" stopIfTrue="1"/>
  </conditionalFormatting>
  <conditionalFormatting sqref="D13:D14">
    <cfRule type="duplicateValues" dxfId="2263" priority="91" stopIfTrue="1"/>
    <cfRule type="duplicateValues" dxfId="2262" priority="92" stopIfTrue="1"/>
  </conditionalFormatting>
  <conditionalFormatting sqref="D38">
    <cfRule type="duplicateValues" dxfId="2261" priority="88" stopIfTrue="1"/>
  </conditionalFormatting>
  <conditionalFormatting sqref="D38">
    <cfRule type="duplicateValues" dxfId="2260" priority="89" stopIfTrue="1"/>
    <cfRule type="duplicateValues" dxfId="2259" priority="90" stopIfTrue="1"/>
  </conditionalFormatting>
  <conditionalFormatting sqref="D39">
    <cfRule type="duplicateValues" dxfId="2258" priority="85" stopIfTrue="1"/>
  </conditionalFormatting>
  <conditionalFormatting sqref="D39">
    <cfRule type="duplicateValues" dxfId="2257" priority="86" stopIfTrue="1"/>
    <cfRule type="duplicateValues" dxfId="2256" priority="87" stopIfTrue="1"/>
  </conditionalFormatting>
  <conditionalFormatting sqref="D41">
    <cfRule type="duplicateValues" dxfId="2255" priority="84" stopIfTrue="1"/>
  </conditionalFormatting>
  <conditionalFormatting sqref="D41">
    <cfRule type="duplicateValues" dxfId="2254" priority="82" stopIfTrue="1"/>
    <cfRule type="duplicateValues" dxfId="2253" priority="83" stopIfTrue="1"/>
  </conditionalFormatting>
  <conditionalFormatting sqref="D40">
    <cfRule type="duplicateValues" dxfId="2252" priority="81" stopIfTrue="1"/>
  </conditionalFormatting>
  <conditionalFormatting sqref="D40">
    <cfRule type="duplicateValues" dxfId="2251" priority="79" stopIfTrue="1"/>
    <cfRule type="duplicateValues" dxfId="2250" priority="80" stopIfTrue="1"/>
  </conditionalFormatting>
  <conditionalFormatting sqref="D28 D30 D26">
    <cfRule type="duplicateValues" dxfId="2249" priority="72" stopIfTrue="1"/>
  </conditionalFormatting>
  <conditionalFormatting sqref="D28 D30 D26">
    <cfRule type="duplicateValues" dxfId="2248" priority="70" stopIfTrue="1"/>
    <cfRule type="duplicateValues" dxfId="2247" priority="71" stopIfTrue="1"/>
  </conditionalFormatting>
  <conditionalFormatting sqref="D27 D29">
    <cfRule type="duplicateValues" dxfId="2246" priority="69" stopIfTrue="1"/>
  </conditionalFormatting>
  <conditionalFormatting sqref="D27 D29">
    <cfRule type="duplicateValues" dxfId="2245" priority="67" stopIfTrue="1"/>
    <cfRule type="duplicateValues" dxfId="2244" priority="68" stopIfTrue="1"/>
  </conditionalFormatting>
  <conditionalFormatting sqref="D36">
    <cfRule type="duplicateValues" dxfId="2243" priority="48" stopIfTrue="1"/>
  </conditionalFormatting>
  <conditionalFormatting sqref="D36">
    <cfRule type="duplicateValues" dxfId="2242" priority="46" stopIfTrue="1"/>
    <cfRule type="duplicateValues" dxfId="2241" priority="47" stopIfTrue="1"/>
  </conditionalFormatting>
  <conditionalFormatting sqref="BM43">
    <cfRule type="duplicateValues" dxfId="2240" priority="113618" stopIfTrue="1"/>
  </conditionalFormatting>
  <conditionalFormatting sqref="BM43">
    <cfRule type="duplicateValues" dxfId="2239" priority="113619" stopIfTrue="1"/>
    <cfRule type="duplicateValues" dxfId="2238" priority="113620" stopIfTrue="1"/>
  </conditionalFormatting>
  <conditionalFormatting sqref="D12">
    <cfRule type="duplicateValues" dxfId="2237" priority="45" stopIfTrue="1"/>
  </conditionalFormatting>
  <conditionalFormatting sqref="D12">
    <cfRule type="duplicateValues" dxfId="2236" priority="43" stopIfTrue="1"/>
    <cfRule type="duplicateValues" dxfId="2235" priority="44" stopIfTrue="1"/>
  </conditionalFormatting>
  <conditionalFormatting sqref="D18">
    <cfRule type="duplicateValues" dxfId="2234" priority="42" stopIfTrue="1"/>
  </conditionalFormatting>
  <conditionalFormatting sqref="D18">
    <cfRule type="duplicateValues" dxfId="2233" priority="40" stopIfTrue="1"/>
    <cfRule type="duplicateValues" dxfId="2232" priority="41" stopIfTrue="1"/>
  </conditionalFormatting>
  <conditionalFormatting sqref="D10">
    <cfRule type="duplicateValues" dxfId="2231" priority="39" stopIfTrue="1"/>
  </conditionalFormatting>
  <conditionalFormatting sqref="D10">
    <cfRule type="duplicateValues" dxfId="2230" priority="37" stopIfTrue="1"/>
    <cfRule type="duplicateValues" dxfId="2229" priority="38" stopIfTrue="1"/>
  </conditionalFormatting>
  <conditionalFormatting sqref="D17">
    <cfRule type="duplicateValues" dxfId="2228" priority="36" stopIfTrue="1"/>
  </conditionalFormatting>
  <conditionalFormatting sqref="D17">
    <cfRule type="duplicateValues" dxfId="2227" priority="34" stopIfTrue="1"/>
    <cfRule type="duplicateValues" dxfId="2226" priority="35" stopIfTrue="1"/>
  </conditionalFormatting>
  <conditionalFormatting sqref="D16">
    <cfRule type="duplicateValues" dxfId="2225" priority="27" stopIfTrue="1"/>
  </conditionalFormatting>
  <conditionalFormatting sqref="D16">
    <cfRule type="duplicateValues" dxfId="2224" priority="25" stopIfTrue="1"/>
    <cfRule type="duplicateValues" dxfId="2223" priority="26" stopIfTrue="1"/>
  </conditionalFormatting>
  <conditionalFormatting sqref="D20:D21">
    <cfRule type="duplicateValues" dxfId="2222" priority="21" stopIfTrue="1"/>
  </conditionalFormatting>
  <conditionalFormatting sqref="D20:D21">
    <cfRule type="duplicateValues" dxfId="2221" priority="19" stopIfTrue="1"/>
    <cfRule type="duplicateValues" dxfId="2220" priority="20" stopIfTrue="1"/>
  </conditionalFormatting>
  <conditionalFormatting sqref="D19">
    <cfRule type="duplicateValues" dxfId="2219" priority="18" stopIfTrue="1"/>
  </conditionalFormatting>
  <conditionalFormatting sqref="D19">
    <cfRule type="duplicateValues" dxfId="2218" priority="16" stopIfTrue="1"/>
    <cfRule type="duplicateValues" dxfId="2217" priority="17" stopIfTrue="1"/>
  </conditionalFormatting>
  <conditionalFormatting sqref="D9">
    <cfRule type="duplicateValues" dxfId="2216" priority="15" stopIfTrue="1"/>
  </conditionalFormatting>
  <conditionalFormatting sqref="D9">
    <cfRule type="duplicateValues" dxfId="2215" priority="13" stopIfTrue="1"/>
    <cfRule type="duplicateValues" dxfId="2214" priority="14" stopIfTrue="1"/>
  </conditionalFormatting>
  <conditionalFormatting sqref="D15 D11">
    <cfRule type="duplicateValues" dxfId="2213" priority="113621" stopIfTrue="1"/>
  </conditionalFormatting>
  <conditionalFormatting sqref="D15 D11">
    <cfRule type="duplicateValues" dxfId="2212" priority="113623" stopIfTrue="1"/>
    <cfRule type="duplicateValues" dxfId="2211" priority="113624" stopIfTrue="1"/>
  </conditionalFormatting>
  <conditionalFormatting sqref="D8">
    <cfRule type="duplicateValues" dxfId="2210" priority="9" stopIfTrue="1"/>
  </conditionalFormatting>
  <conditionalFormatting sqref="D8">
    <cfRule type="duplicateValues" dxfId="2209" priority="7" stopIfTrue="1"/>
    <cfRule type="duplicateValues" dxfId="2208" priority="8" stopIfTrue="1"/>
  </conditionalFormatting>
  <conditionalFormatting sqref="D25">
    <cfRule type="duplicateValues" dxfId="2207" priority="1" stopIfTrue="1"/>
  </conditionalFormatting>
  <conditionalFormatting sqref="D25">
    <cfRule type="duplicateValues" dxfId="2206" priority="2" stopIfTrue="1"/>
    <cfRule type="duplicateValues" dxfId="2205" priority="3" stopIfTrue="1"/>
  </conditionalFormatting>
  <printOptions horizontalCentered="1"/>
  <pageMargins left="0" right="0" top="0" bottom="0" header="0.31496062992125984" footer="0.31496062992125984"/>
  <pageSetup paperSize="122" scale="64" orientation="landscape" r:id="rId1"/>
  <colBreaks count="1" manualBreakCount="1">
    <brk id="38" max="1048575" man="1"/>
  </colBreaks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:GB46"/>
  <sheetViews>
    <sheetView zoomScale="110" zoomScaleNormal="110" workbookViewId="0">
      <selection activeCell="E36" sqref="E36"/>
    </sheetView>
  </sheetViews>
  <sheetFormatPr defaultRowHeight="18"/>
  <cols>
    <col min="1" max="1" width="4.5703125" style="490" customWidth="1"/>
    <col min="2" max="2" width="4.5703125" style="490" hidden="1" customWidth="1"/>
    <col min="3" max="3" width="32.7109375" style="490" hidden="1" customWidth="1"/>
    <col min="4" max="4" width="11.7109375" style="490" customWidth="1"/>
    <col min="5" max="5" width="12.42578125" style="490" customWidth="1"/>
    <col min="6" max="6" width="8.7109375" style="490" hidden="1" customWidth="1"/>
    <col min="7" max="7" width="7.28515625" style="490" hidden="1" customWidth="1"/>
    <col min="8" max="8" width="15.42578125" style="490" customWidth="1"/>
    <col min="9" max="9" width="25.5703125" style="490" customWidth="1"/>
    <col min="10" max="10" width="5.85546875" style="490" customWidth="1"/>
    <col min="11" max="11" width="7" style="490" customWidth="1"/>
    <col min="12" max="12" width="35.140625" style="490" customWidth="1"/>
    <col min="13" max="14" width="9.7109375" style="490" customWidth="1"/>
    <col min="15" max="15" width="4" style="490" customWidth="1"/>
    <col min="16" max="16" width="6.28515625" style="490" customWidth="1"/>
    <col min="17" max="17" width="5.85546875" style="490" customWidth="1"/>
    <col min="18" max="18" width="6.140625" style="490" customWidth="1"/>
    <col min="19" max="19" width="5.140625" style="490" customWidth="1"/>
    <col min="20" max="20" width="6.28515625" style="490" customWidth="1"/>
    <col min="21" max="21" width="9.7109375" style="490" customWidth="1"/>
    <col min="22" max="22" width="6.5703125" style="490" customWidth="1"/>
    <col min="23" max="23" width="5.140625" style="503" hidden="1" customWidth="1"/>
    <col min="24" max="24" width="4.42578125" style="490" customWidth="1"/>
    <col min="25" max="25" width="18.42578125" style="490" customWidth="1"/>
    <col min="26" max="26" width="4.5703125" style="490" customWidth="1"/>
    <col min="27" max="27" width="4.28515625" style="490" customWidth="1"/>
    <col min="28" max="28" width="4.5703125" style="490" customWidth="1"/>
    <col min="29" max="29" width="4.7109375" style="490" hidden="1" customWidth="1"/>
    <col min="30" max="30" width="6.7109375" style="490" hidden="1" customWidth="1"/>
    <col min="31" max="31" width="3.7109375" style="490" hidden="1" customWidth="1"/>
    <col min="32" max="32" width="4.5703125" style="490" customWidth="1"/>
    <col min="33" max="33" width="6.42578125" style="490" hidden="1" customWidth="1"/>
    <col min="34" max="34" width="5.140625" style="504" customWidth="1"/>
    <col min="35" max="35" width="4.42578125" style="504" customWidth="1"/>
    <col min="36" max="37" width="4.140625" style="504" customWidth="1"/>
    <col min="38" max="38" width="49.7109375" style="490" customWidth="1"/>
    <col min="39" max="39" width="0.140625" style="490" customWidth="1"/>
    <col min="40" max="16384" width="9.140625" style="490"/>
  </cols>
  <sheetData>
    <row r="1" spans="1:38" ht="6" customHeight="1" thickBot="1"/>
    <row r="2" spans="1:38" s="661" customFormat="1" ht="23.25" customHeight="1" thickTop="1" thickBot="1">
      <c r="A2" s="1536" t="s">
        <v>1580</v>
      </c>
      <c r="B2" s="1537"/>
      <c r="C2" s="1537"/>
      <c r="D2" s="1537"/>
      <c r="E2" s="1537"/>
      <c r="F2" s="1537"/>
      <c r="G2" s="1537"/>
      <c r="H2" s="1537"/>
      <c r="I2" s="1537"/>
      <c r="J2" s="1537"/>
      <c r="K2" s="1537"/>
      <c r="L2" s="1537"/>
      <c r="M2" s="1537"/>
      <c r="N2" s="1537"/>
      <c r="O2" s="1537"/>
      <c r="P2" s="1537"/>
      <c r="Q2" s="1537"/>
      <c r="R2" s="1537"/>
      <c r="S2" s="1537"/>
      <c r="T2" s="1537"/>
      <c r="U2" s="1537"/>
      <c r="V2" s="1537"/>
      <c r="W2" s="1537"/>
      <c r="X2" s="1537"/>
      <c r="Y2" s="1537"/>
      <c r="Z2" s="1537"/>
      <c r="AA2" s="1537"/>
      <c r="AB2" s="1537"/>
      <c r="AC2" s="1537"/>
      <c r="AD2" s="1537"/>
      <c r="AE2" s="1537"/>
      <c r="AF2" s="657"/>
      <c r="AG2" s="658" t="s">
        <v>51</v>
      </c>
      <c r="AH2" s="659" t="s">
        <v>52</v>
      </c>
      <c r="AI2" s="660"/>
      <c r="AJ2" s="660"/>
      <c r="AK2" s="660"/>
    </row>
    <row r="3" spans="1:38" s="660" customFormat="1" ht="18" customHeight="1" thickTop="1" thickBot="1">
      <c r="A3" s="662" t="s">
        <v>1289</v>
      </c>
      <c r="B3" s="525"/>
      <c r="C3" s="525"/>
      <c r="D3" s="526"/>
      <c r="E3" s="526"/>
      <c r="F3" s="526"/>
      <c r="G3" s="526"/>
      <c r="H3" s="526"/>
      <c r="I3" s="526"/>
      <c r="J3" s="527" t="s">
        <v>36</v>
      </c>
      <c r="K3" s="527"/>
      <c r="L3" s="528" t="s">
        <v>59</v>
      </c>
      <c r="M3" s="529"/>
      <c r="N3" s="530"/>
      <c r="O3" s="530"/>
      <c r="P3" s="530"/>
      <c r="R3" s="663"/>
      <c r="S3" s="664"/>
      <c r="T3" s="664"/>
      <c r="U3" s="664"/>
      <c r="V3" s="664"/>
      <c r="W3" s="665"/>
      <c r="X3" s="531"/>
      <c r="Y3" s="531"/>
      <c r="Z3" s="666" t="s">
        <v>2909</v>
      </c>
      <c r="AA3" s="667"/>
      <c r="AB3" s="532"/>
      <c r="AC3" s="533"/>
      <c r="AD3" s="533"/>
      <c r="AE3" s="533"/>
      <c r="AF3" s="534"/>
      <c r="AG3" s="668"/>
      <c r="AH3" s="669"/>
    </row>
    <row r="4" spans="1:38" s="1088" customFormat="1" ht="12" customHeight="1" thickTop="1">
      <c r="A4" s="506" t="s">
        <v>37</v>
      </c>
      <c r="B4" s="493"/>
      <c r="C4" s="493" t="s">
        <v>13</v>
      </c>
      <c r="D4" s="571" t="s">
        <v>1296</v>
      </c>
      <c r="E4" s="1085" t="s">
        <v>1296</v>
      </c>
      <c r="F4" s="1085"/>
      <c r="G4" s="1085"/>
      <c r="H4" s="1538" t="s">
        <v>15</v>
      </c>
      <c r="I4" s="1532" t="s">
        <v>16</v>
      </c>
      <c r="J4" s="505" t="s">
        <v>17</v>
      </c>
      <c r="K4" s="572" t="s">
        <v>18</v>
      </c>
      <c r="L4" s="1089" t="s">
        <v>19</v>
      </c>
      <c r="M4" s="493" t="s">
        <v>39</v>
      </c>
      <c r="N4" s="507" t="s">
        <v>20</v>
      </c>
      <c r="O4" s="1539" t="s">
        <v>21</v>
      </c>
      <c r="P4" s="1539"/>
      <c r="Q4" s="1539"/>
      <c r="R4" s="508" t="s">
        <v>22</v>
      </c>
      <c r="S4" s="492" t="s">
        <v>38</v>
      </c>
      <c r="T4" s="492"/>
      <c r="U4" s="492" t="s">
        <v>57</v>
      </c>
      <c r="V4" s="492" t="s">
        <v>53</v>
      </c>
      <c r="W4" s="509" t="s">
        <v>8</v>
      </c>
      <c r="X4" s="493" t="s">
        <v>40</v>
      </c>
      <c r="Y4" s="510" t="s">
        <v>41</v>
      </c>
      <c r="Z4" s="1540" t="s">
        <v>23</v>
      </c>
      <c r="AA4" s="1541"/>
      <c r="AB4" s="493" t="s">
        <v>44</v>
      </c>
      <c r="AC4" s="493" t="s">
        <v>45</v>
      </c>
      <c r="AD4" s="493" t="s">
        <v>46</v>
      </c>
      <c r="AE4" s="493"/>
      <c r="AF4" s="511" t="s">
        <v>44</v>
      </c>
      <c r="AG4" s="1086" t="s">
        <v>51</v>
      </c>
      <c r="AH4" s="573" t="s">
        <v>52</v>
      </c>
      <c r="AI4" s="524"/>
      <c r="AJ4" s="524"/>
      <c r="AK4" s="524"/>
    </row>
    <row r="5" spans="1:38" s="1088" customFormat="1" ht="12" customHeight="1" thickBot="1">
      <c r="A5" s="512" t="s">
        <v>47</v>
      </c>
      <c r="B5" s="496"/>
      <c r="C5" s="496" t="s">
        <v>24</v>
      </c>
      <c r="D5" s="494" t="s">
        <v>1297</v>
      </c>
      <c r="E5" s="1087" t="s">
        <v>1298</v>
      </c>
      <c r="F5" s="1087"/>
      <c r="G5" s="1087"/>
      <c r="H5" s="1538"/>
      <c r="I5" s="1534"/>
      <c r="J5" s="505" t="s">
        <v>26</v>
      </c>
      <c r="K5" s="574" t="s">
        <v>26</v>
      </c>
      <c r="L5" s="575" t="s">
        <v>27</v>
      </c>
      <c r="M5" s="576"/>
      <c r="N5" s="513"/>
      <c r="O5" s="1089" t="s">
        <v>30</v>
      </c>
      <c r="P5" s="1089" t="s">
        <v>31</v>
      </c>
      <c r="Q5" s="1089" t="s">
        <v>32</v>
      </c>
      <c r="R5" s="514" t="s">
        <v>33</v>
      </c>
      <c r="S5" s="495" t="s">
        <v>48</v>
      </c>
      <c r="T5" s="495" t="s">
        <v>217</v>
      </c>
      <c r="U5" s="495" t="s">
        <v>58</v>
      </c>
      <c r="V5" s="495" t="s">
        <v>54</v>
      </c>
      <c r="W5" s="515"/>
      <c r="X5" s="512"/>
      <c r="Y5" s="1090" t="s">
        <v>34</v>
      </c>
      <c r="Z5" s="1090" t="s">
        <v>42</v>
      </c>
      <c r="AA5" s="1090" t="s">
        <v>43</v>
      </c>
      <c r="AB5" s="497" t="s">
        <v>49</v>
      </c>
      <c r="AC5" s="496"/>
      <c r="AD5" s="496"/>
      <c r="AE5" s="497"/>
      <c r="AF5" s="516"/>
      <c r="AG5" s="1087"/>
      <c r="AH5" s="577"/>
      <c r="AI5" s="670" t="s">
        <v>50</v>
      </c>
      <c r="AJ5" s="670" t="s">
        <v>0</v>
      </c>
      <c r="AK5" s="602" t="s">
        <v>38</v>
      </c>
      <c r="AL5" s="1532" t="s">
        <v>1325</v>
      </c>
    </row>
    <row r="6" spans="1:38" s="1088" customFormat="1" ht="21.75" hidden="1" customHeight="1" thickTop="1">
      <c r="A6" s="1086"/>
      <c r="B6" s="498"/>
      <c r="C6" s="498"/>
      <c r="D6" s="498"/>
      <c r="E6" s="498"/>
      <c r="F6" s="498"/>
      <c r="G6" s="498"/>
      <c r="H6" s="498"/>
      <c r="I6" s="498"/>
      <c r="J6" s="498"/>
      <c r="K6" s="498"/>
      <c r="L6" s="499"/>
      <c r="M6" s="498"/>
      <c r="N6" s="498"/>
      <c r="O6" s="498"/>
      <c r="P6" s="498"/>
      <c r="Q6" s="498"/>
      <c r="R6" s="499"/>
      <c r="S6" s="578"/>
      <c r="T6" s="578"/>
      <c r="U6" s="578"/>
      <c r="V6" s="578"/>
      <c r="W6" s="579"/>
      <c r="X6" s="498"/>
      <c r="Y6" s="498"/>
      <c r="Z6" s="498"/>
      <c r="AA6" s="498"/>
      <c r="AB6" s="580">
        <f>S6/80</f>
        <v>0</v>
      </c>
      <c r="AC6" s="581">
        <f>AB6+AC5</f>
        <v>0</v>
      </c>
      <c r="AD6" s="582">
        <f>(7+(AC6/60))</f>
        <v>7</v>
      </c>
      <c r="AE6" s="583">
        <f>FLOOR(AD6,1)</f>
        <v>7</v>
      </c>
      <c r="AF6" s="584">
        <f>(AE6+((AD6-AE6)*60*0.01))</f>
        <v>7</v>
      </c>
      <c r="AG6" s="1087"/>
      <c r="AH6" s="577"/>
      <c r="AI6" s="524"/>
      <c r="AJ6" s="524"/>
      <c r="AK6" s="602"/>
      <c r="AL6" s="1533"/>
    </row>
    <row r="7" spans="1:38" s="593" customFormat="1" ht="12" customHeight="1" thickTop="1">
      <c r="A7" s="585"/>
      <c r="B7" s="585"/>
      <c r="C7" s="586"/>
      <c r="D7" s="1085"/>
      <c r="E7" s="585"/>
      <c r="F7" s="585"/>
      <c r="G7" s="585"/>
      <c r="H7" s="587"/>
      <c r="I7" s="587"/>
      <c r="J7" s="585"/>
      <c r="K7" s="586"/>
      <c r="L7" s="587" t="s">
        <v>1</v>
      </c>
      <c r="M7" s="1085"/>
      <c r="N7" s="587"/>
      <c r="O7" s="587"/>
      <c r="P7" s="587"/>
      <c r="Q7" s="587"/>
      <c r="R7" s="586"/>
      <c r="S7" s="585"/>
      <c r="T7" s="585"/>
      <c r="U7" s="585"/>
      <c r="V7" s="585"/>
      <c r="W7" s="588"/>
      <c r="X7" s="585"/>
      <c r="Y7" s="589"/>
      <c r="Z7" s="1085"/>
      <c r="AA7" s="590"/>
      <c r="AB7" s="363">
        <f>S7/AI7+AJ7</f>
        <v>0</v>
      </c>
      <c r="AC7" s="363">
        <f>AB7+AC6</f>
        <v>0</v>
      </c>
      <c r="AD7" s="364">
        <f>(8+(AC7/60))</f>
        <v>8</v>
      </c>
      <c r="AE7" s="500">
        <f>FLOOR(AD7,1)</f>
        <v>8</v>
      </c>
      <c r="AF7" s="364">
        <f>(AE7+((AD7-AE7)*60*0.01))</f>
        <v>8</v>
      </c>
      <c r="AG7" s="591"/>
      <c r="AH7" s="592"/>
      <c r="AI7" s="592">
        <v>50</v>
      </c>
      <c r="AJ7" s="592">
        <v>0</v>
      </c>
      <c r="AK7" s="602" t="s">
        <v>1391</v>
      </c>
      <c r="AL7" s="1534"/>
    </row>
    <row r="8" spans="1:38" s="792" customFormat="1" ht="12" customHeight="1">
      <c r="A8" s="256" t="s">
        <v>69</v>
      </c>
      <c r="B8" s="257">
        <v>43605</v>
      </c>
      <c r="C8" s="713" t="str">
        <f t="shared" ref="C8:C13" si="0">"*"&amp;D8&amp;"*"</f>
        <v>*PDR1906-0125*</v>
      </c>
      <c r="D8" s="672" t="s">
        <v>2679</v>
      </c>
      <c r="E8" s="256" t="s">
        <v>2677</v>
      </c>
      <c r="F8" s="256"/>
      <c r="G8" s="297" t="s">
        <v>2676</v>
      </c>
      <c r="H8" s="258" t="s">
        <v>1696</v>
      </c>
      <c r="I8" s="258" t="s">
        <v>2675</v>
      </c>
      <c r="J8" s="256">
        <v>500</v>
      </c>
      <c r="K8" s="257">
        <v>43623</v>
      </c>
      <c r="L8" s="258" t="s">
        <v>2674</v>
      </c>
      <c r="M8" s="260" t="s">
        <v>2673</v>
      </c>
      <c r="N8" s="672"/>
      <c r="O8" s="672" t="s">
        <v>1291</v>
      </c>
      <c r="P8" s="257" t="s">
        <v>1891</v>
      </c>
      <c r="Q8" s="258"/>
      <c r="R8" s="257">
        <v>43621</v>
      </c>
      <c r="S8" s="256">
        <v>505</v>
      </c>
      <c r="T8" s="256"/>
      <c r="U8" s="256" t="s">
        <v>3375</v>
      </c>
      <c r="V8" s="293">
        <v>500</v>
      </c>
      <c r="W8" s="259"/>
      <c r="X8" s="680" t="s">
        <v>1829</v>
      </c>
      <c r="Y8" s="260" t="s">
        <v>1311</v>
      </c>
      <c r="Z8" s="672">
        <v>579</v>
      </c>
      <c r="AA8" s="261">
        <v>1575</v>
      </c>
      <c r="AB8" s="363">
        <f t="shared" ref="AB8:AB39" si="1">S8/AI8+AJ8</f>
        <v>20.05</v>
      </c>
      <c r="AC8" s="363">
        <f t="shared" ref="AC8:AC39" si="2">AB8+AC7</f>
        <v>20.05</v>
      </c>
      <c r="AD8" s="364">
        <f t="shared" ref="AD8:AD39" si="3">(8+(AC8/60))</f>
        <v>8.3341666666666665</v>
      </c>
      <c r="AE8" s="500">
        <f t="shared" ref="AE8:AE39" si="4">FLOOR(AD8,1)</f>
        <v>8</v>
      </c>
      <c r="AF8" s="364">
        <f t="shared" ref="AF8:AF39" si="5">(AE8+((AD8-AE8)*60*0.01))</f>
        <v>8.2004999999999999</v>
      </c>
      <c r="AG8" s="262" t="s">
        <v>1330</v>
      </c>
      <c r="AH8" s="255" t="s">
        <v>2</v>
      </c>
      <c r="AI8" s="255">
        <v>100</v>
      </c>
      <c r="AJ8" s="255">
        <v>15</v>
      </c>
      <c r="AK8" s="255">
        <v>10</v>
      </c>
      <c r="AL8" s="255">
        <v>0</v>
      </c>
    </row>
    <row r="9" spans="1:38" s="792" customFormat="1" ht="12" customHeight="1">
      <c r="A9" s="256" t="s">
        <v>69</v>
      </c>
      <c r="B9" s="257">
        <v>43605</v>
      </c>
      <c r="C9" s="713" t="str">
        <f t="shared" si="0"/>
        <v>*PDR1906-0126*</v>
      </c>
      <c r="D9" s="672" t="s">
        <v>2678</v>
      </c>
      <c r="E9" s="256" t="s">
        <v>2677</v>
      </c>
      <c r="F9" s="256"/>
      <c r="G9" s="297" t="s">
        <v>2676</v>
      </c>
      <c r="H9" s="258" t="s">
        <v>1696</v>
      </c>
      <c r="I9" s="258" t="s">
        <v>2675</v>
      </c>
      <c r="J9" s="256">
        <v>500</v>
      </c>
      <c r="K9" s="257">
        <v>43623</v>
      </c>
      <c r="L9" s="258" t="s">
        <v>2674</v>
      </c>
      <c r="M9" s="260" t="s">
        <v>2673</v>
      </c>
      <c r="N9" s="672"/>
      <c r="O9" s="672" t="s">
        <v>1291</v>
      </c>
      <c r="P9" s="257" t="s">
        <v>1891</v>
      </c>
      <c r="Q9" s="258"/>
      <c r="R9" s="257">
        <v>43621</v>
      </c>
      <c r="S9" s="256">
        <v>505</v>
      </c>
      <c r="T9" s="256"/>
      <c r="U9" s="256" t="s">
        <v>3376</v>
      </c>
      <c r="V9" s="293">
        <v>500</v>
      </c>
      <c r="W9" s="259"/>
      <c r="X9" s="680" t="s">
        <v>1829</v>
      </c>
      <c r="Y9" s="260" t="s">
        <v>1311</v>
      </c>
      <c r="Z9" s="672">
        <v>579</v>
      </c>
      <c r="AA9" s="261">
        <v>1575</v>
      </c>
      <c r="AB9" s="363">
        <f t="shared" si="1"/>
        <v>5.05</v>
      </c>
      <c r="AC9" s="363">
        <f t="shared" si="2"/>
        <v>25.1</v>
      </c>
      <c r="AD9" s="364">
        <f t="shared" si="3"/>
        <v>8.418333333333333</v>
      </c>
      <c r="AE9" s="500">
        <f t="shared" si="4"/>
        <v>8</v>
      </c>
      <c r="AF9" s="364">
        <f t="shared" si="5"/>
        <v>8.2509999999999994</v>
      </c>
      <c r="AG9" s="262" t="s">
        <v>1330</v>
      </c>
      <c r="AH9" s="255" t="s">
        <v>2</v>
      </c>
      <c r="AI9" s="255">
        <v>100</v>
      </c>
      <c r="AJ9" s="255"/>
      <c r="AK9" s="255">
        <v>10</v>
      </c>
      <c r="AL9" s="255">
        <v>0</v>
      </c>
    </row>
    <row r="10" spans="1:38" s="792" customFormat="1" ht="12" customHeight="1">
      <c r="A10" s="256" t="s">
        <v>69</v>
      </c>
      <c r="B10" s="257">
        <v>43621</v>
      </c>
      <c r="C10" s="713" t="str">
        <f t="shared" si="0"/>
        <v>*PDR1906-0677*</v>
      </c>
      <c r="D10" s="672" t="s">
        <v>3412</v>
      </c>
      <c r="E10" s="256" t="s">
        <v>3408</v>
      </c>
      <c r="F10" s="256"/>
      <c r="G10" s="297" t="s">
        <v>1931</v>
      </c>
      <c r="H10" s="258" t="s">
        <v>1696</v>
      </c>
      <c r="I10" s="258" t="s">
        <v>1930</v>
      </c>
      <c r="J10" s="256">
        <v>1000</v>
      </c>
      <c r="K10" s="257">
        <v>43623</v>
      </c>
      <c r="L10" s="258" t="s">
        <v>1929</v>
      </c>
      <c r="M10" s="260" t="s">
        <v>1928</v>
      </c>
      <c r="N10" s="672"/>
      <c r="O10" s="257" t="s">
        <v>1291</v>
      </c>
      <c r="P10" s="257" t="s">
        <v>1891</v>
      </c>
      <c r="Q10" s="257"/>
      <c r="R10" s="257">
        <v>43622</v>
      </c>
      <c r="S10" s="256">
        <v>1003</v>
      </c>
      <c r="T10" s="256"/>
      <c r="U10" s="256" t="s">
        <v>3442</v>
      </c>
      <c r="V10" s="293">
        <v>100</v>
      </c>
      <c r="W10" s="259"/>
      <c r="X10" s="680" t="s">
        <v>1829</v>
      </c>
      <c r="Y10" s="260" t="s">
        <v>1311</v>
      </c>
      <c r="Z10" s="672">
        <v>579</v>
      </c>
      <c r="AA10" s="261">
        <v>1575</v>
      </c>
      <c r="AB10" s="363">
        <f t="shared" si="1"/>
        <v>25.03</v>
      </c>
      <c r="AC10" s="363">
        <f t="shared" si="2"/>
        <v>50.13</v>
      </c>
      <c r="AD10" s="364">
        <f t="shared" si="3"/>
        <v>8.8354999999999997</v>
      </c>
      <c r="AE10" s="500">
        <f t="shared" si="4"/>
        <v>8</v>
      </c>
      <c r="AF10" s="364">
        <f t="shared" si="5"/>
        <v>8.5013000000000005</v>
      </c>
      <c r="AG10" s="262" t="s">
        <v>1330</v>
      </c>
      <c r="AH10" s="255" t="s">
        <v>2</v>
      </c>
      <c r="AI10" s="255">
        <v>100</v>
      </c>
      <c r="AJ10" s="255">
        <v>15</v>
      </c>
      <c r="AK10" s="255">
        <v>10</v>
      </c>
      <c r="AL10" s="255" t="s">
        <v>1927</v>
      </c>
    </row>
    <row r="11" spans="1:38" s="792" customFormat="1" ht="12" customHeight="1">
      <c r="A11" s="256" t="s">
        <v>69</v>
      </c>
      <c r="B11" s="257">
        <v>43620</v>
      </c>
      <c r="C11" s="713" t="str">
        <f t="shared" si="0"/>
        <v>*PDR1906-0656*</v>
      </c>
      <c r="D11" s="672" t="s">
        <v>3287</v>
      </c>
      <c r="E11" s="256" t="s">
        <v>3288</v>
      </c>
      <c r="F11" s="256"/>
      <c r="G11" s="297" t="s">
        <v>3289</v>
      </c>
      <c r="H11" s="258" t="s">
        <v>3290</v>
      </c>
      <c r="I11" s="258" t="s">
        <v>3291</v>
      </c>
      <c r="J11" s="256">
        <v>3000</v>
      </c>
      <c r="K11" s="257">
        <v>22804</v>
      </c>
      <c r="L11" s="258" t="s">
        <v>1329</v>
      </c>
      <c r="M11" s="260" t="s">
        <v>3292</v>
      </c>
      <c r="N11" s="672"/>
      <c r="O11" s="257" t="s">
        <v>1291</v>
      </c>
      <c r="P11" s="257" t="s">
        <v>1891</v>
      </c>
      <c r="Q11" s="257"/>
      <c r="R11" s="257">
        <v>43622</v>
      </c>
      <c r="S11" s="256">
        <v>3003</v>
      </c>
      <c r="T11" s="256"/>
      <c r="U11" s="256" t="s">
        <v>3443</v>
      </c>
      <c r="V11" s="293">
        <v>3000</v>
      </c>
      <c r="W11" s="259"/>
      <c r="X11" s="680" t="s">
        <v>1828</v>
      </c>
      <c r="Y11" s="674" t="s">
        <v>3293</v>
      </c>
      <c r="Z11" s="672">
        <v>672</v>
      </c>
      <c r="AA11" s="261">
        <v>1971</v>
      </c>
      <c r="AB11" s="363">
        <f t="shared" si="1"/>
        <v>45.03</v>
      </c>
      <c r="AC11" s="363">
        <f t="shared" si="2"/>
        <v>95.16</v>
      </c>
      <c r="AD11" s="364">
        <f t="shared" si="3"/>
        <v>9.5860000000000003</v>
      </c>
      <c r="AE11" s="500">
        <f t="shared" si="4"/>
        <v>9</v>
      </c>
      <c r="AF11" s="364">
        <f t="shared" si="5"/>
        <v>9.3515999999999995</v>
      </c>
      <c r="AG11" s="262" t="s">
        <v>1330</v>
      </c>
      <c r="AH11" s="255" t="s">
        <v>2</v>
      </c>
      <c r="AI11" s="255">
        <v>100</v>
      </c>
      <c r="AJ11" s="255">
        <v>15</v>
      </c>
      <c r="AK11" s="255">
        <v>10</v>
      </c>
      <c r="AL11" s="255">
        <v>0</v>
      </c>
    </row>
    <row r="12" spans="1:38" s="792" customFormat="1" ht="12" customHeight="1">
      <c r="A12" s="256" t="s">
        <v>69</v>
      </c>
      <c r="B12" s="257">
        <v>43609</v>
      </c>
      <c r="C12" s="713" t="str">
        <f t="shared" si="0"/>
        <v>*PDR1906-0235*</v>
      </c>
      <c r="D12" s="672" t="s">
        <v>2779</v>
      </c>
      <c r="E12" s="256" t="s">
        <v>2778</v>
      </c>
      <c r="F12" s="256"/>
      <c r="G12" s="297" t="s">
        <v>1753</v>
      </c>
      <c r="H12" s="258" t="s">
        <v>1358</v>
      </c>
      <c r="I12" s="258" t="s">
        <v>1752</v>
      </c>
      <c r="J12" s="256">
        <v>5120</v>
      </c>
      <c r="K12" s="257">
        <v>43623</v>
      </c>
      <c r="L12" s="258" t="s">
        <v>1751</v>
      </c>
      <c r="M12" s="260" t="s">
        <v>1750</v>
      </c>
      <c r="N12" s="672"/>
      <c r="O12" s="257" t="s">
        <v>1291</v>
      </c>
      <c r="P12" s="257" t="s">
        <v>1891</v>
      </c>
      <c r="Q12" s="257"/>
      <c r="R12" s="257">
        <v>43623</v>
      </c>
      <c r="S12" s="256">
        <v>5123</v>
      </c>
      <c r="T12" s="256"/>
      <c r="U12" s="256">
        <v>5123</v>
      </c>
      <c r="V12" s="293">
        <v>5120</v>
      </c>
      <c r="W12" s="259"/>
      <c r="X12" s="680" t="s">
        <v>1829</v>
      </c>
      <c r="Y12" s="260" t="s">
        <v>1306</v>
      </c>
      <c r="Z12" s="672">
        <v>445</v>
      </c>
      <c r="AA12" s="261">
        <v>1311</v>
      </c>
      <c r="AB12" s="363">
        <f t="shared" si="1"/>
        <v>66.22999999999999</v>
      </c>
      <c r="AC12" s="363">
        <f t="shared" si="2"/>
        <v>161.38999999999999</v>
      </c>
      <c r="AD12" s="364">
        <f t="shared" si="3"/>
        <v>10.689833333333333</v>
      </c>
      <c r="AE12" s="500">
        <f t="shared" si="4"/>
        <v>10</v>
      </c>
      <c r="AF12" s="364">
        <f t="shared" si="5"/>
        <v>10.4139</v>
      </c>
      <c r="AG12" s="262" t="s">
        <v>1330</v>
      </c>
      <c r="AH12" s="255" t="s">
        <v>2</v>
      </c>
      <c r="AI12" s="255">
        <v>100</v>
      </c>
      <c r="AJ12" s="255">
        <v>15</v>
      </c>
      <c r="AK12" s="255">
        <v>20</v>
      </c>
      <c r="AL12" s="840" t="s">
        <v>1854</v>
      </c>
    </row>
    <row r="13" spans="1:38" s="792" customFormat="1" ht="12" customHeight="1">
      <c r="A13" s="256" t="s">
        <v>69</v>
      </c>
      <c r="B13" s="257">
        <v>43620</v>
      </c>
      <c r="C13" s="713" t="str">
        <f t="shared" si="0"/>
        <v>*PDR1906-0669*</v>
      </c>
      <c r="D13" s="672" t="s">
        <v>3329</v>
      </c>
      <c r="E13" s="256" t="s">
        <v>3330</v>
      </c>
      <c r="F13" s="256"/>
      <c r="G13" s="297" t="s">
        <v>1876</v>
      </c>
      <c r="H13" s="258" t="s">
        <v>1448</v>
      </c>
      <c r="I13" s="258" t="s">
        <v>2075</v>
      </c>
      <c r="J13" s="256">
        <v>5000</v>
      </c>
      <c r="K13" s="257">
        <v>43623</v>
      </c>
      <c r="L13" s="258" t="s">
        <v>1845</v>
      </c>
      <c r="M13" s="260" t="s">
        <v>2073</v>
      </c>
      <c r="N13" s="672"/>
      <c r="O13" s="257" t="s">
        <v>1291</v>
      </c>
      <c r="P13" s="257" t="s">
        <v>1891</v>
      </c>
      <c r="Q13" s="257"/>
      <c r="R13" s="257">
        <v>43622</v>
      </c>
      <c r="S13" s="256">
        <v>5003</v>
      </c>
      <c r="T13" s="256"/>
      <c r="U13" s="256">
        <v>5003</v>
      </c>
      <c r="V13" s="293">
        <v>5000</v>
      </c>
      <c r="W13" s="259"/>
      <c r="X13" s="680" t="s">
        <v>1831</v>
      </c>
      <c r="Y13" s="260" t="s">
        <v>218</v>
      </c>
      <c r="Z13" s="672">
        <v>516</v>
      </c>
      <c r="AA13" s="261">
        <v>1113</v>
      </c>
      <c r="AB13" s="363">
        <f t="shared" si="1"/>
        <v>65.03</v>
      </c>
      <c r="AC13" s="363">
        <f t="shared" si="2"/>
        <v>226.42</v>
      </c>
      <c r="AD13" s="364">
        <f t="shared" si="3"/>
        <v>11.773666666666667</v>
      </c>
      <c r="AE13" s="500">
        <f t="shared" si="4"/>
        <v>11</v>
      </c>
      <c r="AF13" s="364">
        <f t="shared" si="5"/>
        <v>11.4642</v>
      </c>
      <c r="AG13" s="262" t="s">
        <v>1330</v>
      </c>
      <c r="AH13" s="255" t="s">
        <v>2</v>
      </c>
      <c r="AI13" s="255">
        <v>100</v>
      </c>
      <c r="AJ13" s="255">
        <v>15</v>
      </c>
      <c r="AK13" s="255">
        <v>20</v>
      </c>
      <c r="AL13" s="255" t="s">
        <v>1875</v>
      </c>
    </row>
    <row r="14" spans="1:38" s="792" customFormat="1" ht="12" customHeight="1">
      <c r="A14" s="256"/>
      <c r="B14" s="257"/>
      <c r="C14" s="713"/>
      <c r="D14" s="672"/>
      <c r="E14" s="256"/>
      <c r="F14" s="256"/>
      <c r="G14" s="297"/>
      <c r="H14" s="258"/>
      <c r="I14" s="258"/>
      <c r="J14" s="256"/>
      <c r="K14" s="257"/>
      <c r="L14" s="258"/>
      <c r="M14" s="260"/>
      <c r="N14" s="672"/>
      <c r="O14" s="257"/>
      <c r="P14" s="257"/>
      <c r="Q14" s="257"/>
      <c r="R14" s="257"/>
      <c r="S14" s="256"/>
      <c r="T14" s="256"/>
      <c r="U14" s="256"/>
      <c r="V14" s="293"/>
      <c r="W14" s="259"/>
      <c r="X14" s="680"/>
      <c r="Y14" s="260"/>
      <c r="Z14" s="672"/>
      <c r="AA14" s="261"/>
      <c r="AB14" s="363">
        <f t="shared" si="1"/>
        <v>30</v>
      </c>
      <c r="AC14" s="363">
        <f t="shared" si="2"/>
        <v>256.41999999999996</v>
      </c>
      <c r="AD14" s="364">
        <f t="shared" si="3"/>
        <v>12.273666666666667</v>
      </c>
      <c r="AE14" s="500">
        <f t="shared" si="4"/>
        <v>12</v>
      </c>
      <c r="AF14" s="364">
        <f t="shared" si="5"/>
        <v>12.164200000000001</v>
      </c>
      <c r="AG14" s="262"/>
      <c r="AH14" s="255"/>
      <c r="AI14" s="255">
        <v>100</v>
      </c>
      <c r="AJ14" s="255">
        <v>30</v>
      </c>
      <c r="AK14" s="255"/>
      <c r="AL14" s="255"/>
    </row>
    <row r="15" spans="1:38" s="792" customFormat="1" ht="12" customHeight="1">
      <c r="A15" s="256" t="s">
        <v>69</v>
      </c>
      <c r="B15" s="257">
        <v>43607</v>
      </c>
      <c r="C15" s="713" t="str">
        <f t="shared" ref="C15:C22" si="6">"*"&amp;D15&amp;"*"</f>
        <v>*PDR1906-0194*</v>
      </c>
      <c r="D15" s="672" t="s">
        <v>3428</v>
      </c>
      <c r="E15" s="256" t="s">
        <v>3427</v>
      </c>
      <c r="F15" s="256"/>
      <c r="G15" s="297" t="s">
        <v>3424</v>
      </c>
      <c r="H15" s="258" t="s">
        <v>1350</v>
      </c>
      <c r="I15" s="258" t="s">
        <v>3423</v>
      </c>
      <c r="J15" s="256">
        <v>3000</v>
      </c>
      <c r="K15" s="257">
        <v>43623</v>
      </c>
      <c r="L15" s="258" t="s">
        <v>3422</v>
      </c>
      <c r="M15" s="260" t="s">
        <v>3421</v>
      </c>
      <c r="N15" s="672" t="s">
        <v>3420</v>
      </c>
      <c r="O15" s="257" t="s">
        <v>1291</v>
      </c>
      <c r="P15" s="257" t="s">
        <v>1891</v>
      </c>
      <c r="Q15" s="257"/>
      <c r="R15" s="257">
        <v>43623</v>
      </c>
      <c r="S15" s="256">
        <v>3003</v>
      </c>
      <c r="T15" s="256"/>
      <c r="U15" s="256">
        <v>3003</v>
      </c>
      <c r="V15" s="293">
        <v>3000</v>
      </c>
      <c r="W15" s="259"/>
      <c r="X15" s="680" t="s">
        <v>1828</v>
      </c>
      <c r="Y15" s="674" t="s">
        <v>1380</v>
      </c>
      <c r="Z15" s="672">
        <v>550</v>
      </c>
      <c r="AA15" s="261">
        <v>1293</v>
      </c>
      <c r="AB15" s="363">
        <f t="shared" si="1"/>
        <v>45.03</v>
      </c>
      <c r="AC15" s="363">
        <f t="shared" si="2"/>
        <v>301.44999999999993</v>
      </c>
      <c r="AD15" s="364">
        <f t="shared" si="3"/>
        <v>13.024166666666666</v>
      </c>
      <c r="AE15" s="500">
        <f t="shared" si="4"/>
        <v>13</v>
      </c>
      <c r="AF15" s="364">
        <f t="shared" si="5"/>
        <v>13.0145</v>
      </c>
      <c r="AG15" s="262" t="s">
        <v>1330</v>
      </c>
      <c r="AH15" s="255" t="s">
        <v>2</v>
      </c>
      <c r="AI15" s="255">
        <v>100</v>
      </c>
      <c r="AJ15" s="255">
        <v>15</v>
      </c>
      <c r="AK15" s="255">
        <v>10</v>
      </c>
      <c r="AL15" s="255">
        <v>0</v>
      </c>
    </row>
    <row r="16" spans="1:38" s="792" customFormat="1" ht="12" customHeight="1">
      <c r="A16" s="256" t="s">
        <v>69</v>
      </c>
      <c r="B16" s="257">
        <v>43607</v>
      </c>
      <c r="C16" s="713" t="str">
        <f t="shared" si="6"/>
        <v>*PDR1906-0195*</v>
      </c>
      <c r="D16" s="672" t="s">
        <v>3426</v>
      </c>
      <c r="E16" s="256" t="s">
        <v>3425</v>
      </c>
      <c r="F16" s="256"/>
      <c r="G16" s="297" t="s">
        <v>3424</v>
      </c>
      <c r="H16" s="258" t="s">
        <v>1350</v>
      </c>
      <c r="I16" s="258" t="s">
        <v>3423</v>
      </c>
      <c r="J16" s="256">
        <v>3000</v>
      </c>
      <c r="K16" s="257">
        <v>43627</v>
      </c>
      <c r="L16" s="258" t="s">
        <v>3422</v>
      </c>
      <c r="M16" s="260" t="s">
        <v>3421</v>
      </c>
      <c r="N16" s="672" t="s">
        <v>3420</v>
      </c>
      <c r="O16" s="257" t="s">
        <v>1291</v>
      </c>
      <c r="P16" s="257" t="s">
        <v>1891</v>
      </c>
      <c r="Q16" s="257"/>
      <c r="R16" s="257">
        <v>43623</v>
      </c>
      <c r="S16" s="256">
        <v>3003</v>
      </c>
      <c r="T16" s="256"/>
      <c r="U16" s="256">
        <v>3003</v>
      </c>
      <c r="V16" s="293">
        <v>3000</v>
      </c>
      <c r="W16" s="259"/>
      <c r="X16" s="680" t="s">
        <v>1828</v>
      </c>
      <c r="Y16" s="260" t="s">
        <v>1380</v>
      </c>
      <c r="Z16" s="672">
        <v>550</v>
      </c>
      <c r="AA16" s="261">
        <v>1293</v>
      </c>
      <c r="AB16" s="363">
        <f t="shared" si="1"/>
        <v>30.03</v>
      </c>
      <c r="AC16" s="363">
        <f t="shared" si="2"/>
        <v>331.4799999999999</v>
      </c>
      <c r="AD16" s="364">
        <f t="shared" si="3"/>
        <v>13.524666666666665</v>
      </c>
      <c r="AE16" s="500">
        <f t="shared" si="4"/>
        <v>13</v>
      </c>
      <c r="AF16" s="364">
        <f t="shared" si="5"/>
        <v>13.314799999999998</v>
      </c>
      <c r="AG16" s="262" t="s">
        <v>1330</v>
      </c>
      <c r="AH16" s="255" t="s">
        <v>2</v>
      </c>
      <c r="AI16" s="255">
        <v>100</v>
      </c>
      <c r="AJ16" s="255">
        <v>0</v>
      </c>
      <c r="AK16" s="255">
        <v>10</v>
      </c>
      <c r="AL16" s="255">
        <v>0</v>
      </c>
    </row>
    <row r="17" spans="1:38" s="792" customFormat="1" ht="12" customHeight="1">
      <c r="A17" s="256" t="s">
        <v>69</v>
      </c>
      <c r="B17" s="257">
        <v>43619</v>
      </c>
      <c r="C17" s="713" t="str">
        <f t="shared" si="6"/>
        <v>*PDR1906-0609*</v>
      </c>
      <c r="D17" s="672" t="s">
        <v>3200</v>
      </c>
      <c r="E17" s="256" t="s">
        <v>3199</v>
      </c>
      <c r="F17" s="256"/>
      <c r="G17" s="297" t="s">
        <v>2354</v>
      </c>
      <c r="H17" s="258" t="s">
        <v>1310</v>
      </c>
      <c r="I17" s="258" t="s">
        <v>2353</v>
      </c>
      <c r="J17" s="256">
        <v>363</v>
      </c>
      <c r="K17" s="257">
        <v>43624</v>
      </c>
      <c r="L17" s="258" t="s">
        <v>2352</v>
      </c>
      <c r="M17" s="260" t="s">
        <v>2351</v>
      </c>
      <c r="N17" s="672"/>
      <c r="O17" s="257" t="s">
        <v>1291</v>
      </c>
      <c r="P17" s="257"/>
      <c r="Q17" s="257"/>
      <c r="R17" s="257">
        <v>43621</v>
      </c>
      <c r="S17" s="256">
        <v>366</v>
      </c>
      <c r="T17" s="256"/>
      <c r="U17" s="256" t="s">
        <v>3379</v>
      </c>
      <c r="V17" s="293">
        <v>363</v>
      </c>
      <c r="W17" s="259"/>
      <c r="X17" s="680" t="s">
        <v>1829</v>
      </c>
      <c r="Y17" s="260" t="s">
        <v>3195</v>
      </c>
      <c r="Z17" s="672">
        <v>586</v>
      </c>
      <c r="AA17" s="261">
        <v>1767</v>
      </c>
      <c r="AB17" s="363">
        <f t="shared" si="1"/>
        <v>22.32</v>
      </c>
      <c r="AC17" s="363">
        <f t="shared" si="2"/>
        <v>353.7999999999999</v>
      </c>
      <c r="AD17" s="364">
        <f t="shared" si="3"/>
        <v>13.896666666666665</v>
      </c>
      <c r="AE17" s="500">
        <f t="shared" si="4"/>
        <v>13</v>
      </c>
      <c r="AF17" s="364">
        <f t="shared" si="5"/>
        <v>13.537999999999998</v>
      </c>
      <c r="AG17" s="262" t="s">
        <v>1330</v>
      </c>
      <c r="AH17" s="255" t="s">
        <v>2</v>
      </c>
      <c r="AI17" s="255">
        <v>50</v>
      </c>
      <c r="AJ17" s="255">
        <v>15</v>
      </c>
      <c r="AK17" s="255">
        <v>20</v>
      </c>
      <c r="AL17" s="255" t="s">
        <v>2142</v>
      </c>
    </row>
    <row r="18" spans="1:38" s="792" customFormat="1" ht="12" customHeight="1">
      <c r="A18" s="256" t="s">
        <v>69</v>
      </c>
      <c r="B18" s="257">
        <v>43619</v>
      </c>
      <c r="C18" s="713" t="str">
        <f t="shared" si="6"/>
        <v>*PDR1906-0610*</v>
      </c>
      <c r="D18" s="672" t="s">
        <v>3198</v>
      </c>
      <c r="E18" s="256" t="s">
        <v>3197</v>
      </c>
      <c r="F18" s="256"/>
      <c r="G18" s="297" t="s">
        <v>2354</v>
      </c>
      <c r="H18" s="258" t="s">
        <v>1310</v>
      </c>
      <c r="I18" s="258" t="s">
        <v>2353</v>
      </c>
      <c r="J18" s="256">
        <v>137</v>
      </c>
      <c r="K18" s="257">
        <v>43624</v>
      </c>
      <c r="L18" s="258" t="s">
        <v>2352</v>
      </c>
      <c r="M18" s="260" t="s">
        <v>2351</v>
      </c>
      <c r="N18" s="672"/>
      <c r="O18" s="257"/>
      <c r="P18" s="257"/>
      <c r="Q18" s="257">
        <v>43620</v>
      </c>
      <c r="R18" s="257">
        <v>43621</v>
      </c>
      <c r="S18" s="256">
        <v>140</v>
      </c>
      <c r="T18" s="256"/>
      <c r="U18" s="256" t="s">
        <v>3380</v>
      </c>
      <c r="V18" s="293">
        <v>137</v>
      </c>
      <c r="W18" s="259"/>
      <c r="X18" s="804" t="s">
        <v>3196</v>
      </c>
      <c r="Y18" s="260" t="s">
        <v>3195</v>
      </c>
      <c r="Z18" s="672">
        <v>586</v>
      </c>
      <c r="AA18" s="261">
        <v>1767</v>
      </c>
      <c r="AB18" s="363">
        <f t="shared" si="1"/>
        <v>7.8</v>
      </c>
      <c r="AC18" s="363">
        <f t="shared" si="2"/>
        <v>361.59999999999991</v>
      </c>
      <c r="AD18" s="364">
        <f t="shared" si="3"/>
        <v>14.026666666666666</v>
      </c>
      <c r="AE18" s="500">
        <f t="shared" si="4"/>
        <v>14</v>
      </c>
      <c r="AF18" s="364">
        <f t="shared" si="5"/>
        <v>14.016</v>
      </c>
      <c r="AG18" s="262" t="s">
        <v>1330</v>
      </c>
      <c r="AH18" s="255" t="s">
        <v>2</v>
      </c>
      <c r="AI18" s="255">
        <v>50</v>
      </c>
      <c r="AJ18" s="255">
        <v>5</v>
      </c>
      <c r="AK18" s="255">
        <v>20</v>
      </c>
      <c r="AL18" s="255" t="s">
        <v>2142</v>
      </c>
    </row>
    <row r="19" spans="1:38" s="792" customFormat="1" ht="12" customHeight="1">
      <c r="A19" s="256">
        <v>110</v>
      </c>
      <c r="B19" s="257">
        <v>43607</v>
      </c>
      <c r="C19" s="713" t="str">
        <f t="shared" si="6"/>
        <v>*PDR1906-0181*</v>
      </c>
      <c r="D19" s="672" t="s">
        <v>2740</v>
      </c>
      <c r="E19" s="256" t="s">
        <v>2736</v>
      </c>
      <c r="F19" s="256"/>
      <c r="G19" s="297" t="s">
        <v>2735</v>
      </c>
      <c r="H19" s="258" t="s">
        <v>2383</v>
      </c>
      <c r="I19" s="258" t="s">
        <v>2734</v>
      </c>
      <c r="J19" s="256">
        <v>2060</v>
      </c>
      <c r="K19" s="257">
        <v>43623</v>
      </c>
      <c r="L19" s="258" t="s">
        <v>2643</v>
      </c>
      <c r="M19" s="260" t="s">
        <v>2733</v>
      </c>
      <c r="N19" s="672" t="s">
        <v>2147</v>
      </c>
      <c r="O19" s="257" t="s">
        <v>1291</v>
      </c>
      <c r="P19" s="257" t="s">
        <v>1891</v>
      </c>
      <c r="Q19" s="257"/>
      <c r="R19" s="257">
        <v>43623</v>
      </c>
      <c r="S19" s="256">
        <v>2063</v>
      </c>
      <c r="T19" s="857" t="s">
        <v>2208</v>
      </c>
      <c r="U19" s="256">
        <v>2063</v>
      </c>
      <c r="V19" s="293">
        <v>2060</v>
      </c>
      <c r="W19" s="259"/>
      <c r="X19" s="680" t="s">
        <v>1828</v>
      </c>
      <c r="Y19" s="674" t="s">
        <v>2152</v>
      </c>
      <c r="Z19" s="672">
        <v>508</v>
      </c>
      <c r="AA19" s="261">
        <v>1675</v>
      </c>
      <c r="AB19" s="363">
        <f t="shared" si="1"/>
        <v>70.63</v>
      </c>
      <c r="AC19" s="363">
        <f t="shared" si="2"/>
        <v>432.2299999999999</v>
      </c>
      <c r="AD19" s="364">
        <f t="shared" si="3"/>
        <v>15.203833333333332</v>
      </c>
      <c r="AE19" s="500">
        <f t="shared" si="4"/>
        <v>15</v>
      </c>
      <c r="AF19" s="364">
        <f t="shared" si="5"/>
        <v>15.122299999999999</v>
      </c>
      <c r="AG19" s="262" t="s">
        <v>1330</v>
      </c>
      <c r="AH19" s="255" t="s">
        <v>2</v>
      </c>
      <c r="AI19" s="255">
        <v>100</v>
      </c>
      <c r="AJ19" s="255">
        <v>50</v>
      </c>
      <c r="AK19" s="255">
        <v>10</v>
      </c>
      <c r="AL19" s="726" t="s">
        <v>2048</v>
      </c>
    </row>
    <row r="20" spans="1:38" s="792" customFormat="1" ht="12" customHeight="1">
      <c r="A20" s="256">
        <v>120</v>
      </c>
      <c r="B20" s="257">
        <v>43607</v>
      </c>
      <c r="C20" s="713" t="str">
        <f t="shared" si="6"/>
        <v>*PDR1906-0183*</v>
      </c>
      <c r="D20" s="672" t="s">
        <v>2739</v>
      </c>
      <c r="E20" s="256" t="s">
        <v>2736</v>
      </c>
      <c r="F20" s="256"/>
      <c r="G20" s="297" t="s">
        <v>2735</v>
      </c>
      <c r="H20" s="258" t="s">
        <v>2383</v>
      </c>
      <c r="I20" s="258" t="s">
        <v>2734</v>
      </c>
      <c r="J20" s="256">
        <v>2060</v>
      </c>
      <c r="K20" s="257">
        <v>43624</v>
      </c>
      <c r="L20" s="258" t="s">
        <v>2643</v>
      </c>
      <c r="M20" s="260" t="s">
        <v>2733</v>
      </c>
      <c r="N20" s="672" t="s">
        <v>2147</v>
      </c>
      <c r="O20" s="257" t="s">
        <v>1291</v>
      </c>
      <c r="P20" s="257"/>
      <c r="Q20" s="257"/>
      <c r="R20" s="257">
        <v>43623</v>
      </c>
      <c r="S20" s="256">
        <v>2063</v>
      </c>
      <c r="T20" s="857" t="s">
        <v>2208</v>
      </c>
      <c r="U20" s="256" t="s">
        <v>3541</v>
      </c>
      <c r="V20" s="293">
        <v>2060</v>
      </c>
      <c r="W20" s="259"/>
      <c r="X20" s="680" t="s">
        <v>1828</v>
      </c>
      <c r="Y20" s="674" t="s">
        <v>2152</v>
      </c>
      <c r="Z20" s="672">
        <v>508</v>
      </c>
      <c r="AA20" s="261">
        <v>1675</v>
      </c>
      <c r="AB20" s="363">
        <f t="shared" si="1"/>
        <v>20.63</v>
      </c>
      <c r="AC20" s="363">
        <f t="shared" si="2"/>
        <v>452.8599999999999</v>
      </c>
      <c r="AD20" s="364">
        <f t="shared" si="3"/>
        <v>15.547666666666665</v>
      </c>
      <c r="AE20" s="500">
        <f t="shared" si="4"/>
        <v>15</v>
      </c>
      <c r="AF20" s="364">
        <f t="shared" si="5"/>
        <v>15.328599999999998</v>
      </c>
      <c r="AG20" s="262" t="s">
        <v>1330</v>
      </c>
      <c r="AH20" s="255" t="s">
        <v>2</v>
      </c>
      <c r="AI20" s="255">
        <v>100</v>
      </c>
      <c r="AJ20" s="255"/>
      <c r="AK20" s="255">
        <v>10</v>
      </c>
      <c r="AL20" s="726" t="s">
        <v>2048</v>
      </c>
    </row>
    <row r="21" spans="1:38" s="792" customFormat="1" ht="12" customHeight="1">
      <c r="A21" s="256">
        <v>130</v>
      </c>
      <c r="B21" s="257">
        <v>43607</v>
      </c>
      <c r="C21" s="713" t="str">
        <f t="shared" si="6"/>
        <v>*PDR1906-0185*</v>
      </c>
      <c r="D21" s="672" t="s">
        <v>2738</v>
      </c>
      <c r="E21" s="256" t="s">
        <v>2736</v>
      </c>
      <c r="F21" s="256"/>
      <c r="G21" s="297" t="s">
        <v>2735</v>
      </c>
      <c r="H21" s="258" t="s">
        <v>2383</v>
      </c>
      <c r="I21" s="258" t="s">
        <v>2734</v>
      </c>
      <c r="J21" s="256">
        <v>2060</v>
      </c>
      <c r="K21" s="257">
        <v>43624</v>
      </c>
      <c r="L21" s="258" t="s">
        <v>2643</v>
      </c>
      <c r="M21" s="260" t="s">
        <v>2733</v>
      </c>
      <c r="N21" s="672" t="s">
        <v>2147</v>
      </c>
      <c r="O21" s="257" t="s">
        <v>1291</v>
      </c>
      <c r="P21" s="257"/>
      <c r="Q21" s="257"/>
      <c r="R21" s="257">
        <v>43623</v>
      </c>
      <c r="S21" s="256">
        <v>2063</v>
      </c>
      <c r="T21" s="857" t="s">
        <v>2208</v>
      </c>
      <c r="U21" s="256" t="s">
        <v>3542</v>
      </c>
      <c r="V21" s="293">
        <v>2060</v>
      </c>
      <c r="W21" s="259"/>
      <c r="X21" s="680" t="s">
        <v>1828</v>
      </c>
      <c r="Y21" s="674" t="s">
        <v>2152</v>
      </c>
      <c r="Z21" s="672">
        <v>508</v>
      </c>
      <c r="AA21" s="261">
        <v>1675</v>
      </c>
      <c r="AB21" s="363">
        <f t="shared" si="1"/>
        <v>20.63</v>
      </c>
      <c r="AC21" s="363">
        <f t="shared" si="2"/>
        <v>473.4899999999999</v>
      </c>
      <c r="AD21" s="364">
        <f t="shared" si="3"/>
        <v>15.891499999999997</v>
      </c>
      <c r="AE21" s="500">
        <f t="shared" si="4"/>
        <v>15</v>
      </c>
      <c r="AF21" s="364">
        <f t="shared" si="5"/>
        <v>15.534899999999999</v>
      </c>
      <c r="AG21" s="262" t="s">
        <v>1330</v>
      </c>
      <c r="AH21" s="255" t="s">
        <v>2</v>
      </c>
      <c r="AI21" s="255">
        <v>100</v>
      </c>
      <c r="AJ21" s="255"/>
      <c r="AK21" s="255">
        <v>10</v>
      </c>
      <c r="AL21" s="726" t="s">
        <v>2048</v>
      </c>
    </row>
    <row r="22" spans="1:38" s="792" customFormat="1" ht="12" customHeight="1">
      <c r="A22" s="256">
        <v>140</v>
      </c>
      <c r="B22" s="257">
        <v>43607</v>
      </c>
      <c r="C22" s="713" t="str">
        <f t="shared" si="6"/>
        <v>*PDR1906-0187*</v>
      </c>
      <c r="D22" s="672" t="s">
        <v>2737</v>
      </c>
      <c r="E22" s="256" t="s">
        <v>2736</v>
      </c>
      <c r="F22" s="256"/>
      <c r="G22" s="297" t="s">
        <v>2735</v>
      </c>
      <c r="H22" s="258" t="s">
        <v>2383</v>
      </c>
      <c r="I22" s="258" t="s">
        <v>2734</v>
      </c>
      <c r="J22" s="256">
        <v>2060</v>
      </c>
      <c r="K22" s="257">
        <v>43624</v>
      </c>
      <c r="L22" s="258" t="s">
        <v>2643</v>
      </c>
      <c r="M22" s="260" t="s">
        <v>2733</v>
      </c>
      <c r="N22" s="672" t="s">
        <v>2147</v>
      </c>
      <c r="O22" s="257" t="s">
        <v>1291</v>
      </c>
      <c r="P22" s="257"/>
      <c r="Q22" s="257"/>
      <c r="R22" s="257">
        <v>43623</v>
      </c>
      <c r="S22" s="256">
        <v>2063</v>
      </c>
      <c r="T22" s="857" t="s">
        <v>2208</v>
      </c>
      <c r="U22" s="256" t="s">
        <v>3543</v>
      </c>
      <c r="V22" s="293">
        <v>2060</v>
      </c>
      <c r="W22" s="259"/>
      <c r="X22" s="680" t="s">
        <v>1828</v>
      </c>
      <c r="Y22" s="674" t="s">
        <v>2152</v>
      </c>
      <c r="Z22" s="672">
        <v>508</v>
      </c>
      <c r="AA22" s="261">
        <v>1675</v>
      </c>
      <c r="AB22" s="363">
        <f t="shared" si="1"/>
        <v>20.63</v>
      </c>
      <c r="AC22" s="363">
        <f t="shared" si="2"/>
        <v>494.11999999999989</v>
      </c>
      <c r="AD22" s="364">
        <f t="shared" si="3"/>
        <v>16.23533333333333</v>
      </c>
      <c r="AE22" s="500">
        <f t="shared" si="4"/>
        <v>16</v>
      </c>
      <c r="AF22" s="364">
        <f t="shared" si="5"/>
        <v>16.141199999999998</v>
      </c>
      <c r="AG22" s="262" t="s">
        <v>1330</v>
      </c>
      <c r="AH22" s="255" t="s">
        <v>2</v>
      </c>
      <c r="AI22" s="255">
        <v>100</v>
      </c>
      <c r="AJ22" s="255"/>
      <c r="AK22" s="255">
        <v>10</v>
      </c>
      <c r="AL22" s="726" t="s">
        <v>2048</v>
      </c>
    </row>
    <row r="23" spans="1:38" s="792" customFormat="1" ht="12" customHeight="1">
      <c r="A23" s="256"/>
      <c r="B23" s="257"/>
      <c r="C23" s="713"/>
      <c r="D23" s="672"/>
      <c r="E23" s="256"/>
      <c r="F23" s="256"/>
      <c r="G23" s="297"/>
      <c r="H23" s="258"/>
      <c r="I23" s="258"/>
      <c r="J23" s="256"/>
      <c r="K23" s="257"/>
      <c r="L23" s="258"/>
      <c r="M23" s="260"/>
      <c r="N23" s="672"/>
      <c r="O23" s="257"/>
      <c r="P23" s="257"/>
      <c r="Q23" s="257"/>
      <c r="R23" s="257"/>
      <c r="S23" s="256"/>
      <c r="T23" s="857"/>
      <c r="U23" s="256"/>
      <c r="V23" s="859"/>
      <c r="W23" s="259"/>
      <c r="X23" s="680"/>
      <c r="Y23" s="674"/>
      <c r="Z23" s="672"/>
      <c r="AA23" s="261"/>
      <c r="AB23" s="363">
        <f t="shared" si="1"/>
        <v>30</v>
      </c>
      <c r="AC23" s="363">
        <f t="shared" si="2"/>
        <v>524.11999999999989</v>
      </c>
      <c r="AD23" s="364">
        <f t="shared" si="3"/>
        <v>16.73533333333333</v>
      </c>
      <c r="AE23" s="500">
        <f t="shared" si="4"/>
        <v>16</v>
      </c>
      <c r="AF23" s="364">
        <f t="shared" si="5"/>
        <v>16.441199999999998</v>
      </c>
      <c r="AG23" s="262"/>
      <c r="AH23" s="255"/>
      <c r="AI23" s="255">
        <v>100</v>
      </c>
      <c r="AJ23" s="255">
        <v>30</v>
      </c>
      <c r="AK23" s="255"/>
      <c r="AL23" s="255"/>
    </row>
    <row r="24" spans="1:38" s="792" customFormat="1" ht="12" customHeight="1">
      <c r="A24" s="256">
        <v>150</v>
      </c>
      <c r="B24" s="257">
        <v>43622</v>
      </c>
      <c r="C24" s="713" t="str">
        <f t="shared" ref="C24:C38" si="7">"*"&amp;D24&amp;"*"</f>
        <v>*PDR1906-0755*</v>
      </c>
      <c r="D24" s="672" t="s">
        <v>3456</v>
      </c>
      <c r="E24" s="256" t="s">
        <v>3446</v>
      </c>
      <c r="F24" s="256"/>
      <c r="G24" s="297" t="s">
        <v>2387</v>
      </c>
      <c r="H24" s="258" t="s">
        <v>2383</v>
      </c>
      <c r="I24" s="258" t="s">
        <v>2386</v>
      </c>
      <c r="J24" s="256">
        <v>2060</v>
      </c>
      <c r="K24" s="257">
        <v>22806</v>
      </c>
      <c r="L24" s="676" t="s">
        <v>2385</v>
      </c>
      <c r="M24" s="260" t="s">
        <v>2512</v>
      </c>
      <c r="N24" s="672" t="s">
        <v>2147</v>
      </c>
      <c r="O24" s="257" t="s">
        <v>1291</v>
      </c>
      <c r="P24" s="257"/>
      <c r="Q24" s="257"/>
      <c r="R24" s="257">
        <v>43624</v>
      </c>
      <c r="S24" s="256">
        <v>2063</v>
      </c>
      <c r="T24" s="859" t="s">
        <v>2208</v>
      </c>
      <c r="U24" s="256">
        <v>2063</v>
      </c>
      <c r="V24" s="293">
        <v>2060</v>
      </c>
      <c r="W24" s="259"/>
      <c r="X24" s="680" t="s">
        <v>1828</v>
      </c>
      <c r="Y24" s="260" t="s">
        <v>2152</v>
      </c>
      <c r="Z24" s="672">
        <v>508</v>
      </c>
      <c r="AA24" s="261">
        <v>1675</v>
      </c>
      <c r="AB24" s="363">
        <f t="shared" si="1"/>
        <v>70.63</v>
      </c>
      <c r="AC24" s="363">
        <f t="shared" si="2"/>
        <v>594.74999999999989</v>
      </c>
      <c r="AD24" s="364">
        <f t="shared" si="3"/>
        <v>17.912499999999998</v>
      </c>
      <c r="AE24" s="500">
        <f t="shared" si="4"/>
        <v>17</v>
      </c>
      <c r="AF24" s="364">
        <f t="shared" si="5"/>
        <v>17.547499999999999</v>
      </c>
      <c r="AG24" s="262" t="s">
        <v>1330</v>
      </c>
      <c r="AH24" s="255" t="s">
        <v>2</v>
      </c>
      <c r="AI24" s="255">
        <v>100</v>
      </c>
      <c r="AJ24" s="255">
        <v>50</v>
      </c>
      <c r="AK24" s="255">
        <v>10</v>
      </c>
      <c r="AL24" s="840" t="s">
        <v>2384</v>
      </c>
    </row>
    <row r="25" spans="1:38" s="792" customFormat="1" ht="12" customHeight="1">
      <c r="A25" s="256">
        <v>160</v>
      </c>
      <c r="B25" s="257">
        <v>43622</v>
      </c>
      <c r="C25" s="713" t="str">
        <f t="shared" si="7"/>
        <v>*PDR1906-0757*</v>
      </c>
      <c r="D25" s="672" t="s">
        <v>3455</v>
      </c>
      <c r="E25" s="256" t="s">
        <v>3446</v>
      </c>
      <c r="F25" s="256"/>
      <c r="G25" s="297" t="s">
        <v>2387</v>
      </c>
      <c r="H25" s="258" t="s">
        <v>2383</v>
      </c>
      <c r="I25" s="258" t="s">
        <v>2386</v>
      </c>
      <c r="J25" s="256">
        <v>2060</v>
      </c>
      <c r="K25" s="257">
        <v>22806</v>
      </c>
      <c r="L25" s="676" t="s">
        <v>2385</v>
      </c>
      <c r="M25" s="260" t="s">
        <v>2512</v>
      </c>
      <c r="N25" s="672" t="s">
        <v>2147</v>
      </c>
      <c r="O25" s="257" t="s">
        <v>1291</v>
      </c>
      <c r="P25" s="257"/>
      <c r="Q25" s="257"/>
      <c r="R25" s="257">
        <v>43624</v>
      </c>
      <c r="S25" s="256">
        <v>2063</v>
      </c>
      <c r="T25" s="859" t="s">
        <v>2208</v>
      </c>
      <c r="U25" s="256">
        <v>2063</v>
      </c>
      <c r="V25" s="293">
        <v>2060</v>
      </c>
      <c r="W25" s="259"/>
      <c r="X25" s="680" t="s">
        <v>1828</v>
      </c>
      <c r="Y25" s="260" t="s">
        <v>2152</v>
      </c>
      <c r="Z25" s="672">
        <v>508</v>
      </c>
      <c r="AA25" s="261">
        <v>1675</v>
      </c>
      <c r="AB25" s="363">
        <f t="shared" si="1"/>
        <v>20.63</v>
      </c>
      <c r="AC25" s="363">
        <f t="shared" si="2"/>
        <v>615.37999999999988</v>
      </c>
      <c r="AD25" s="364">
        <f t="shared" si="3"/>
        <v>18.25633333333333</v>
      </c>
      <c r="AE25" s="500">
        <f t="shared" si="4"/>
        <v>18</v>
      </c>
      <c r="AF25" s="364">
        <f t="shared" si="5"/>
        <v>18.153799999999997</v>
      </c>
      <c r="AG25" s="262" t="s">
        <v>1330</v>
      </c>
      <c r="AH25" s="255" t="s">
        <v>2</v>
      </c>
      <c r="AI25" s="255">
        <v>100</v>
      </c>
      <c r="AJ25" s="255"/>
      <c r="AK25" s="255">
        <v>10</v>
      </c>
      <c r="AL25" s="840" t="s">
        <v>2384</v>
      </c>
    </row>
    <row r="26" spans="1:38" s="885" customFormat="1" ht="12" customHeight="1">
      <c r="A26" s="808" t="s">
        <v>1862</v>
      </c>
      <c r="B26" s="806">
        <v>43621</v>
      </c>
      <c r="C26" s="869" t="str">
        <f t="shared" si="7"/>
        <v>*PDR1906-0681*</v>
      </c>
      <c r="D26" s="870" t="s">
        <v>3407</v>
      </c>
      <c r="E26" s="808" t="s">
        <v>3406</v>
      </c>
      <c r="F26" s="808"/>
      <c r="G26" s="868" t="s">
        <v>3405</v>
      </c>
      <c r="H26" s="871" t="s">
        <v>1866</v>
      </c>
      <c r="I26" s="871" t="s">
        <v>3404</v>
      </c>
      <c r="J26" s="808">
        <v>20000</v>
      </c>
      <c r="K26" s="806">
        <v>43623</v>
      </c>
      <c r="L26" s="1127" t="s">
        <v>3403</v>
      </c>
      <c r="M26" s="872" t="s">
        <v>3402</v>
      </c>
      <c r="N26" s="870"/>
      <c r="O26" s="806"/>
      <c r="P26" s="806"/>
      <c r="Q26" s="806">
        <v>43620</v>
      </c>
      <c r="R26" s="806">
        <v>43623</v>
      </c>
      <c r="S26" s="808">
        <v>20003</v>
      </c>
      <c r="T26" s="808"/>
      <c r="U26" s="808">
        <v>20003</v>
      </c>
      <c r="V26" s="1128" t="s">
        <v>2853</v>
      </c>
      <c r="W26" s="873"/>
      <c r="X26" s="856" t="s">
        <v>1831</v>
      </c>
      <c r="Y26" s="872" t="s">
        <v>3401</v>
      </c>
      <c r="Z26" s="870">
        <v>361</v>
      </c>
      <c r="AA26" s="875">
        <v>1127</v>
      </c>
      <c r="AB26" s="1129">
        <f t="shared" si="1"/>
        <v>215.03</v>
      </c>
      <c r="AC26" s="1129">
        <f t="shared" si="2"/>
        <v>830.40999999999985</v>
      </c>
      <c r="AD26" s="1130">
        <f t="shared" si="3"/>
        <v>21.840166666666665</v>
      </c>
      <c r="AE26" s="1131">
        <f t="shared" si="4"/>
        <v>21</v>
      </c>
      <c r="AF26" s="1130">
        <f t="shared" si="5"/>
        <v>21.504099999999998</v>
      </c>
      <c r="AG26" s="876" t="s">
        <v>1330</v>
      </c>
      <c r="AH26" s="877" t="s">
        <v>2</v>
      </c>
      <c r="AI26" s="877">
        <v>100</v>
      </c>
      <c r="AJ26" s="877">
        <v>15</v>
      </c>
      <c r="AK26" s="877">
        <v>20</v>
      </c>
      <c r="AL26" s="877" t="s">
        <v>1907</v>
      </c>
    </row>
    <row r="27" spans="1:38" s="792" customFormat="1" ht="12" customHeight="1">
      <c r="A27" s="256" t="s">
        <v>69</v>
      </c>
      <c r="B27" s="257">
        <v>43620</v>
      </c>
      <c r="C27" s="713" t="str">
        <f t="shared" si="7"/>
        <v>*PDR1906-0665*</v>
      </c>
      <c r="D27" s="672" t="s">
        <v>3315</v>
      </c>
      <c r="E27" s="256" t="s">
        <v>3316</v>
      </c>
      <c r="F27" s="256"/>
      <c r="G27" s="297" t="s">
        <v>3317</v>
      </c>
      <c r="H27" s="258" t="s">
        <v>1866</v>
      </c>
      <c r="I27" s="258" t="s">
        <v>3318</v>
      </c>
      <c r="J27" s="256">
        <v>2000</v>
      </c>
      <c r="K27" s="257">
        <v>22805</v>
      </c>
      <c r="L27" s="258" t="s">
        <v>3319</v>
      </c>
      <c r="M27" s="260" t="s">
        <v>3320</v>
      </c>
      <c r="N27" s="672"/>
      <c r="O27" s="257" t="s">
        <v>1291</v>
      </c>
      <c r="P27" s="257"/>
      <c r="Q27" s="257"/>
      <c r="R27" s="257">
        <v>43622</v>
      </c>
      <c r="S27" s="256">
        <v>2003</v>
      </c>
      <c r="T27" s="256"/>
      <c r="U27" s="256" t="s">
        <v>3536</v>
      </c>
      <c r="V27" s="743">
        <v>2000</v>
      </c>
      <c r="W27" s="259"/>
      <c r="X27" s="680" t="s">
        <v>1829</v>
      </c>
      <c r="Y27" s="260" t="s">
        <v>2176</v>
      </c>
      <c r="Z27" s="672">
        <v>412</v>
      </c>
      <c r="AA27" s="261">
        <v>1581</v>
      </c>
      <c r="AB27" s="363">
        <f t="shared" si="1"/>
        <v>35.03</v>
      </c>
      <c r="AC27" s="363">
        <f t="shared" si="2"/>
        <v>865.43999999999983</v>
      </c>
      <c r="AD27" s="364">
        <f t="shared" si="3"/>
        <v>22.423999999999999</v>
      </c>
      <c r="AE27" s="500">
        <f t="shared" si="4"/>
        <v>22</v>
      </c>
      <c r="AF27" s="364">
        <f t="shared" si="5"/>
        <v>22.2544</v>
      </c>
      <c r="AG27" s="262" t="s">
        <v>1330</v>
      </c>
      <c r="AH27" s="255" t="s">
        <v>2</v>
      </c>
      <c r="AI27" s="255">
        <v>100</v>
      </c>
      <c r="AJ27" s="255">
        <v>15</v>
      </c>
      <c r="AK27" s="255">
        <v>20</v>
      </c>
      <c r="AL27" s="255">
        <v>0</v>
      </c>
    </row>
    <row r="28" spans="1:38" s="792" customFormat="1" ht="12" customHeight="1">
      <c r="A28" s="256" t="s">
        <v>69</v>
      </c>
      <c r="B28" s="257">
        <v>43620</v>
      </c>
      <c r="C28" s="713" t="str">
        <f t="shared" si="7"/>
        <v>*PDR1906-0666*</v>
      </c>
      <c r="D28" s="672" t="s">
        <v>3321</v>
      </c>
      <c r="E28" s="256" t="s">
        <v>3316</v>
      </c>
      <c r="F28" s="256"/>
      <c r="G28" s="297" t="s">
        <v>3322</v>
      </c>
      <c r="H28" s="258" t="s">
        <v>1866</v>
      </c>
      <c r="I28" s="258" t="s">
        <v>3323</v>
      </c>
      <c r="J28" s="256">
        <v>2000</v>
      </c>
      <c r="K28" s="257">
        <v>22805</v>
      </c>
      <c r="L28" s="258" t="s">
        <v>3324</v>
      </c>
      <c r="M28" s="260" t="s">
        <v>3325</v>
      </c>
      <c r="N28" s="672"/>
      <c r="O28" s="257" t="s">
        <v>1291</v>
      </c>
      <c r="P28" s="257"/>
      <c r="Q28" s="257"/>
      <c r="R28" s="257">
        <v>43622</v>
      </c>
      <c r="S28" s="256">
        <v>2003</v>
      </c>
      <c r="T28" s="256"/>
      <c r="U28" s="256" t="s">
        <v>3445</v>
      </c>
      <c r="V28" s="743">
        <v>2000</v>
      </c>
      <c r="W28" s="259"/>
      <c r="X28" s="680" t="s">
        <v>1829</v>
      </c>
      <c r="Y28" s="260" t="s">
        <v>2176</v>
      </c>
      <c r="Z28" s="672">
        <v>368</v>
      </c>
      <c r="AA28" s="261">
        <v>1415</v>
      </c>
      <c r="AB28" s="363">
        <f t="shared" si="1"/>
        <v>35.03</v>
      </c>
      <c r="AC28" s="363">
        <f t="shared" si="2"/>
        <v>900.4699999999998</v>
      </c>
      <c r="AD28" s="364">
        <f t="shared" si="3"/>
        <v>23.00783333333333</v>
      </c>
      <c r="AE28" s="500">
        <f t="shared" si="4"/>
        <v>23</v>
      </c>
      <c r="AF28" s="364">
        <f t="shared" si="5"/>
        <v>23.0047</v>
      </c>
      <c r="AG28" s="262" t="s">
        <v>1330</v>
      </c>
      <c r="AH28" s="255" t="s">
        <v>2</v>
      </c>
      <c r="AI28" s="255">
        <v>100</v>
      </c>
      <c r="AJ28" s="255">
        <v>15</v>
      </c>
      <c r="AK28" s="255">
        <v>20</v>
      </c>
      <c r="AL28" s="255">
        <v>0</v>
      </c>
    </row>
    <row r="29" spans="1:38" s="792" customFormat="1" ht="12" customHeight="1">
      <c r="A29" s="256" t="s">
        <v>66</v>
      </c>
      <c r="B29" s="257">
        <v>43593</v>
      </c>
      <c r="C29" s="713" t="str">
        <f t="shared" si="7"/>
        <v>*PDR1905-0734*</v>
      </c>
      <c r="D29" s="672" t="s">
        <v>3419</v>
      </c>
      <c r="E29" s="256" t="s">
        <v>2444</v>
      </c>
      <c r="F29" s="256"/>
      <c r="G29" s="297" t="s">
        <v>2417</v>
      </c>
      <c r="H29" s="258" t="s">
        <v>1303</v>
      </c>
      <c r="I29" s="258" t="s">
        <v>2416</v>
      </c>
      <c r="J29" s="256">
        <v>423</v>
      </c>
      <c r="K29" s="257">
        <v>43624</v>
      </c>
      <c r="L29" s="258" t="s">
        <v>1371</v>
      </c>
      <c r="M29" s="260" t="s">
        <v>2415</v>
      </c>
      <c r="N29" s="672" t="s">
        <v>3420</v>
      </c>
      <c r="O29" s="257" t="s">
        <v>1291</v>
      </c>
      <c r="P29" s="257"/>
      <c r="Q29" s="793" t="s">
        <v>3545</v>
      </c>
      <c r="R29" s="257">
        <v>43619</v>
      </c>
      <c r="S29" s="256">
        <v>425</v>
      </c>
      <c r="T29" s="256"/>
      <c r="U29" s="256">
        <v>425</v>
      </c>
      <c r="V29" s="743">
        <v>423</v>
      </c>
      <c r="W29" s="259"/>
      <c r="X29" s="680" t="s">
        <v>1828</v>
      </c>
      <c r="Y29" s="674" t="s">
        <v>1304</v>
      </c>
      <c r="Z29" s="672">
        <v>623</v>
      </c>
      <c r="AA29" s="261">
        <v>1293</v>
      </c>
      <c r="AB29" s="363">
        <f t="shared" si="1"/>
        <v>19.25</v>
      </c>
      <c r="AC29" s="363">
        <f t="shared" si="2"/>
        <v>919.7199999999998</v>
      </c>
      <c r="AD29" s="364">
        <f t="shared" si="3"/>
        <v>23.328666666666663</v>
      </c>
      <c r="AE29" s="500">
        <f t="shared" si="4"/>
        <v>23</v>
      </c>
      <c r="AF29" s="364">
        <f t="shared" si="5"/>
        <v>23.197199999999999</v>
      </c>
      <c r="AG29" s="262" t="s">
        <v>1330</v>
      </c>
      <c r="AH29" s="255" t="s">
        <v>2</v>
      </c>
      <c r="AI29" s="255">
        <v>100</v>
      </c>
      <c r="AJ29" s="255">
        <v>15</v>
      </c>
      <c r="AK29" s="255">
        <v>10</v>
      </c>
      <c r="AL29" s="255" t="s">
        <v>2414</v>
      </c>
    </row>
    <row r="30" spans="1:38" s="792" customFormat="1" ht="12" customHeight="1">
      <c r="A30" s="256" t="s">
        <v>69</v>
      </c>
      <c r="B30" s="257">
        <v>43617</v>
      </c>
      <c r="C30" s="713" t="str">
        <f t="shared" si="7"/>
        <v>*PDR1906-0585*</v>
      </c>
      <c r="D30" s="672" t="s">
        <v>3137</v>
      </c>
      <c r="E30" s="256" t="s">
        <v>3136</v>
      </c>
      <c r="F30" s="256"/>
      <c r="G30" s="297" t="s">
        <v>2342</v>
      </c>
      <c r="H30" s="258" t="s">
        <v>1924</v>
      </c>
      <c r="I30" s="258" t="s">
        <v>2341</v>
      </c>
      <c r="J30" s="256">
        <v>2000</v>
      </c>
      <c r="K30" s="257">
        <v>22805</v>
      </c>
      <c r="L30" s="258" t="s">
        <v>2340</v>
      </c>
      <c r="M30" s="260" t="s">
        <v>3135</v>
      </c>
      <c r="N30" s="672"/>
      <c r="O30" s="257"/>
      <c r="P30" s="257"/>
      <c r="Q30" s="257">
        <v>43616</v>
      </c>
      <c r="R30" s="257">
        <v>43620</v>
      </c>
      <c r="S30" s="256">
        <v>2003</v>
      </c>
      <c r="T30" s="256"/>
      <c r="U30" s="256" t="s">
        <v>3275</v>
      </c>
      <c r="V30" s="293">
        <v>2000</v>
      </c>
      <c r="W30" s="259"/>
      <c r="X30" s="680" t="s">
        <v>1828</v>
      </c>
      <c r="Y30" s="674" t="s">
        <v>2339</v>
      </c>
      <c r="Z30" s="672">
        <v>590</v>
      </c>
      <c r="AA30" s="261">
        <v>1601</v>
      </c>
      <c r="AB30" s="363">
        <f t="shared" si="1"/>
        <v>55.06</v>
      </c>
      <c r="AC30" s="363">
        <f t="shared" si="2"/>
        <v>974.77999999999975</v>
      </c>
      <c r="AD30" s="364">
        <f t="shared" si="3"/>
        <v>24.246333333333329</v>
      </c>
      <c r="AE30" s="500">
        <f t="shared" si="4"/>
        <v>24</v>
      </c>
      <c r="AF30" s="364">
        <f t="shared" si="5"/>
        <v>24.147799999999997</v>
      </c>
      <c r="AG30" s="262" t="s">
        <v>1330</v>
      </c>
      <c r="AH30" s="255" t="s">
        <v>2</v>
      </c>
      <c r="AI30" s="255">
        <v>50</v>
      </c>
      <c r="AJ30" s="255">
        <v>15</v>
      </c>
      <c r="AK30" s="255">
        <v>10</v>
      </c>
      <c r="AL30" s="255" t="s">
        <v>2338</v>
      </c>
    </row>
    <row r="31" spans="1:38" s="792" customFormat="1" ht="12" customHeight="1">
      <c r="A31" s="256" t="s">
        <v>69</v>
      </c>
      <c r="B31" s="257">
        <v>43610</v>
      </c>
      <c r="C31" s="713" t="str">
        <f t="shared" si="7"/>
        <v>*PDR1906-0309*</v>
      </c>
      <c r="D31" s="672" t="s">
        <v>2848</v>
      </c>
      <c r="E31" s="256" t="s">
        <v>2309</v>
      </c>
      <c r="F31" s="256"/>
      <c r="G31" s="297" t="s">
        <v>1899</v>
      </c>
      <c r="H31" s="258" t="s">
        <v>1320</v>
      </c>
      <c r="I31" s="258" t="s">
        <v>1898</v>
      </c>
      <c r="J31" s="256">
        <v>220</v>
      </c>
      <c r="K31" s="257">
        <v>22805</v>
      </c>
      <c r="L31" s="258" t="s">
        <v>1316</v>
      </c>
      <c r="M31" s="260" t="s">
        <v>1897</v>
      </c>
      <c r="N31" s="672"/>
      <c r="O31" s="257" t="s">
        <v>1291</v>
      </c>
      <c r="P31" s="257"/>
      <c r="Q31" s="257"/>
      <c r="R31" s="257">
        <v>43621</v>
      </c>
      <c r="S31" s="256">
        <v>223</v>
      </c>
      <c r="T31" s="256"/>
      <c r="U31" s="256" t="s">
        <v>3374</v>
      </c>
      <c r="V31" s="743">
        <v>220</v>
      </c>
      <c r="W31" s="259"/>
      <c r="X31" s="680" t="s">
        <v>1828</v>
      </c>
      <c r="Y31" s="674" t="s">
        <v>346</v>
      </c>
      <c r="Z31" s="672">
        <v>916</v>
      </c>
      <c r="AA31" s="261">
        <v>2125</v>
      </c>
      <c r="AB31" s="363">
        <f t="shared" si="1"/>
        <v>19.46</v>
      </c>
      <c r="AC31" s="363">
        <f t="shared" si="2"/>
        <v>994.23999999999978</v>
      </c>
      <c r="AD31" s="364">
        <f t="shared" si="3"/>
        <v>24.570666666666664</v>
      </c>
      <c r="AE31" s="500">
        <f t="shared" si="4"/>
        <v>24</v>
      </c>
      <c r="AF31" s="364">
        <f t="shared" si="5"/>
        <v>24.342399999999998</v>
      </c>
      <c r="AG31" s="262" t="s">
        <v>1330</v>
      </c>
      <c r="AH31" s="255" t="s">
        <v>2</v>
      </c>
      <c r="AI31" s="255">
        <v>50</v>
      </c>
      <c r="AJ31" s="255">
        <v>15</v>
      </c>
      <c r="AK31" s="255">
        <v>10</v>
      </c>
      <c r="AL31" s="726" t="s">
        <v>1896</v>
      </c>
    </row>
    <row r="32" spans="1:38" s="792" customFormat="1" ht="12" customHeight="1">
      <c r="A32" s="256" t="s">
        <v>69</v>
      </c>
      <c r="B32" s="257">
        <v>43580</v>
      </c>
      <c r="C32" s="713" t="str">
        <f t="shared" si="7"/>
        <v>*PDR1905-0261*</v>
      </c>
      <c r="D32" s="672" t="s">
        <v>2308</v>
      </c>
      <c r="E32" s="256" t="s">
        <v>2309</v>
      </c>
      <c r="F32" s="256"/>
      <c r="G32" s="297" t="s">
        <v>1992</v>
      </c>
      <c r="H32" s="258" t="s">
        <v>1320</v>
      </c>
      <c r="I32" s="258" t="s">
        <v>791</v>
      </c>
      <c r="J32" s="256">
        <v>220</v>
      </c>
      <c r="K32" s="257">
        <v>43624</v>
      </c>
      <c r="L32" s="258" t="s">
        <v>1316</v>
      </c>
      <c r="M32" s="260" t="s">
        <v>1991</v>
      </c>
      <c r="N32" s="672"/>
      <c r="O32" s="257" t="s">
        <v>1291</v>
      </c>
      <c r="P32" s="257"/>
      <c r="Q32" s="257"/>
      <c r="R32" s="257">
        <v>43621</v>
      </c>
      <c r="S32" s="256">
        <v>225</v>
      </c>
      <c r="T32" s="256"/>
      <c r="U32" s="256" t="s">
        <v>3276</v>
      </c>
      <c r="V32" s="743">
        <v>220</v>
      </c>
      <c r="W32" s="259"/>
      <c r="X32" s="680" t="s">
        <v>1828</v>
      </c>
      <c r="Y32" s="674" t="s">
        <v>346</v>
      </c>
      <c r="Z32" s="672">
        <v>811</v>
      </c>
      <c r="AA32" s="261">
        <v>1665</v>
      </c>
      <c r="AB32" s="363">
        <f t="shared" si="1"/>
        <v>19.5</v>
      </c>
      <c r="AC32" s="363">
        <f t="shared" si="2"/>
        <v>1013.7399999999998</v>
      </c>
      <c r="AD32" s="364">
        <f t="shared" si="3"/>
        <v>24.895666666666664</v>
      </c>
      <c r="AE32" s="500">
        <f t="shared" si="4"/>
        <v>24</v>
      </c>
      <c r="AF32" s="364">
        <f t="shared" si="5"/>
        <v>24.537399999999998</v>
      </c>
      <c r="AG32" s="262" t="s">
        <v>1330</v>
      </c>
      <c r="AH32" s="255" t="s">
        <v>2</v>
      </c>
      <c r="AI32" s="255">
        <v>50</v>
      </c>
      <c r="AJ32" s="255">
        <v>15</v>
      </c>
      <c r="AK32" s="255">
        <v>10</v>
      </c>
      <c r="AL32" s="750" t="s">
        <v>1990</v>
      </c>
    </row>
    <row r="33" spans="1:184" s="792" customFormat="1" ht="12" customHeight="1">
      <c r="A33" s="256" t="s">
        <v>69</v>
      </c>
      <c r="B33" s="257">
        <v>43616</v>
      </c>
      <c r="C33" s="713" t="str">
        <f t="shared" si="7"/>
        <v>*PDR1906-0577*</v>
      </c>
      <c r="D33" s="672" t="s">
        <v>3064</v>
      </c>
      <c r="E33" s="256" t="s">
        <v>3059</v>
      </c>
      <c r="F33" s="256"/>
      <c r="G33" s="297" t="s">
        <v>3065</v>
      </c>
      <c r="H33" s="258" t="s">
        <v>1889</v>
      </c>
      <c r="I33" s="258" t="s">
        <v>3066</v>
      </c>
      <c r="J33" s="256">
        <v>1678</v>
      </c>
      <c r="K33" s="257">
        <v>22805</v>
      </c>
      <c r="L33" s="258" t="s">
        <v>3067</v>
      </c>
      <c r="M33" s="260" t="s">
        <v>3068</v>
      </c>
      <c r="N33" s="672"/>
      <c r="O33" s="257"/>
      <c r="P33" s="257">
        <v>43617</v>
      </c>
      <c r="Q33" s="257"/>
      <c r="R33" s="257">
        <v>43621</v>
      </c>
      <c r="S33" s="256">
        <v>1681</v>
      </c>
      <c r="T33" s="256"/>
      <c r="U33" s="256" t="s">
        <v>3377</v>
      </c>
      <c r="V33" s="743">
        <v>1678</v>
      </c>
      <c r="W33" s="259"/>
      <c r="X33" s="680" t="s">
        <v>1831</v>
      </c>
      <c r="Y33" s="260" t="s">
        <v>2037</v>
      </c>
      <c r="Z33" s="672">
        <v>485</v>
      </c>
      <c r="AA33" s="261">
        <v>1219</v>
      </c>
      <c r="AB33" s="363">
        <f t="shared" si="1"/>
        <v>48.62</v>
      </c>
      <c r="AC33" s="363">
        <f t="shared" si="2"/>
        <v>1062.3599999999997</v>
      </c>
      <c r="AD33" s="364">
        <f t="shared" si="3"/>
        <v>25.705999999999996</v>
      </c>
      <c r="AE33" s="500">
        <f t="shared" si="4"/>
        <v>25</v>
      </c>
      <c r="AF33" s="364">
        <f t="shared" si="5"/>
        <v>25.423599999999997</v>
      </c>
      <c r="AG33" s="262" t="s">
        <v>1330</v>
      </c>
      <c r="AH33" s="255" t="s">
        <v>2</v>
      </c>
      <c r="AI33" s="255">
        <v>50</v>
      </c>
      <c r="AJ33" s="255">
        <v>15</v>
      </c>
      <c r="AK33" s="255">
        <v>20</v>
      </c>
      <c r="AL33" s="726" t="s">
        <v>3069</v>
      </c>
    </row>
    <row r="34" spans="1:184" s="885" customFormat="1" ht="12" customHeight="1">
      <c r="A34" s="808">
        <v>250</v>
      </c>
      <c r="B34" s="806">
        <v>43610</v>
      </c>
      <c r="C34" s="869" t="str">
        <f t="shared" si="7"/>
        <v>*PDR1906-0300*</v>
      </c>
      <c r="D34" s="870" t="s">
        <v>2808</v>
      </c>
      <c r="E34" s="808" t="s">
        <v>2806</v>
      </c>
      <c r="F34" s="808"/>
      <c r="G34" s="868" t="s">
        <v>2521</v>
      </c>
      <c r="H34" s="871" t="s">
        <v>2427</v>
      </c>
      <c r="I34" s="871" t="s">
        <v>2805</v>
      </c>
      <c r="J34" s="808">
        <v>1000</v>
      </c>
      <c r="K34" s="806">
        <v>22807</v>
      </c>
      <c r="L34" s="871" t="s">
        <v>2522</v>
      </c>
      <c r="M34" s="872" t="s">
        <v>2523</v>
      </c>
      <c r="N34" s="870"/>
      <c r="O34" s="806" t="s">
        <v>1291</v>
      </c>
      <c r="P34" s="806"/>
      <c r="Q34" s="806"/>
      <c r="R34" s="806">
        <v>43622</v>
      </c>
      <c r="S34" s="808">
        <v>1003</v>
      </c>
      <c r="T34" s="808"/>
      <c r="U34" s="808" t="s">
        <v>2377</v>
      </c>
      <c r="V34" s="808" t="s">
        <v>1291</v>
      </c>
      <c r="W34" s="873"/>
      <c r="X34" s="856" t="s">
        <v>1828</v>
      </c>
      <c r="Y34" s="874" t="s">
        <v>2524</v>
      </c>
      <c r="Z34" s="870">
        <v>864</v>
      </c>
      <c r="AA34" s="875">
        <v>1835</v>
      </c>
      <c r="AB34" s="1129">
        <f t="shared" si="1"/>
        <v>35.06</v>
      </c>
      <c r="AC34" s="1129">
        <f t="shared" si="2"/>
        <v>1097.4199999999996</v>
      </c>
      <c r="AD34" s="1130">
        <f t="shared" si="3"/>
        <v>26.290333333333326</v>
      </c>
      <c r="AE34" s="1131">
        <f t="shared" si="4"/>
        <v>26</v>
      </c>
      <c r="AF34" s="1130">
        <f t="shared" si="5"/>
        <v>26.174199999999995</v>
      </c>
      <c r="AG34" s="876" t="s">
        <v>1330</v>
      </c>
      <c r="AH34" s="877" t="s">
        <v>2</v>
      </c>
      <c r="AI34" s="877">
        <v>50</v>
      </c>
      <c r="AJ34" s="877">
        <v>15</v>
      </c>
      <c r="AK34" s="877">
        <v>10</v>
      </c>
      <c r="AL34" s="877" t="s">
        <v>2525</v>
      </c>
    </row>
    <row r="35" spans="1:184" s="885" customFormat="1" ht="12" customHeight="1">
      <c r="A35" s="808">
        <v>260</v>
      </c>
      <c r="B35" s="806">
        <v>43608</v>
      </c>
      <c r="C35" s="869" t="str">
        <f t="shared" si="7"/>
        <v>*PDR1906-0210*</v>
      </c>
      <c r="D35" s="870" t="s">
        <v>2757</v>
      </c>
      <c r="E35" s="808" t="s">
        <v>2756</v>
      </c>
      <c r="F35" s="808"/>
      <c r="G35" s="868" t="s">
        <v>2755</v>
      </c>
      <c r="H35" s="871" t="s">
        <v>1827</v>
      </c>
      <c r="I35" s="871" t="s">
        <v>610</v>
      </c>
      <c r="J35" s="808">
        <v>500</v>
      </c>
      <c r="K35" s="806">
        <v>22807</v>
      </c>
      <c r="L35" s="871" t="s">
        <v>1385</v>
      </c>
      <c r="M35" s="872" t="s">
        <v>2754</v>
      </c>
      <c r="N35" s="870"/>
      <c r="O35" s="806" t="s">
        <v>1291</v>
      </c>
      <c r="P35" s="806"/>
      <c r="Q35" s="806"/>
      <c r="R35" s="806">
        <v>43622</v>
      </c>
      <c r="S35" s="808">
        <v>507</v>
      </c>
      <c r="T35" s="808"/>
      <c r="U35" s="808" t="s">
        <v>3526</v>
      </c>
      <c r="V35" s="808" t="s">
        <v>1291</v>
      </c>
      <c r="W35" s="873"/>
      <c r="X35" s="856" t="s">
        <v>1828</v>
      </c>
      <c r="Y35" s="874" t="s">
        <v>555</v>
      </c>
      <c r="Z35" s="870">
        <v>545</v>
      </c>
      <c r="AA35" s="875">
        <v>1351</v>
      </c>
      <c r="AB35" s="1129">
        <f t="shared" si="1"/>
        <v>25.14</v>
      </c>
      <c r="AC35" s="1129">
        <f t="shared" si="2"/>
        <v>1122.5599999999997</v>
      </c>
      <c r="AD35" s="1130">
        <f t="shared" si="3"/>
        <v>26.70933333333333</v>
      </c>
      <c r="AE35" s="1131">
        <f t="shared" si="4"/>
        <v>26</v>
      </c>
      <c r="AF35" s="1130">
        <f t="shared" si="5"/>
        <v>26.425599999999999</v>
      </c>
      <c r="AG35" s="876" t="s">
        <v>1395</v>
      </c>
      <c r="AH35" s="877" t="s">
        <v>65</v>
      </c>
      <c r="AI35" s="877">
        <v>50</v>
      </c>
      <c r="AJ35" s="877">
        <v>15</v>
      </c>
      <c r="AK35" s="877">
        <v>10</v>
      </c>
      <c r="AL35" s="877" t="s">
        <v>2422</v>
      </c>
    </row>
    <row r="36" spans="1:184" s="885" customFormat="1" ht="12" customHeight="1">
      <c r="A36" s="808">
        <v>270</v>
      </c>
      <c r="B36" s="806">
        <v>43615</v>
      </c>
      <c r="C36" s="869" t="str">
        <f t="shared" si="7"/>
        <v>*PDR1906-0420*</v>
      </c>
      <c r="D36" s="870" t="s">
        <v>3005</v>
      </c>
      <c r="E36" s="808" t="s">
        <v>3004</v>
      </c>
      <c r="F36" s="808"/>
      <c r="G36" s="868" t="s">
        <v>2310</v>
      </c>
      <c r="H36" s="871" t="s">
        <v>2545</v>
      </c>
      <c r="I36" s="871" t="s">
        <v>2311</v>
      </c>
      <c r="J36" s="808">
        <v>1495</v>
      </c>
      <c r="K36" s="806">
        <v>22807</v>
      </c>
      <c r="L36" s="871" t="s">
        <v>2312</v>
      </c>
      <c r="M36" s="872" t="s">
        <v>2313</v>
      </c>
      <c r="N36" s="870"/>
      <c r="O36" s="870" t="s">
        <v>1291</v>
      </c>
      <c r="P36" s="871"/>
      <c r="Q36" s="871"/>
      <c r="R36" s="806">
        <v>43622</v>
      </c>
      <c r="S36" s="808">
        <v>1498</v>
      </c>
      <c r="T36" s="808"/>
      <c r="U36" s="808" t="s">
        <v>3531</v>
      </c>
      <c r="V36" s="808" t="s">
        <v>1291</v>
      </c>
      <c r="W36" s="873"/>
      <c r="X36" s="856" t="s">
        <v>2314</v>
      </c>
      <c r="Y36" s="872" t="s">
        <v>1317</v>
      </c>
      <c r="Z36" s="870">
        <v>520</v>
      </c>
      <c r="AA36" s="875">
        <v>1295</v>
      </c>
      <c r="AB36" s="1129">
        <f t="shared" si="1"/>
        <v>44.96</v>
      </c>
      <c r="AC36" s="1129">
        <f t="shared" si="2"/>
        <v>1167.5199999999998</v>
      </c>
      <c r="AD36" s="1130">
        <f t="shared" si="3"/>
        <v>27.458666666666662</v>
      </c>
      <c r="AE36" s="1131">
        <f t="shared" si="4"/>
        <v>27</v>
      </c>
      <c r="AF36" s="1130">
        <f t="shared" si="5"/>
        <v>27.275199999999998</v>
      </c>
      <c r="AG36" s="876" t="s">
        <v>1330</v>
      </c>
      <c r="AH36" s="877" t="s">
        <v>2</v>
      </c>
      <c r="AI36" s="877">
        <v>50</v>
      </c>
      <c r="AJ36" s="877">
        <v>15</v>
      </c>
      <c r="AK36" s="877">
        <v>20</v>
      </c>
      <c r="AL36" s="877" t="s">
        <v>1669</v>
      </c>
    </row>
    <row r="37" spans="1:184" s="885" customFormat="1" ht="12" customHeight="1">
      <c r="A37" s="808">
        <v>280</v>
      </c>
      <c r="B37" s="806">
        <v>43615</v>
      </c>
      <c r="C37" s="869" t="str">
        <f t="shared" si="7"/>
        <v>*PDR1906-0426*</v>
      </c>
      <c r="D37" s="870" t="s">
        <v>3429</v>
      </c>
      <c r="E37" s="808" t="s">
        <v>3269</v>
      </c>
      <c r="F37" s="808"/>
      <c r="G37" s="868" t="s">
        <v>3270</v>
      </c>
      <c r="H37" s="871" t="s">
        <v>2016</v>
      </c>
      <c r="I37" s="872">
        <v>3821276</v>
      </c>
      <c r="J37" s="808">
        <v>2000</v>
      </c>
      <c r="K37" s="806">
        <v>43627</v>
      </c>
      <c r="L37" s="871" t="s">
        <v>1371</v>
      </c>
      <c r="M37" s="872" t="s">
        <v>3263</v>
      </c>
      <c r="N37" s="870"/>
      <c r="O37" s="870" t="s">
        <v>1291</v>
      </c>
      <c r="P37" s="871"/>
      <c r="Q37" s="871"/>
      <c r="R37" s="806">
        <v>43623</v>
      </c>
      <c r="S37" s="808">
        <v>2003</v>
      </c>
      <c r="T37" s="808"/>
      <c r="U37" s="808" t="s">
        <v>3530</v>
      </c>
      <c r="V37" s="808" t="s">
        <v>1291</v>
      </c>
      <c r="W37" s="873"/>
      <c r="X37" s="856" t="s">
        <v>1828</v>
      </c>
      <c r="Y37" s="874" t="s">
        <v>3266</v>
      </c>
      <c r="Z37" s="870">
        <v>448</v>
      </c>
      <c r="AA37" s="875">
        <v>1537</v>
      </c>
      <c r="AB37" s="1129">
        <f t="shared" si="1"/>
        <v>55.06</v>
      </c>
      <c r="AC37" s="1129">
        <f t="shared" si="2"/>
        <v>1222.5799999999997</v>
      </c>
      <c r="AD37" s="1130">
        <f t="shared" si="3"/>
        <v>28.376333333333328</v>
      </c>
      <c r="AE37" s="1131">
        <f t="shared" si="4"/>
        <v>28</v>
      </c>
      <c r="AF37" s="1130">
        <f t="shared" si="5"/>
        <v>28.225799999999996</v>
      </c>
      <c r="AG37" s="876" t="s">
        <v>1330</v>
      </c>
      <c r="AH37" s="877" t="s">
        <v>2</v>
      </c>
      <c r="AI37" s="877">
        <v>50</v>
      </c>
      <c r="AJ37" s="877">
        <v>15</v>
      </c>
      <c r="AK37" s="877">
        <v>10</v>
      </c>
      <c r="AL37" s="877" t="s">
        <v>2015</v>
      </c>
    </row>
    <row r="38" spans="1:184" s="885" customFormat="1" ht="12" customHeight="1">
      <c r="A38" s="808" t="s">
        <v>1862</v>
      </c>
      <c r="B38" s="806">
        <v>43622</v>
      </c>
      <c r="C38" s="869" t="str">
        <f t="shared" si="7"/>
        <v>*PDR1906-0775*</v>
      </c>
      <c r="D38" s="1132" t="s">
        <v>3490</v>
      </c>
      <c r="E38" s="808" t="s">
        <v>3489</v>
      </c>
      <c r="F38" s="808"/>
      <c r="G38" s="868" t="s">
        <v>3488</v>
      </c>
      <c r="H38" s="871" t="s">
        <v>2545</v>
      </c>
      <c r="I38" s="871" t="s">
        <v>3487</v>
      </c>
      <c r="J38" s="808">
        <v>1515</v>
      </c>
      <c r="K38" s="806">
        <v>43624</v>
      </c>
      <c r="L38" s="871" t="s">
        <v>1316</v>
      </c>
      <c r="M38" s="872" t="s">
        <v>3486</v>
      </c>
      <c r="N38" s="870" t="s">
        <v>1891</v>
      </c>
      <c r="O38" s="806" t="s">
        <v>1291</v>
      </c>
      <c r="P38" s="806"/>
      <c r="Q38" s="806"/>
      <c r="R38" s="806">
        <v>43624</v>
      </c>
      <c r="S38" s="808">
        <v>1518</v>
      </c>
      <c r="T38" s="808"/>
      <c r="U38" s="808"/>
      <c r="V38" s="808"/>
      <c r="W38" s="873"/>
      <c r="X38" s="856" t="s">
        <v>3485</v>
      </c>
      <c r="Y38" s="872" t="s">
        <v>1317</v>
      </c>
      <c r="Z38" s="870">
        <v>529</v>
      </c>
      <c r="AA38" s="875">
        <v>1447</v>
      </c>
      <c r="AB38" s="1129">
        <f t="shared" si="1"/>
        <v>30.18</v>
      </c>
      <c r="AC38" s="1129">
        <f t="shared" si="2"/>
        <v>1252.7599999999998</v>
      </c>
      <c r="AD38" s="1130">
        <f t="shared" si="3"/>
        <v>28.879333333333328</v>
      </c>
      <c r="AE38" s="1131">
        <f t="shared" si="4"/>
        <v>28</v>
      </c>
      <c r="AF38" s="1130">
        <f t="shared" si="5"/>
        <v>28.527599999999996</v>
      </c>
      <c r="AG38" s="876" t="s">
        <v>1330</v>
      </c>
      <c r="AH38" s="877" t="s">
        <v>2</v>
      </c>
      <c r="AI38" s="877">
        <v>100</v>
      </c>
      <c r="AJ38" s="877">
        <v>15</v>
      </c>
      <c r="AK38" s="877">
        <v>20</v>
      </c>
      <c r="AL38" s="877" t="s">
        <v>3484</v>
      </c>
    </row>
    <row r="39" spans="1:184" s="310" customFormat="1" ht="15.95" customHeight="1">
      <c r="A39" s="302"/>
      <c r="B39" s="302"/>
      <c r="C39" s="301"/>
      <c r="D39" s="673"/>
      <c r="E39" s="346"/>
      <c r="F39" s="346"/>
      <c r="G39" s="673"/>
      <c r="H39" s="347"/>
      <c r="I39" s="347"/>
      <c r="J39" s="302"/>
      <c r="K39" s="301"/>
      <c r="L39" s="347" t="s">
        <v>347</v>
      </c>
      <c r="M39" s="347"/>
      <c r="N39" s="347"/>
      <c r="O39" s="389"/>
      <c r="P39" s="712"/>
      <c r="Q39" s="359"/>
      <c r="R39" s="301"/>
      <c r="S39" s="302"/>
      <c r="T39" s="360"/>
      <c r="U39" s="302"/>
      <c r="V39" s="302"/>
      <c r="W39" s="360"/>
      <c r="X39" s="346"/>
      <c r="Y39" s="347"/>
      <c r="Z39" s="361"/>
      <c r="AA39" s="362"/>
      <c r="AB39" s="363">
        <f t="shared" si="1"/>
        <v>60</v>
      </c>
      <c r="AC39" s="363">
        <f t="shared" si="2"/>
        <v>1312.7599999999998</v>
      </c>
      <c r="AD39" s="364">
        <f t="shared" si="3"/>
        <v>29.879333333333328</v>
      </c>
      <c r="AE39" s="500">
        <f t="shared" si="4"/>
        <v>29</v>
      </c>
      <c r="AF39" s="364">
        <f t="shared" si="5"/>
        <v>29.527599999999996</v>
      </c>
      <c r="AG39" s="304"/>
      <c r="AH39" s="304"/>
      <c r="AI39" s="255">
        <v>70</v>
      </c>
      <c r="AJ39" s="255">
        <v>60</v>
      </c>
      <c r="AK39" s="304"/>
      <c r="AL39" s="304"/>
      <c r="AM39" s="391"/>
      <c r="AN39" s="391"/>
    </row>
    <row r="40" spans="1:184" s="310" customFormat="1" ht="15.95" customHeight="1">
      <c r="A40" s="302"/>
      <c r="B40" s="302"/>
      <c r="C40" s="301"/>
      <c r="D40" s="673"/>
      <c r="E40" s="346"/>
      <c r="F40" s="346"/>
      <c r="G40" s="673"/>
      <c r="H40" s="347"/>
      <c r="I40" s="347"/>
      <c r="J40" s="302"/>
      <c r="K40" s="301"/>
      <c r="L40" s="347"/>
      <c r="M40" s="347"/>
      <c r="N40" s="347"/>
      <c r="O40" s="347"/>
      <c r="P40" s="347"/>
      <c r="Q40" s="347"/>
      <c r="R40" s="389"/>
      <c r="S40" s="359"/>
      <c r="T40" s="359"/>
      <c r="U40" s="301"/>
      <c r="V40" s="302"/>
      <c r="W40" s="360"/>
      <c r="X40" s="302"/>
      <c r="Y40" s="302"/>
      <c r="Z40" s="360"/>
      <c r="AA40" s="360"/>
      <c r="AB40" s="346"/>
      <c r="AC40" s="347"/>
      <c r="AD40" s="361"/>
      <c r="AE40" s="362"/>
      <c r="AF40" s="363"/>
      <c r="AG40" s="363"/>
      <c r="AH40" s="364"/>
      <c r="AI40" s="610"/>
      <c r="AJ40" s="611"/>
      <c r="AK40" s="518"/>
      <c r="AL40" s="304"/>
      <c r="AM40" s="391"/>
      <c r="AN40" s="391"/>
    </row>
    <row r="41" spans="1:184" s="310" customFormat="1" ht="15.95" customHeight="1">
      <c r="A41" s="302"/>
      <c r="B41" s="302"/>
      <c r="C41" s="301"/>
      <c r="D41" s="673"/>
      <c r="E41" s="302"/>
      <c r="F41" s="302"/>
      <c r="G41" s="302"/>
      <c r="H41" s="306"/>
      <c r="I41" s="306"/>
      <c r="J41" s="302">
        <f>SUM(J8:J40)</f>
        <v>69031</v>
      </c>
      <c r="K41" s="301"/>
      <c r="L41" s="306"/>
      <c r="M41" s="673"/>
      <c r="N41" s="306"/>
      <c r="O41" s="306"/>
      <c r="P41" s="306"/>
      <c r="Q41" s="306"/>
      <c r="R41" s="301"/>
      <c r="S41" s="302">
        <f>SUM(S8:S40)</f>
        <v>69127</v>
      </c>
      <c r="T41" s="302"/>
      <c r="U41" s="302"/>
      <c r="V41" s="302"/>
      <c r="W41" s="308"/>
      <c r="X41" s="302"/>
      <c r="Y41" s="307"/>
      <c r="Z41" s="673"/>
      <c r="AA41" s="309"/>
      <c r="AB41" s="501">
        <f>SUM(AB7:AB40)</f>
        <v>1312.7599999999998</v>
      </c>
      <c r="AC41" s="501"/>
      <c r="AD41" s="305"/>
      <c r="AE41" s="365"/>
      <c r="AF41" s="501">
        <f>AB41/60</f>
        <v>21.879333333333328</v>
      </c>
      <c r="AG41" s="305"/>
      <c r="AH41" s="518"/>
      <c r="AI41" s="518"/>
      <c r="AJ41" s="518"/>
      <c r="AK41" s="518"/>
      <c r="AL41" s="389"/>
      <c r="GB41" s="519"/>
    </row>
    <row r="42" spans="1:184">
      <c r="A42" s="1088"/>
      <c r="B42" s="1088"/>
      <c r="L42" s="520"/>
      <c r="M42" s="502"/>
      <c r="N42" s="502"/>
      <c r="O42" s="502"/>
      <c r="P42" s="502"/>
      <c r="Q42" s="502"/>
      <c r="R42" s="502"/>
      <c r="S42" s="502"/>
      <c r="T42" s="502"/>
      <c r="U42" s="502"/>
      <c r="V42" s="502"/>
      <c r="W42" s="521"/>
      <c r="Y42" s="1088"/>
      <c r="Z42" s="1088"/>
      <c r="AA42" s="1088"/>
      <c r="AK42" s="656"/>
    </row>
    <row r="43" spans="1:184">
      <c r="S43" s="491"/>
      <c r="T43" s="491"/>
      <c r="U43" s="491"/>
      <c r="V43" s="594"/>
      <c r="W43" s="522"/>
      <c r="Z43" s="837" t="s">
        <v>2307</v>
      </c>
    </row>
    <row r="44" spans="1:184" ht="21">
      <c r="I44" s="504" t="s">
        <v>592</v>
      </c>
      <c r="R44" s="504" t="s">
        <v>594</v>
      </c>
      <c r="W44" s="490"/>
      <c r="Z44" s="942" t="s">
        <v>2141</v>
      </c>
      <c r="AM44" s="491"/>
      <c r="AN44" s="491"/>
    </row>
    <row r="45" spans="1:184" s="1088" customFormat="1">
      <c r="I45" s="1535"/>
      <c r="J45" s="1535"/>
      <c r="R45" s="1535" t="s">
        <v>61</v>
      </c>
      <c r="S45" s="1535"/>
      <c r="T45" s="1535"/>
      <c r="U45" s="1535"/>
      <c r="V45" s="1535"/>
      <c r="W45" s="1535"/>
      <c r="X45" s="1535"/>
      <c r="Y45" s="523"/>
      <c r="Z45" s="523"/>
      <c r="AA45" s="523"/>
      <c r="AH45" s="524"/>
      <c r="AI45" s="524"/>
      <c r="AJ45" s="524"/>
      <c r="AK45" s="504"/>
      <c r="AL45" s="505"/>
      <c r="AM45" s="505"/>
    </row>
    <row r="46" spans="1:184">
      <c r="A46" s="504"/>
      <c r="B46" s="504"/>
      <c r="C46" s="504"/>
      <c r="I46" s="504" t="s">
        <v>593</v>
      </c>
      <c r="M46" s="504"/>
      <c r="T46" s="504"/>
      <c r="W46" s="490"/>
      <c r="AK46" s="524"/>
      <c r="AM46" s="491"/>
      <c r="AN46" s="491"/>
    </row>
  </sheetData>
  <mergeCells count="8">
    <mergeCell ref="AL5:AL7"/>
    <mergeCell ref="I45:J45"/>
    <mergeCell ref="R45:X45"/>
    <mergeCell ref="A2:AE2"/>
    <mergeCell ref="H4:H5"/>
    <mergeCell ref="I4:I5"/>
    <mergeCell ref="O4:Q4"/>
    <mergeCell ref="Z4:AA4"/>
  </mergeCells>
  <conditionalFormatting sqref="AA39">
    <cfRule type="duplicateValues" dxfId="2204" priority="162" stopIfTrue="1"/>
  </conditionalFormatting>
  <conditionalFormatting sqref="AA39">
    <cfRule type="duplicateValues" dxfId="2203" priority="160" stopIfTrue="1"/>
    <cfRule type="duplicateValues" dxfId="2202" priority="161" stopIfTrue="1"/>
  </conditionalFormatting>
  <conditionalFormatting sqref="BC39:BD39 BL39 AT39:AW39">
    <cfRule type="duplicateValues" dxfId="2201" priority="159" stopIfTrue="1"/>
  </conditionalFormatting>
  <conditionalFormatting sqref="BC39:BD39 BL39 AT39:AW39">
    <cfRule type="duplicateValues" dxfId="2200" priority="157" stopIfTrue="1"/>
    <cfRule type="duplicateValues" dxfId="2199" priority="158" stopIfTrue="1"/>
  </conditionalFormatting>
  <conditionalFormatting sqref="BM39">
    <cfRule type="duplicateValues" dxfId="2198" priority="156" stopIfTrue="1"/>
  </conditionalFormatting>
  <conditionalFormatting sqref="BM39">
    <cfRule type="duplicateValues" dxfId="2197" priority="154" stopIfTrue="1"/>
    <cfRule type="duplicateValues" dxfId="2196" priority="155" stopIfTrue="1"/>
  </conditionalFormatting>
  <conditionalFormatting sqref="D2">
    <cfRule type="duplicateValues" dxfId="2195" priority="153" stopIfTrue="1"/>
  </conditionalFormatting>
  <conditionalFormatting sqref="D2">
    <cfRule type="duplicateValues" dxfId="2194" priority="151" stopIfTrue="1"/>
    <cfRule type="duplicateValues" dxfId="2193" priority="152" stopIfTrue="1"/>
  </conditionalFormatting>
  <conditionalFormatting sqref="D34">
    <cfRule type="duplicateValues" dxfId="2192" priority="78" stopIfTrue="1"/>
  </conditionalFormatting>
  <conditionalFormatting sqref="D34">
    <cfRule type="duplicateValues" dxfId="2191" priority="76" stopIfTrue="1"/>
    <cfRule type="duplicateValues" dxfId="2190" priority="77" stopIfTrue="1"/>
  </conditionalFormatting>
  <conditionalFormatting sqref="D35">
    <cfRule type="duplicateValues" dxfId="2189" priority="75" stopIfTrue="1"/>
  </conditionalFormatting>
  <conditionalFormatting sqref="D35">
    <cfRule type="duplicateValues" dxfId="2188" priority="73" stopIfTrue="1"/>
    <cfRule type="duplicateValues" dxfId="2187" priority="74" stopIfTrue="1"/>
  </conditionalFormatting>
  <conditionalFormatting sqref="D31:D32">
    <cfRule type="duplicateValues" dxfId="2186" priority="72" stopIfTrue="1"/>
  </conditionalFormatting>
  <conditionalFormatting sqref="D31:D32">
    <cfRule type="duplicateValues" dxfId="2185" priority="70" stopIfTrue="1"/>
    <cfRule type="duplicateValues" dxfId="2184" priority="71" stopIfTrue="1"/>
  </conditionalFormatting>
  <conditionalFormatting sqref="D33">
    <cfRule type="duplicateValues" dxfId="2183" priority="69" stopIfTrue="1"/>
  </conditionalFormatting>
  <conditionalFormatting sqref="D33">
    <cfRule type="duplicateValues" dxfId="2182" priority="67" stopIfTrue="1"/>
    <cfRule type="duplicateValues" dxfId="2181" priority="68" stopIfTrue="1"/>
  </conditionalFormatting>
  <conditionalFormatting sqref="D15">
    <cfRule type="duplicateValues" dxfId="2180" priority="63" stopIfTrue="1"/>
  </conditionalFormatting>
  <conditionalFormatting sqref="D15">
    <cfRule type="duplicateValues" dxfId="2179" priority="61" stopIfTrue="1"/>
    <cfRule type="duplicateValues" dxfId="2178" priority="62" stopIfTrue="1"/>
  </conditionalFormatting>
  <conditionalFormatting sqref="D16">
    <cfRule type="duplicateValues" dxfId="2177" priority="60" stopIfTrue="1"/>
  </conditionalFormatting>
  <conditionalFormatting sqref="D16">
    <cfRule type="duplicateValues" dxfId="2176" priority="58" stopIfTrue="1"/>
    <cfRule type="duplicateValues" dxfId="2175" priority="59" stopIfTrue="1"/>
  </conditionalFormatting>
  <conditionalFormatting sqref="D27:D28">
    <cfRule type="duplicateValues" dxfId="2174" priority="57" stopIfTrue="1"/>
  </conditionalFormatting>
  <conditionalFormatting sqref="D27:D28">
    <cfRule type="duplicateValues" dxfId="2173" priority="55" stopIfTrue="1"/>
    <cfRule type="duplicateValues" dxfId="2172" priority="56" stopIfTrue="1"/>
  </conditionalFormatting>
  <conditionalFormatting sqref="D12">
    <cfRule type="duplicateValues" dxfId="2171" priority="54" stopIfTrue="1"/>
  </conditionalFormatting>
  <conditionalFormatting sqref="D12">
    <cfRule type="duplicateValues" dxfId="2170" priority="52" stopIfTrue="1"/>
    <cfRule type="duplicateValues" dxfId="2169" priority="53" stopIfTrue="1"/>
  </conditionalFormatting>
  <conditionalFormatting sqref="D30">
    <cfRule type="duplicateValues" dxfId="2168" priority="51" stopIfTrue="1"/>
  </conditionalFormatting>
  <conditionalFormatting sqref="D30">
    <cfRule type="duplicateValues" dxfId="2167" priority="49" stopIfTrue="1"/>
    <cfRule type="duplicateValues" dxfId="2166" priority="50" stopIfTrue="1"/>
  </conditionalFormatting>
  <conditionalFormatting sqref="D17:D18">
    <cfRule type="duplicateValues" dxfId="2165" priority="48" stopIfTrue="1"/>
  </conditionalFormatting>
  <conditionalFormatting sqref="D17:D18">
    <cfRule type="duplicateValues" dxfId="2164" priority="46" stopIfTrue="1"/>
    <cfRule type="duplicateValues" dxfId="2163" priority="47" stopIfTrue="1"/>
  </conditionalFormatting>
  <conditionalFormatting sqref="D8:D9">
    <cfRule type="duplicateValues" dxfId="2162" priority="42" stopIfTrue="1"/>
  </conditionalFormatting>
  <conditionalFormatting sqref="D8:D9">
    <cfRule type="duplicateValues" dxfId="2161" priority="40" stopIfTrue="1"/>
    <cfRule type="duplicateValues" dxfId="2160" priority="41" stopIfTrue="1"/>
  </conditionalFormatting>
  <conditionalFormatting sqref="D10">
    <cfRule type="duplicateValues" dxfId="2159" priority="39" stopIfTrue="1"/>
  </conditionalFormatting>
  <conditionalFormatting sqref="D10">
    <cfRule type="duplicateValues" dxfId="2158" priority="37" stopIfTrue="1"/>
    <cfRule type="duplicateValues" dxfId="2157" priority="38" stopIfTrue="1"/>
  </conditionalFormatting>
  <conditionalFormatting sqref="D24:D25">
    <cfRule type="duplicateValues" dxfId="2156" priority="34" stopIfTrue="1"/>
  </conditionalFormatting>
  <conditionalFormatting sqref="D24:D25">
    <cfRule type="duplicateValues" dxfId="2155" priority="35" stopIfTrue="1"/>
    <cfRule type="duplicateValues" dxfId="2154" priority="36" stopIfTrue="1"/>
  </conditionalFormatting>
  <conditionalFormatting sqref="D19:D23">
    <cfRule type="duplicateValues" dxfId="2153" priority="31" stopIfTrue="1"/>
  </conditionalFormatting>
  <conditionalFormatting sqref="D19:D23">
    <cfRule type="duplicateValues" dxfId="2152" priority="32" stopIfTrue="1"/>
    <cfRule type="duplicateValues" dxfId="2151" priority="33" stopIfTrue="1"/>
  </conditionalFormatting>
  <conditionalFormatting sqref="D26">
    <cfRule type="duplicateValues" dxfId="2150" priority="30" stopIfTrue="1"/>
  </conditionalFormatting>
  <conditionalFormatting sqref="D26">
    <cfRule type="duplicateValues" dxfId="2149" priority="28" stopIfTrue="1"/>
    <cfRule type="duplicateValues" dxfId="2148" priority="29" stopIfTrue="1"/>
  </conditionalFormatting>
  <conditionalFormatting sqref="D36">
    <cfRule type="duplicateValues" dxfId="2147" priority="27" stopIfTrue="1"/>
  </conditionalFormatting>
  <conditionalFormatting sqref="D36">
    <cfRule type="duplicateValues" dxfId="2146" priority="25" stopIfTrue="1"/>
    <cfRule type="duplicateValues" dxfId="2145" priority="26" stopIfTrue="1"/>
  </conditionalFormatting>
  <conditionalFormatting sqref="D29">
    <cfRule type="duplicateValues" dxfId="2144" priority="18" stopIfTrue="1"/>
  </conditionalFormatting>
  <conditionalFormatting sqref="D29">
    <cfRule type="duplicateValues" dxfId="2143" priority="16" stopIfTrue="1"/>
    <cfRule type="duplicateValues" dxfId="2142" priority="17" stopIfTrue="1"/>
  </conditionalFormatting>
  <conditionalFormatting sqref="D37">
    <cfRule type="duplicateValues" dxfId="2141" priority="7" stopIfTrue="1"/>
  </conditionalFormatting>
  <conditionalFormatting sqref="D37">
    <cfRule type="duplicateValues" dxfId="2140" priority="8" stopIfTrue="1"/>
    <cfRule type="duplicateValues" dxfId="2139" priority="9" stopIfTrue="1"/>
  </conditionalFormatting>
  <conditionalFormatting sqref="Q29">
    <cfRule type="duplicateValues" dxfId="2138" priority="4" stopIfTrue="1"/>
  </conditionalFormatting>
  <conditionalFormatting sqref="Q29">
    <cfRule type="duplicateValues" dxfId="2137" priority="5" stopIfTrue="1"/>
    <cfRule type="duplicateValues" dxfId="2136" priority="6" stopIfTrue="1"/>
  </conditionalFormatting>
  <conditionalFormatting sqref="D11 D13:D14">
    <cfRule type="duplicateValues" dxfId="2135" priority="113669" stopIfTrue="1"/>
  </conditionalFormatting>
  <conditionalFormatting sqref="D11 D13:D14">
    <cfRule type="duplicateValues" dxfId="2134" priority="113672" stopIfTrue="1"/>
    <cfRule type="duplicateValues" dxfId="2133" priority="113673" stopIfTrue="1"/>
  </conditionalFormatting>
  <conditionalFormatting sqref="BC40:BD40 BL40 AT40:AW40 AE40">
    <cfRule type="duplicateValues" dxfId="2132" priority="113674" stopIfTrue="1"/>
  </conditionalFormatting>
  <conditionalFormatting sqref="BC40:BD40 BL40 AT40:AW40 AE40">
    <cfRule type="duplicateValues" dxfId="2131" priority="113678" stopIfTrue="1"/>
    <cfRule type="duplicateValues" dxfId="2130" priority="113679" stopIfTrue="1"/>
  </conditionalFormatting>
  <conditionalFormatting sqref="BM40">
    <cfRule type="duplicateValues" dxfId="2129" priority="113686" stopIfTrue="1"/>
  </conditionalFormatting>
  <conditionalFormatting sqref="BM40">
    <cfRule type="duplicateValues" dxfId="2128" priority="113687" stopIfTrue="1"/>
    <cfRule type="duplicateValues" dxfId="2127" priority="113688" stopIfTrue="1"/>
  </conditionalFormatting>
  <conditionalFormatting sqref="D38">
    <cfRule type="duplicateValues" dxfId="2126" priority="1" stopIfTrue="1"/>
  </conditionalFormatting>
  <conditionalFormatting sqref="D38">
    <cfRule type="duplicateValues" dxfId="2125" priority="2" stopIfTrue="1"/>
    <cfRule type="duplicateValues" dxfId="2124" priority="3" stopIfTrue="1"/>
  </conditionalFormatting>
  <printOptions horizontalCentered="1"/>
  <pageMargins left="0" right="0" top="0" bottom="0" header="0.31496062992125984" footer="0.31496062992125984"/>
  <pageSetup paperSize="8" scale="61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GD52"/>
  <sheetViews>
    <sheetView zoomScale="110" zoomScaleNormal="110" workbookViewId="0">
      <selection activeCell="C27" sqref="C27"/>
    </sheetView>
  </sheetViews>
  <sheetFormatPr defaultRowHeight="12.75"/>
  <cols>
    <col min="1" max="1" width="4.5703125" style="35" customWidth="1"/>
    <col min="2" max="2" width="6" style="35" customWidth="1"/>
    <col min="3" max="3" width="7" style="35" customWidth="1"/>
    <col min="4" max="4" width="3.42578125" style="35" hidden="1" customWidth="1"/>
    <col min="5" max="5" width="11.85546875" style="35" hidden="1" customWidth="1"/>
    <col min="6" max="6" width="6.7109375" style="35" hidden="1" customWidth="1"/>
    <col min="7" max="7" width="10.7109375" style="35" customWidth="1"/>
    <col min="8" max="8" width="20" style="35" customWidth="1"/>
    <col min="9" max="10" width="5.85546875" style="35" customWidth="1"/>
    <col min="11" max="11" width="12.140625" style="35" customWidth="1"/>
    <col min="12" max="12" width="12" style="35" customWidth="1"/>
    <col min="13" max="13" width="6.5703125" style="35" customWidth="1"/>
    <col min="14" max="14" width="6.140625" style="35" customWidth="1"/>
    <col min="15" max="15" width="3.5703125" style="35" customWidth="1"/>
    <col min="16" max="16" width="3" style="35" customWidth="1"/>
    <col min="17" max="17" width="3.140625" style="35" customWidth="1"/>
    <col min="18" max="18" width="2.7109375" style="35" customWidth="1"/>
    <col min="19" max="19" width="6.5703125" style="35" customWidth="1"/>
    <col min="20" max="20" width="5.28515625" style="35" customWidth="1"/>
    <col min="21" max="21" width="6.28515625" style="35" customWidth="1"/>
    <col min="22" max="22" width="6" style="35" customWidth="1"/>
    <col min="23" max="23" width="5.140625" style="35" customWidth="1"/>
    <col min="24" max="24" width="5.140625" style="35" hidden="1" customWidth="1"/>
    <col min="25" max="25" width="5.140625" style="63" hidden="1" customWidth="1"/>
    <col min="26" max="26" width="4.85546875" style="35" customWidth="1"/>
    <col min="27" max="27" width="12.5703125" style="35" customWidth="1"/>
    <col min="28" max="28" width="4.5703125" style="35" customWidth="1"/>
    <col min="29" max="29" width="4.28515625" style="35" customWidth="1"/>
    <col min="30" max="30" width="4.5703125" style="35" customWidth="1"/>
    <col min="31" max="31" width="4.7109375" style="35" hidden="1" customWidth="1"/>
    <col min="32" max="32" width="6.7109375" style="35" hidden="1" customWidth="1"/>
    <col min="33" max="33" width="3.7109375" style="35" hidden="1" customWidth="1"/>
    <col min="34" max="34" width="4.5703125" style="35" customWidth="1"/>
    <col min="35" max="35" width="3.5703125" style="35" customWidth="1"/>
    <col min="36" max="36" width="6.42578125" style="35" customWidth="1"/>
    <col min="37" max="37" width="3.42578125" style="35" customWidth="1"/>
    <col min="38" max="38" width="4.140625" style="35" customWidth="1"/>
    <col min="39" max="16384" width="9.140625" style="35"/>
  </cols>
  <sheetData>
    <row r="1" spans="1:40" ht="6" customHeight="1" thickBot="1"/>
    <row r="2" spans="1:40" ht="12" customHeight="1" thickTop="1" thickBot="1">
      <c r="A2" s="1519" t="s">
        <v>9</v>
      </c>
      <c r="B2" s="1520"/>
      <c r="C2" s="1520"/>
      <c r="D2" s="1520"/>
      <c r="E2" s="1520"/>
      <c r="F2" s="1520"/>
      <c r="G2" s="1520"/>
      <c r="H2" s="1520"/>
      <c r="I2" s="1520"/>
      <c r="J2" s="1520"/>
      <c r="K2" s="1520"/>
      <c r="L2" s="1520"/>
      <c r="M2" s="1520"/>
      <c r="N2" s="1520"/>
      <c r="O2" s="1520"/>
      <c r="P2" s="1520"/>
      <c r="Q2" s="1520"/>
      <c r="R2" s="1520"/>
      <c r="S2" s="1520"/>
      <c r="T2" s="1520"/>
      <c r="U2" s="1520"/>
      <c r="V2" s="1520"/>
      <c r="W2" s="1520"/>
      <c r="X2" s="1520"/>
      <c r="Y2" s="1520"/>
      <c r="Z2" s="1520"/>
      <c r="AA2" s="1520"/>
      <c r="AB2" s="1520"/>
      <c r="AC2" s="1520"/>
      <c r="AD2" s="64"/>
      <c r="AE2" s="64"/>
      <c r="AF2" s="64"/>
      <c r="AG2" s="64"/>
      <c r="AH2" s="65"/>
      <c r="AI2" s="66" t="s">
        <v>51</v>
      </c>
      <c r="AJ2" s="67" t="s">
        <v>52</v>
      </c>
    </row>
    <row r="3" spans="1:40" s="78" customFormat="1" ht="16.5" customHeight="1" thickTop="1" thickBot="1">
      <c r="A3" s="68" t="s">
        <v>62</v>
      </c>
      <c r="B3" s="69"/>
      <c r="C3" s="69"/>
      <c r="D3" s="70"/>
      <c r="E3" s="70"/>
      <c r="F3" s="70"/>
      <c r="G3" s="70"/>
      <c r="H3" s="71"/>
      <c r="I3" s="72" t="s">
        <v>36</v>
      </c>
      <c r="J3" s="73"/>
      <c r="K3" s="74" t="s">
        <v>59</v>
      </c>
      <c r="L3" s="74"/>
      <c r="M3" s="75"/>
      <c r="N3" s="76"/>
      <c r="O3" s="77"/>
      <c r="P3" s="77"/>
      <c r="Q3" s="77"/>
      <c r="S3" s="79"/>
      <c r="T3" s="36"/>
      <c r="U3" s="36"/>
      <c r="V3" s="36"/>
      <c r="W3" s="36"/>
      <c r="X3" s="36"/>
      <c r="Y3" s="80"/>
      <c r="Z3" s="81"/>
      <c r="AA3" s="75"/>
      <c r="AB3" s="54" t="s">
        <v>328</v>
      </c>
      <c r="AC3" s="82"/>
      <c r="AD3" s="83"/>
      <c r="AE3" s="84"/>
      <c r="AF3" s="84"/>
      <c r="AG3" s="84"/>
      <c r="AH3" s="84"/>
      <c r="AI3" s="85"/>
      <c r="AJ3" s="86"/>
    </row>
    <row r="4" spans="1:40" ht="12" customHeight="1" thickTop="1">
      <c r="A4" s="87" t="s">
        <v>37</v>
      </c>
      <c r="B4" s="88" t="s">
        <v>13</v>
      </c>
      <c r="C4" s="89" t="s">
        <v>14</v>
      </c>
      <c r="D4" s="1521" t="s">
        <v>56</v>
      </c>
      <c r="E4" s="1522"/>
      <c r="F4" s="90"/>
      <c r="G4" s="1525" t="s">
        <v>15</v>
      </c>
      <c r="H4" s="1526" t="s">
        <v>16</v>
      </c>
      <c r="I4" s="92" t="s">
        <v>17</v>
      </c>
      <c r="J4" s="89" t="s">
        <v>18</v>
      </c>
      <c r="K4" s="1528" t="s">
        <v>19</v>
      </c>
      <c r="L4" s="1528"/>
      <c r="M4" s="1528"/>
      <c r="N4" s="88" t="s">
        <v>39</v>
      </c>
      <c r="O4" s="93" t="s">
        <v>20</v>
      </c>
      <c r="P4" s="1529" t="s">
        <v>21</v>
      </c>
      <c r="Q4" s="1529"/>
      <c r="R4" s="1529"/>
      <c r="S4" s="94" t="s">
        <v>22</v>
      </c>
      <c r="T4" s="37" t="s">
        <v>38</v>
      </c>
      <c r="U4" s="37"/>
      <c r="V4" s="37" t="s">
        <v>57</v>
      </c>
      <c r="W4" s="37" t="s">
        <v>53</v>
      </c>
      <c r="X4" s="37" t="s">
        <v>7</v>
      </c>
      <c r="Y4" s="95" t="s">
        <v>8</v>
      </c>
      <c r="Z4" s="88" t="s">
        <v>40</v>
      </c>
      <c r="AA4" s="96" t="s">
        <v>41</v>
      </c>
      <c r="AB4" s="1530" t="s">
        <v>23</v>
      </c>
      <c r="AC4" s="1531"/>
      <c r="AD4" s="97" t="s">
        <v>44</v>
      </c>
      <c r="AE4" s="98" t="s">
        <v>45</v>
      </c>
      <c r="AF4" s="98" t="s">
        <v>46</v>
      </c>
      <c r="AG4" s="98"/>
      <c r="AH4" s="99" t="s">
        <v>44</v>
      </c>
      <c r="AI4" s="100" t="s">
        <v>51</v>
      </c>
      <c r="AJ4" s="101" t="s">
        <v>52</v>
      </c>
    </row>
    <row r="5" spans="1:40" ht="12" customHeight="1" thickBot="1">
      <c r="A5" s="102" t="s">
        <v>47</v>
      </c>
      <c r="B5" s="103" t="s">
        <v>24</v>
      </c>
      <c r="C5" s="89" t="s">
        <v>25</v>
      </c>
      <c r="D5" s="1523"/>
      <c r="E5" s="1524"/>
      <c r="F5" s="104" t="s">
        <v>56</v>
      </c>
      <c r="G5" s="1525"/>
      <c r="H5" s="1527"/>
      <c r="I5" s="92" t="s">
        <v>26</v>
      </c>
      <c r="J5" s="105" t="s">
        <v>26</v>
      </c>
      <c r="K5" s="106" t="s">
        <v>27</v>
      </c>
      <c r="L5" s="106" t="s">
        <v>28</v>
      </c>
      <c r="M5" s="107" t="s">
        <v>29</v>
      </c>
      <c r="N5" s="108"/>
      <c r="O5" s="109"/>
      <c r="P5" s="110" t="s">
        <v>30</v>
      </c>
      <c r="Q5" s="110" t="s">
        <v>31</v>
      </c>
      <c r="R5" s="110" t="s">
        <v>32</v>
      </c>
      <c r="S5" s="111" t="s">
        <v>33</v>
      </c>
      <c r="T5" s="38" t="s">
        <v>48</v>
      </c>
      <c r="U5" s="38" t="s">
        <v>217</v>
      </c>
      <c r="V5" s="38" t="s">
        <v>58</v>
      </c>
      <c r="W5" s="38" t="s">
        <v>54</v>
      </c>
      <c r="X5" s="38"/>
      <c r="Y5" s="112"/>
      <c r="Z5" s="113"/>
      <c r="AA5" s="107" t="s">
        <v>34</v>
      </c>
      <c r="AB5" s="107" t="s">
        <v>42</v>
      </c>
      <c r="AC5" s="107" t="s">
        <v>43</v>
      </c>
      <c r="AD5" s="114" t="s">
        <v>49</v>
      </c>
      <c r="AE5" s="115"/>
      <c r="AF5" s="115"/>
      <c r="AG5" s="116"/>
      <c r="AH5" s="117"/>
      <c r="AI5" s="118"/>
      <c r="AJ5" s="119"/>
      <c r="AK5" s="120" t="s">
        <v>50</v>
      </c>
      <c r="AL5" s="120" t="s">
        <v>0</v>
      </c>
    </row>
    <row r="6" spans="1:40" ht="21.75" hidden="1" thickTop="1">
      <c r="A6" s="121"/>
      <c r="B6" s="122"/>
      <c r="C6" s="122"/>
      <c r="D6" s="122"/>
      <c r="E6" s="122"/>
      <c r="F6" s="122"/>
      <c r="G6" s="122"/>
      <c r="H6" s="122"/>
      <c r="I6" s="122"/>
      <c r="J6" s="122"/>
      <c r="K6" s="123"/>
      <c r="L6" s="124"/>
      <c r="M6" s="122"/>
      <c r="N6" s="122"/>
      <c r="O6" s="122"/>
      <c r="P6" s="122"/>
      <c r="Q6" s="122"/>
      <c r="R6" s="122"/>
      <c r="S6" s="125"/>
      <c r="T6" s="39"/>
      <c r="U6" s="39"/>
      <c r="V6" s="39"/>
      <c r="W6" s="39"/>
      <c r="X6" s="39"/>
      <c r="Y6" s="126"/>
      <c r="Z6" s="122"/>
      <c r="AA6" s="122"/>
      <c r="AB6" s="122"/>
      <c r="AC6" s="122"/>
      <c r="AD6" s="127">
        <f>T6/80</f>
        <v>0</v>
      </c>
      <c r="AE6" s="128">
        <f>AD6+AE5</f>
        <v>0</v>
      </c>
      <c r="AF6" s="129">
        <f>(7+(AE6/60))</f>
        <v>7</v>
      </c>
      <c r="AG6" s="130">
        <f>FLOOR(AF6,1)</f>
        <v>7</v>
      </c>
      <c r="AH6" s="131">
        <f>(AG6+((AF6-AG6)*60*0.01))</f>
        <v>7</v>
      </c>
      <c r="AI6" s="132"/>
      <c r="AJ6" s="133"/>
    </row>
    <row r="7" spans="1:40" s="145" customFormat="1" ht="12" customHeight="1" thickTop="1">
      <c r="A7" s="134"/>
      <c r="B7" s="135"/>
      <c r="C7" s="91"/>
      <c r="D7" s="136"/>
      <c r="E7" s="46"/>
      <c r="F7" s="46"/>
      <c r="G7" s="137"/>
      <c r="H7" s="137"/>
      <c r="I7" s="46"/>
      <c r="J7" s="135"/>
      <c r="K7" s="137" t="s">
        <v>1</v>
      </c>
      <c r="L7" s="137"/>
      <c r="M7" s="137"/>
      <c r="N7" s="91"/>
      <c r="O7" s="137"/>
      <c r="P7" s="137"/>
      <c r="Q7" s="137"/>
      <c r="R7" s="137"/>
      <c r="S7" s="135"/>
      <c r="T7" s="46"/>
      <c r="U7" s="46"/>
      <c r="V7" s="46"/>
      <c r="W7" s="46"/>
      <c r="X7" s="46"/>
      <c r="Y7" s="138"/>
      <c r="Z7" s="46"/>
      <c r="AA7" s="139"/>
      <c r="AB7" s="91"/>
      <c r="AC7" s="140"/>
      <c r="AD7" s="127">
        <f>T7/AK7+AL7</f>
        <v>30</v>
      </c>
      <c r="AE7" s="127">
        <f>AD7+AE6</f>
        <v>30</v>
      </c>
      <c r="AF7" s="141">
        <f>(8+(AE7/60))</f>
        <v>8.5</v>
      </c>
      <c r="AG7" s="142">
        <f>FLOOR(AF7,1)</f>
        <v>8</v>
      </c>
      <c r="AH7" s="141">
        <f>(AG7+((AF7-AG7)*60*0.01))</f>
        <v>8.3000000000000007</v>
      </c>
      <c r="AI7" s="141"/>
      <c r="AJ7" s="143"/>
      <c r="AK7" s="144">
        <v>50</v>
      </c>
      <c r="AL7" s="144">
        <v>30</v>
      </c>
    </row>
    <row r="8" spans="1:40" s="44" customFormat="1" ht="18.95" customHeight="1">
      <c r="A8" s="216">
        <v>10</v>
      </c>
      <c r="B8" s="210">
        <v>42805</v>
      </c>
      <c r="C8" s="211" t="s">
        <v>655</v>
      </c>
      <c r="D8" s="211"/>
      <c r="E8" s="211"/>
      <c r="F8" s="211"/>
      <c r="G8" s="212" t="s">
        <v>275</v>
      </c>
      <c r="H8" s="212" t="s">
        <v>654</v>
      </c>
      <c r="I8" s="213">
        <v>2000</v>
      </c>
      <c r="J8" s="210">
        <v>42816</v>
      </c>
      <c r="K8" s="212" t="s">
        <v>10</v>
      </c>
      <c r="L8" s="212" t="s">
        <v>64</v>
      </c>
      <c r="M8" s="212" t="s">
        <v>64</v>
      </c>
      <c r="N8" s="212" t="s">
        <v>653</v>
      </c>
      <c r="O8" s="212"/>
      <c r="P8" s="45"/>
      <c r="Q8" s="214"/>
      <c r="R8" s="214"/>
      <c r="S8" s="210">
        <v>42812</v>
      </c>
      <c r="T8" s="213">
        <v>2010</v>
      </c>
      <c r="U8" s="213"/>
      <c r="V8" s="213"/>
      <c r="W8" s="213"/>
      <c r="X8" s="213"/>
      <c r="Y8" s="213"/>
      <c r="Z8" s="211" t="s">
        <v>12</v>
      </c>
      <c r="AA8" s="212" t="s">
        <v>276</v>
      </c>
      <c r="AB8" s="215">
        <v>392</v>
      </c>
      <c r="AC8" s="215">
        <v>955</v>
      </c>
      <c r="AD8" s="127">
        <f t="shared" ref="AD8:AD44" si="0">T8/AK8+AL8</f>
        <v>55.2</v>
      </c>
      <c r="AE8" s="127">
        <f t="shared" ref="AE8:AE44" si="1">AD8+AE7</f>
        <v>85.2</v>
      </c>
      <c r="AF8" s="141">
        <f t="shared" ref="AF8:AF44" si="2">(8+(AE8/60))</f>
        <v>9.42</v>
      </c>
      <c r="AG8" s="142">
        <f t="shared" ref="AG8:AG44" si="3">FLOOR(AF8,1)</f>
        <v>9</v>
      </c>
      <c r="AH8" s="141">
        <f t="shared" ref="AH8:AH44" si="4">(AG8+((AF8-AG8)*60*0.01))</f>
        <v>9.2520000000000007</v>
      </c>
      <c r="AI8" s="45"/>
      <c r="AJ8" s="179" t="s">
        <v>2</v>
      </c>
      <c r="AK8" s="179">
        <v>50</v>
      </c>
      <c r="AL8" s="179">
        <v>15</v>
      </c>
      <c r="AN8" s="44" t="s">
        <v>716</v>
      </c>
    </row>
    <row r="9" spans="1:40" s="44" customFormat="1" ht="15" customHeight="1">
      <c r="A9" s="216" t="s">
        <v>69</v>
      </c>
      <c r="B9" s="210">
        <v>42807</v>
      </c>
      <c r="C9" s="211" t="s">
        <v>675</v>
      </c>
      <c r="D9" s="211"/>
      <c r="E9" s="211"/>
      <c r="F9" s="211"/>
      <c r="G9" s="212" t="s">
        <v>348</v>
      </c>
      <c r="H9" s="212" t="s">
        <v>612</v>
      </c>
      <c r="I9" s="213">
        <v>120</v>
      </c>
      <c r="J9" s="210">
        <v>42816</v>
      </c>
      <c r="K9" s="212" t="s">
        <v>613</v>
      </c>
      <c r="L9" s="212" t="s">
        <v>614</v>
      </c>
      <c r="M9" s="49" t="s">
        <v>225</v>
      </c>
      <c r="N9" s="212" t="s">
        <v>616</v>
      </c>
      <c r="O9" s="212"/>
      <c r="P9" s="45"/>
      <c r="Q9" s="214"/>
      <c r="R9" s="214"/>
      <c r="S9" s="210">
        <v>42812</v>
      </c>
      <c r="T9" s="213">
        <v>130</v>
      </c>
      <c r="U9" s="213"/>
      <c r="V9" s="213"/>
      <c r="W9" s="213"/>
      <c r="X9" s="213"/>
      <c r="Y9" s="213"/>
      <c r="Z9" s="211" t="s">
        <v>35</v>
      </c>
      <c r="AA9" s="212" t="s">
        <v>438</v>
      </c>
      <c r="AB9" s="215">
        <v>630</v>
      </c>
      <c r="AC9" s="215">
        <v>1595</v>
      </c>
      <c r="AD9" s="127">
        <f t="shared" si="0"/>
        <v>17.600000000000001</v>
      </c>
      <c r="AE9" s="127">
        <f t="shared" si="1"/>
        <v>102.80000000000001</v>
      </c>
      <c r="AF9" s="141">
        <f t="shared" si="2"/>
        <v>9.7133333333333329</v>
      </c>
      <c r="AG9" s="142">
        <f t="shared" si="3"/>
        <v>9</v>
      </c>
      <c r="AH9" s="141">
        <f t="shared" si="4"/>
        <v>9.427999999999999</v>
      </c>
      <c r="AI9" s="45"/>
      <c r="AJ9" s="45" t="s">
        <v>2</v>
      </c>
      <c r="AK9" s="45">
        <v>50</v>
      </c>
      <c r="AL9" s="45">
        <v>15</v>
      </c>
      <c r="AN9" s="44" t="s">
        <v>659</v>
      </c>
    </row>
    <row r="10" spans="1:40" s="44" customFormat="1" ht="15" customHeight="1">
      <c r="A10" s="216" t="s">
        <v>69</v>
      </c>
      <c r="B10" s="210">
        <v>42807</v>
      </c>
      <c r="C10" s="211" t="s">
        <v>675</v>
      </c>
      <c r="D10" s="211"/>
      <c r="E10" s="211"/>
      <c r="F10" s="211"/>
      <c r="G10" s="212" t="s">
        <v>348</v>
      </c>
      <c r="H10" s="212" t="s">
        <v>612</v>
      </c>
      <c r="I10" s="213">
        <v>120</v>
      </c>
      <c r="J10" s="210">
        <v>42816</v>
      </c>
      <c r="K10" s="212" t="s">
        <v>615</v>
      </c>
      <c r="L10" s="212"/>
      <c r="M10" s="49" t="s">
        <v>240</v>
      </c>
      <c r="N10" s="212" t="s">
        <v>616</v>
      </c>
      <c r="O10" s="212"/>
      <c r="P10" s="45"/>
      <c r="Q10" s="214"/>
      <c r="R10" s="214"/>
      <c r="S10" s="210">
        <v>42812</v>
      </c>
      <c r="T10" s="213">
        <v>130</v>
      </c>
      <c r="U10" s="213"/>
      <c r="V10" s="213"/>
      <c r="W10" s="213"/>
      <c r="X10" s="213"/>
      <c r="Y10" s="213"/>
      <c r="Z10" s="211" t="s">
        <v>35</v>
      </c>
      <c r="AA10" s="212" t="s">
        <v>438</v>
      </c>
      <c r="AB10" s="215">
        <v>630</v>
      </c>
      <c r="AC10" s="215">
        <v>1595</v>
      </c>
      <c r="AD10" s="127">
        <f t="shared" si="0"/>
        <v>17.600000000000001</v>
      </c>
      <c r="AE10" s="127">
        <f t="shared" si="1"/>
        <v>120.4</v>
      </c>
      <c r="AF10" s="141">
        <f t="shared" si="2"/>
        <v>10.006666666666668</v>
      </c>
      <c r="AG10" s="142">
        <f t="shared" si="3"/>
        <v>10</v>
      </c>
      <c r="AH10" s="141">
        <f t="shared" si="4"/>
        <v>10.004000000000001</v>
      </c>
      <c r="AI10" s="45"/>
      <c r="AJ10" s="45" t="s">
        <v>2</v>
      </c>
      <c r="AK10" s="45">
        <v>50</v>
      </c>
      <c r="AL10" s="45">
        <v>15</v>
      </c>
      <c r="AN10" s="44" t="s">
        <v>659</v>
      </c>
    </row>
    <row r="11" spans="1:40" s="44" customFormat="1" ht="15" customHeight="1">
      <c r="A11" s="216" t="s">
        <v>69</v>
      </c>
      <c r="B11" s="210">
        <v>42807</v>
      </c>
      <c r="C11" s="211" t="s">
        <v>669</v>
      </c>
      <c r="D11" s="211"/>
      <c r="E11" s="211"/>
      <c r="F11" s="211"/>
      <c r="G11" s="212" t="s">
        <v>348</v>
      </c>
      <c r="H11" s="212" t="s">
        <v>612</v>
      </c>
      <c r="I11" s="213">
        <v>380</v>
      </c>
      <c r="J11" s="210">
        <v>42816</v>
      </c>
      <c r="K11" s="212" t="s">
        <v>613</v>
      </c>
      <c r="L11" s="212" t="s">
        <v>614</v>
      </c>
      <c r="M11" s="212" t="s">
        <v>225</v>
      </c>
      <c r="N11" s="212" t="s">
        <v>616</v>
      </c>
      <c r="O11" s="212"/>
      <c r="P11" s="45"/>
      <c r="Q11" s="214"/>
      <c r="R11" s="214"/>
      <c r="S11" s="210">
        <v>42812</v>
      </c>
      <c r="T11" s="213">
        <v>390</v>
      </c>
      <c r="U11" s="213"/>
      <c r="V11" s="213"/>
      <c r="W11" s="213"/>
      <c r="X11" s="213"/>
      <c r="Y11" s="213"/>
      <c r="Z11" s="211" t="s">
        <v>35</v>
      </c>
      <c r="AA11" s="212" t="s">
        <v>438</v>
      </c>
      <c r="AB11" s="215">
        <v>630</v>
      </c>
      <c r="AC11" s="215">
        <v>1595</v>
      </c>
      <c r="AD11" s="127">
        <f t="shared" si="0"/>
        <v>22.8</v>
      </c>
      <c r="AE11" s="127">
        <f t="shared" si="1"/>
        <v>143.20000000000002</v>
      </c>
      <c r="AF11" s="141">
        <f t="shared" si="2"/>
        <v>10.386666666666667</v>
      </c>
      <c r="AG11" s="142">
        <f t="shared" si="3"/>
        <v>10</v>
      </c>
      <c r="AH11" s="141">
        <f t="shared" si="4"/>
        <v>10.231999999999999</v>
      </c>
      <c r="AI11" s="45"/>
      <c r="AJ11" s="179" t="s">
        <v>2</v>
      </c>
      <c r="AK11" s="179">
        <v>50</v>
      </c>
      <c r="AL11" s="179">
        <v>15</v>
      </c>
      <c r="AN11" s="44" t="s">
        <v>659</v>
      </c>
    </row>
    <row r="12" spans="1:40" s="44" customFormat="1" ht="15" customHeight="1">
      <c r="A12" s="216" t="s">
        <v>69</v>
      </c>
      <c r="B12" s="210">
        <v>42807</v>
      </c>
      <c r="C12" s="211" t="s">
        <v>669</v>
      </c>
      <c r="D12" s="211"/>
      <c r="E12" s="211"/>
      <c r="F12" s="211"/>
      <c r="G12" s="212" t="s">
        <v>348</v>
      </c>
      <c r="H12" s="212" t="s">
        <v>612</v>
      </c>
      <c r="I12" s="213">
        <v>380</v>
      </c>
      <c r="J12" s="210">
        <v>42816</v>
      </c>
      <c r="K12" s="212" t="s">
        <v>615</v>
      </c>
      <c r="L12" s="212"/>
      <c r="M12" s="212" t="s">
        <v>240</v>
      </c>
      <c r="N12" s="212" t="s">
        <v>616</v>
      </c>
      <c r="O12" s="212"/>
      <c r="P12" s="45"/>
      <c r="Q12" s="214"/>
      <c r="R12" s="214"/>
      <c r="S12" s="210">
        <v>42812</v>
      </c>
      <c r="T12" s="213">
        <v>390</v>
      </c>
      <c r="U12" s="213"/>
      <c r="V12" s="213"/>
      <c r="W12" s="213"/>
      <c r="X12" s="213"/>
      <c r="Y12" s="213"/>
      <c r="Z12" s="211" t="s">
        <v>35</v>
      </c>
      <c r="AA12" s="212" t="s">
        <v>438</v>
      </c>
      <c r="AB12" s="215">
        <v>630</v>
      </c>
      <c r="AC12" s="215">
        <v>1595</v>
      </c>
      <c r="AD12" s="127">
        <f t="shared" si="0"/>
        <v>22.8</v>
      </c>
      <c r="AE12" s="127">
        <f t="shared" si="1"/>
        <v>166.00000000000003</v>
      </c>
      <c r="AF12" s="141">
        <f t="shared" si="2"/>
        <v>10.766666666666667</v>
      </c>
      <c r="AG12" s="142">
        <f t="shared" si="3"/>
        <v>10</v>
      </c>
      <c r="AH12" s="141">
        <f t="shared" si="4"/>
        <v>10.46</v>
      </c>
      <c r="AI12" s="45"/>
      <c r="AJ12" s="179" t="s">
        <v>2</v>
      </c>
      <c r="AK12" s="179">
        <v>50</v>
      </c>
      <c r="AL12" s="179">
        <v>15</v>
      </c>
      <c r="AN12" s="44" t="s">
        <v>659</v>
      </c>
    </row>
    <row r="13" spans="1:40" s="44" customFormat="1" ht="15" customHeight="1">
      <c r="A13" s="216" t="s">
        <v>69</v>
      </c>
      <c r="B13" s="210">
        <v>42807</v>
      </c>
      <c r="C13" s="211" t="s">
        <v>660</v>
      </c>
      <c r="D13" s="211"/>
      <c r="E13" s="211"/>
      <c r="F13" s="211"/>
      <c r="G13" s="212" t="s">
        <v>348</v>
      </c>
      <c r="H13" s="212" t="s">
        <v>661</v>
      </c>
      <c r="I13" s="213">
        <v>500</v>
      </c>
      <c r="J13" s="210">
        <v>42816</v>
      </c>
      <c r="K13" s="212" t="s">
        <v>350</v>
      </c>
      <c r="L13" s="212" t="s">
        <v>662</v>
      </c>
      <c r="M13" s="212" t="s">
        <v>64</v>
      </c>
      <c r="N13" s="212" t="s">
        <v>663</v>
      </c>
      <c r="O13" s="212"/>
      <c r="P13" s="45"/>
      <c r="Q13" s="214"/>
      <c r="R13" s="214"/>
      <c r="S13" s="210">
        <v>42812</v>
      </c>
      <c r="T13" s="213">
        <v>510</v>
      </c>
      <c r="U13" s="213"/>
      <c r="V13" s="213"/>
      <c r="W13" s="213"/>
      <c r="X13" s="213"/>
      <c r="Y13" s="213"/>
      <c r="Z13" s="211" t="s">
        <v>35</v>
      </c>
      <c r="AA13" s="212" t="s">
        <v>438</v>
      </c>
      <c r="AB13" s="215">
        <v>491</v>
      </c>
      <c r="AC13" s="215">
        <v>1339</v>
      </c>
      <c r="AD13" s="127">
        <f t="shared" si="0"/>
        <v>25.2</v>
      </c>
      <c r="AE13" s="127">
        <f t="shared" si="1"/>
        <v>191.20000000000002</v>
      </c>
      <c r="AF13" s="141">
        <f t="shared" si="2"/>
        <v>11.186666666666667</v>
      </c>
      <c r="AG13" s="142">
        <f t="shared" si="3"/>
        <v>11</v>
      </c>
      <c r="AH13" s="141">
        <f t="shared" si="4"/>
        <v>11.112</v>
      </c>
      <c r="AI13" s="45"/>
      <c r="AJ13" s="179" t="s">
        <v>2</v>
      </c>
      <c r="AK13" s="179">
        <v>50</v>
      </c>
      <c r="AL13" s="179">
        <v>15</v>
      </c>
      <c r="AN13" s="44" t="s">
        <v>659</v>
      </c>
    </row>
    <row r="14" spans="1:40" s="44" customFormat="1" ht="15" customHeight="1">
      <c r="A14" s="188"/>
      <c r="B14" s="189"/>
      <c r="C14" s="190"/>
      <c r="D14" s="191"/>
      <c r="E14" s="192"/>
      <c r="F14" s="192"/>
      <c r="G14" s="193"/>
      <c r="H14" s="193"/>
      <c r="I14" s="194"/>
      <c r="J14" s="189"/>
      <c r="K14" s="193" t="s">
        <v>347</v>
      </c>
      <c r="L14" s="193"/>
      <c r="M14" s="193"/>
      <c r="N14" s="190"/>
      <c r="O14" s="193"/>
      <c r="P14" s="179"/>
      <c r="Q14" s="195"/>
      <c r="R14" s="195"/>
      <c r="S14" s="189"/>
      <c r="T14" s="194"/>
      <c r="U14" s="194"/>
      <c r="V14" s="188"/>
      <c r="W14" s="196"/>
      <c r="X14" s="196"/>
      <c r="Y14" s="196"/>
      <c r="Z14" s="190"/>
      <c r="AA14" s="193"/>
      <c r="AB14" s="197"/>
      <c r="AC14" s="197"/>
      <c r="AD14" s="127">
        <f t="shared" si="0"/>
        <v>120</v>
      </c>
      <c r="AE14" s="127">
        <f t="shared" si="1"/>
        <v>311.20000000000005</v>
      </c>
      <c r="AF14" s="141">
        <f t="shared" si="2"/>
        <v>13.186666666666667</v>
      </c>
      <c r="AG14" s="142">
        <f t="shared" si="3"/>
        <v>13</v>
      </c>
      <c r="AH14" s="141">
        <f t="shared" si="4"/>
        <v>13.112</v>
      </c>
      <c r="AI14" s="179"/>
      <c r="AJ14" s="179"/>
      <c r="AK14" s="144">
        <v>50</v>
      </c>
      <c r="AL14" s="144">
        <v>120</v>
      </c>
    </row>
    <row r="15" spans="1:40" s="44" customFormat="1" ht="15" customHeight="1">
      <c r="A15" s="216" t="s">
        <v>69</v>
      </c>
      <c r="B15" s="210">
        <v>42807</v>
      </c>
      <c r="C15" s="211" t="s">
        <v>664</v>
      </c>
      <c r="D15" s="211"/>
      <c r="E15" s="211"/>
      <c r="F15" s="211"/>
      <c r="G15" s="212" t="s">
        <v>348</v>
      </c>
      <c r="H15" s="212" t="s">
        <v>665</v>
      </c>
      <c r="I15" s="213">
        <v>320</v>
      </c>
      <c r="J15" s="210">
        <v>42816</v>
      </c>
      <c r="K15" s="212" t="s">
        <v>666</v>
      </c>
      <c r="L15" s="212" t="s">
        <v>667</v>
      </c>
      <c r="M15" s="212" t="s">
        <v>64</v>
      </c>
      <c r="N15" s="212" t="s">
        <v>668</v>
      </c>
      <c r="O15" s="212"/>
      <c r="P15" s="45"/>
      <c r="Q15" s="214"/>
      <c r="R15" s="214"/>
      <c r="S15" s="210">
        <v>42812</v>
      </c>
      <c r="T15" s="213">
        <v>330</v>
      </c>
      <c r="U15" s="213"/>
      <c r="V15" s="213"/>
      <c r="W15" s="213"/>
      <c r="X15" s="213"/>
      <c r="Y15" s="213"/>
      <c r="Z15" s="211" t="s">
        <v>35</v>
      </c>
      <c r="AA15" s="212" t="s">
        <v>438</v>
      </c>
      <c r="AB15" s="215">
        <v>586</v>
      </c>
      <c r="AC15" s="215">
        <v>1767</v>
      </c>
      <c r="AD15" s="127">
        <f t="shared" si="0"/>
        <v>21.6</v>
      </c>
      <c r="AE15" s="127">
        <f t="shared" si="1"/>
        <v>332.80000000000007</v>
      </c>
      <c r="AF15" s="141">
        <f t="shared" si="2"/>
        <v>13.546666666666667</v>
      </c>
      <c r="AG15" s="142">
        <f t="shared" si="3"/>
        <v>13</v>
      </c>
      <c r="AH15" s="141">
        <f t="shared" si="4"/>
        <v>13.327999999999999</v>
      </c>
      <c r="AI15" s="45"/>
      <c r="AJ15" s="179" t="s">
        <v>2</v>
      </c>
      <c r="AK15" s="179">
        <v>50</v>
      </c>
      <c r="AL15" s="179">
        <v>15</v>
      </c>
      <c r="AN15" s="44" t="s">
        <v>659</v>
      </c>
    </row>
    <row r="16" spans="1:40" s="44" customFormat="1" ht="15" customHeight="1">
      <c r="A16" s="216" t="s">
        <v>69</v>
      </c>
      <c r="B16" s="210">
        <v>42807</v>
      </c>
      <c r="C16" s="211" t="s">
        <v>676</v>
      </c>
      <c r="D16" s="211"/>
      <c r="E16" s="211"/>
      <c r="F16" s="211"/>
      <c r="G16" s="212" t="s">
        <v>348</v>
      </c>
      <c r="H16" s="212" t="s">
        <v>665</v>
      </c>
      <c r="I16" s="213">
        <v>180</v>
      </c>
      <c r="J16" s="210">
        <v>42816</v>
      </c>
      <c r="K16" s="212" t="s">
        <v>666</v>
      </c>
      <c r="L16" s="212" t="s">
        <v>667</v>
      </c>
      <c r="M16" s="212" t="s">
        <v>64</v>
      </c>
      <c r="N16" s="212" t="s">
        <v>668</v>
      </c>
      <c r="O16" s="212"/>
      <c r="P16" s="45"/>
      <c r="Q16" s="214"/>
      <c r="R16" s="214"/>
      <c r="S16" s="210">
        <v>42812</v>
      </c>
      <c r="T16" s="213">
        <v>190</v>
      </c>
      <c r="U16" s="213"/>
      <c r="V16" s="213"/>
      <c r="W16" s="213"/>
      <c r="X16" s="213"/>
      <c r="Y16" s="213"/>
      <c r="Z16" s="211" t="s">
        <v>35</v>
      </c>
      <c r="AA16" s="212" t="s">
        <v>438</v>
      </c>
      <c r="AB16" s="215">
        <v>586</v>
      </c>
      <c r="AC16" s="215">
        <v>1767</v>
      </c>
      <c r="AD16" s="127">
        <f t="shared" si="0"/>
        <v>18.8</v>
      </c>
      <c r="AE16" s="127">
        <f t="shared" si="1"/>
        <v>351.60000000000008</v>
      </c>
      <c r="AF16" s="141">
        <f t="shared" si="2"/>
        <v>13.860000000000001</v>
      </c>
      <c r="AG16" s="142">
        <f t="shared" si="3"/>
        <v>13</v>
      </c>
      <c r="AH16" s="141">
        <f t="shared" si="4"/>
        <v>13.516</v>
      </c>
      <c r="AI16" s="45"/>
      <c r="AJ16" s="45" t="s">
        <v>2</v>
      </c>
      <c r="AK16" s="45">
        <v>50</v>
      </c>
      <c r="AL16" s="45">
        <v>15</v>
      </c>
      <c r="AN16" s="44" t="s">
        <v>659</v>
      </c>
    </row>
    <row r="17" spans="1:40" s="44" customFormat="1" ht="15" customHeight="1">
      <c r="A17" s="187">
        <v>90</v>
      </c>
      <c r="B17" s="186">
        <v>42791</v>
      </c>
      <c r="C17" s="185" t="s">
        <v>446</v>
      </c>
      <c r="D17" s="185"/>
      <c r="E17" s="185"/>
      <c r="F17" s="185"/>
      <c r="G17" s="184" t="s">
        <v>402</v>
      </c>
      <c r="H17" s="184" t="s">
        <v>412</v>
      </c>
      <c r="I17" s="183">
        <v>130</v>
      </c>
      <c r="J17" s="186">
        <v>42816</v>
      </c>
      <c r="K17" s="184" t="s">
        <v>10</v>
      </c>
      <c r="L17" s="184" t="s">
        <v>404</v>
      </c>
      <c r="M17" s="184" t="s">
        <v>64</v>
      </c>
      <c r="N17" s="184" t="s">
        <v>413</v>
      </c>
      <c r="O17" s="184"/>
      <c r="P17" s="45"/>
      <c r="Q17" s="182"/>
      <c r="R17" s="182"/>
      <c r="S17" s="186" t="s">
        <v>449</v>
      </c>
      <c r="T17" s="183">
        <v>130</v>
      </c>
      <c r="U17" s="183"/>
      <c r="V17" s="183"/>
      <c r="W17" s="183"/>
      <c r="X17" s="183"/>
      <c r="Y17" s="183"/>
      <c r="Z17" s="185" t="s">
        <v>12</v>
      </c>
      <c r="AA17" s="184" t="s">
        <v>411</v>
      </c>
      <c r="AB17" s="181">
        <v>631</v>
      </c>
      <c r="AC17" s="181">
        <v>1719</v>
      </c>
      <c r="AD17" s="127">
        <f t="shared" si="0"/>
        <v>17.600000000000001</v>
      </c>
      <c r="AE17" s="127">
        <f t="shared" si="1"/>
        <v>369.2000000000001</v>
      </c>
      <c r="AF17" s="141">
        <f t="shared" si="2"/>
        <v>14.153333333333336</v>
      </c>
      <c r="AG17" s="142">
        <f t="shared" si="3"/>
        <v>14</v>
      </c>
      <c r="AH17" s="141">
        <f t="shared" si="4"/>
        <v>14.092000000000002</v>
      </c>
      <c r="AI17" s="45"/>
      <c r="AJ17" s="45" t="s">
        <v>2</v>
      </c>
      <c r="AK17" s="45">
        <v>50</v>
      </c>
      <c r="AL17" s="45">
        <v>15</v>
      </c>
      <c r="AN17" s="44" t="s">
        <v>717</v>
      </c>
    </row>
    <row r="18" spans="1:40" s="44" customFormat="1" ht="15" customHeight="1">
      <c r="A18" s="187">
        <v>100</v>
      </c>
      <c r="B18" s="186">
        <v>42791</v>
      </c>
      <c r="C18" s="185" t="s">
        <v>460</v>
      </c>
      <c r="D18" s="185"/>
      <c r="E18" s="185"/>
      <c r="F18" s="185"/>
      <c r="G18" s="184" t="s">
        <v>402</v>
      </c>
      <c r="H18" s="184" t="s">
        <v>407</v>
      </c>
      <c r="I18" s="183">
        <v>700</v>
      </c>
      <c r="J18" s="186">
        <v>42816</v>
      </c>
      <c r="K18" s="184" t="s">
        <v>10</v>
      </c>
      <c r="L18" s="184" t="s">
        <v>404</v>
      </c>
      <c r="M18" s="184" t="s">
        <v>64</v>
      </c>
      <c r="N18" s="184" t="s">
        <v>408</v>
      </c>
      <c r="O18" s="184"/>
      <c r="P18" s="45"/>
      <c r="Q18" s="182"/>
      <c r="R18" s="182"/>
      <c r="S18" s="186">
        <v>42811</v>
      </c>
      <c r="T18" s="183">
        <v>705</v>
      </c>
      <c r="U18" s="183"/>
      <c r="V18" s="183"/>
      <c r="W18" s="183"/>
      <c r="X18" s="183"/>
      <c r="Y18" s="183"/>
      <c r="Z18" s="185" t="s">
        <v>35</v>
      </c>
      <c r="AA18" s="184" t="s">
        <v>406</v>
      </c>
      <c r="AB18" s="181">
        <v>549</v>
      </c>
      <c r="AC18" s="181">
        <v>1183</v>
      </c>
      <c r="AD18" s="127">
        <f t="shared" si="0"/>
        <v>29.1</v>
      </c>
      <c r="AE18" s="127">
        <f t="shared" si="1"/>
        <v>398.30000000000013</v>
      </c>
      <c r="AF18" s="141">
        <f t="shared" si="2"/>
        <v>14.638333333333335</v>
      </c>
      <c r="AG18" s="142">
        <f t="shared" si="3"/>
        <v>14</v>
      </c>
      <c r="AH18" s="141">
        <f t="shared" si="4"/>
        <v>14.383000000000001</v>
      </c>
      <c r="AI18" s="45"/>
      <c r="AJ18" s="45" t="s">
        <v>2</v>
      </c>
      <c r="AK18" s="45">
        <v>50</v>
      </c>
      <c r="AL18" s="45">
        <v>15</v>
      </c>
      <c r="AN18" s="44" t="s">
        <v>717</v>
      </c>
    </row>
    <row r="19" spans="1:40" s="44" customFormat="1" ht="15" customHeight="1">
      <c r="A19" s="187">
        <v>110</v>
      </c>
      <c r="B19" s="186">
        <v>42791</v>
      </c>
      <c r="C19" s="185" t="s">
        <v>461</v>
      </c>
      <c r="D19" s="185"/>
      <c r="E19" s="185"/>
      <c r="F19" s="185"/>
      <c r="G19" s="184" t="s">
        <v>402</v>
      </c>
      <c r="H19" s="184" t="s">
        <v>403</v>
      </c>
      <c r="I19" s="183">
        <v>800</v>
      </c>
      <c r="J19" s="186">
        <v>42816</v>
      </c>
      <c r="K19" s="184" t="s">
        <v>10</v>
      </c>
      <c r="L19" s="184" t="s">
        <v>404</v>
      </c>
      <c r="M19" s="184" t="s">
        <v>64</v>
      </c>
      <c r="N19" s="184" t="s">
        <v>405</v>
      </c>
      <c r="O19" s="184"/>
      <c r="P19" s="45"/>
      <c r="Q19" s="182"/>
      <c r="R19" s="182"/>
      <c r="S19" s="186">
        <v>42811</v>
      </c>
      <c r="T19" s="183">
        <v>805</v>
      </c>
      <c r="U19" s="183"/>
      <c r="V19" s="183"/>
      <c r="W19" s="183"/>
      <c r="X19" s="183"/>
      <c r="Y19" s="183"/>
      <c r="Z19" s="185" t="s">
        <v>35</v>
      </c>
      <c r="AA19" s="184" t="s">
        <v>406</v>
      </c>
      <c r="AB19" s="181">
        <v>421</v>
      </c>
      <c r="AC19" s="181">
        <v>1027</v>
      </c>
      <c r="AD19" s="127">
        <f t="shared" si="0"/>
        <v>31.1</v>
      </c>
      <c r="AE19" s="127">
        <f t="shared" si="1"/>
        <v>429.40000000000015</v>
      </c>
      <c r="AF19" s="141">
        <f t="shared" si="2"/>
        <v>15.15666666666667</v>
      </c>
      <c r="AG19" s="142">
        <f t="shared" si="3"/>
        <v>15</v>
      </c>
      <c r="AH19" s="141">
        <f t="shared" si="4"/>
        <v>15.094000000000001</v>
      </c>
      <c r="AI19" s="45"/>
      <c r="AJ19" s="45" t="s">
        <v>2</v>
      </c>
      <c r="AK19" s="45">
        <v>50</v>
      </c>
      <c r="AL19" s="45">
        <v>15</v>
      </c>
      <c r="AN19" s="44" t="s">
        <v>717</v>
      </c>
    </row>
    <row r="20" spans="1:40" s="44" customFormat="1" ht="15" customHeight="1">
      <c r="A20" s="187">
        <v>120</v>
      </c>
      <c r="B20" s="186">
        <v>42791</v>
      </c>
      <c r="C20" s="185" t="s">
        <v>462</v>
      </c>
      <c r="D20" s="185"/>
      <c r="E20" s="185"/>
      <c r="F20" s="185"/>
      <c r="G20" s="184" t="s">
        <v>402</v>
      </c>
      <c r="H20" s="184" t="s">
        <v>416</v>
      </c>
      <c r="I20" s="183">
        <v>500</v>
      </c>
      <c r="J20" s="186">
        <v>42816</v>
      </c>
      <c r="K20" s="184" t="s">
        <v>10</v>
      </c>
      <c r="L20" s="184" t="s">
        <v>404</v>
      </c>
      <c r="M20" s="184" t="s">
        <v>64</v>
      </c>
      <c r="N20" s="184" t="s">
        <v>417</v>
      </c>
      <c r="O20" s="184"/>
      <c r="P20" s="45"/>
      <c r="Q20" s="182"/>
      <c r="R20" s="182"/>
      <c r="S20" s="186">
        <v>42811</v>
      </c>
      <c r="T20" s="183">
        <v>505</v>
      </c>
      <c r="U20" s="183"/>
      <c r="V20" s="183"/>
      <c r="W20" s="183"/>
      <c r="X20" s="183"/>
      <c r="Y20" s="183"/>
      <c r="Z20" s="185" t="s">
        <v>12</v>
      </c>
      <c r="AA20" s="184" t="s">
        <v>411</v>
      </c>
      <c r="AB20" s="181">
        <v>754</v>
      </c>
      <c r="AC20" s="181">
        <v>1671</v>
      </c>
      <c r="AD20" s="127">
        <f t="shared" si="0"/>
        <v>25.1</v>
      </c>
      <c r="AE20" s="127">
        <f t="shared" si="1"/>
        <v>454.50000000000017</v>
      </c>
      <c r="AF20" s="141">
        <f t="shared" si="2"/>
        <v>15.575000000000003</v>
      </c>
      <c r="AG20" s="142">
        <f t="shared" si="3"/>
        <v>15</v>
      </c>
      <c r="AH20" s="141">
        <f t="shared" si="4"/>
        <v>15.345000000000002</v>
      </c>
      <c r="AI20" s="45"/>
      <c r="AJ20" s="45" t="s">
        <v>2</v>
      </c>
      <c r="AK20" s="45">
        <v>50</v>
      </c>
      <c r="AL20" s="45">
        <v>15</v>
      </c>
      <c r="AN20" s="44" t="s">
        <v>717</v>
      </c>
    </row>
    <row r="21" spans="1:40" s="44" customFormat="1" ht="15" customHeight="1">
      <c r="A21" s="187">
        <v>130</v>
      </c>
      <c r="B21" s="186">
        <v>42791</v>
      </c>
      <c r="C21" s="185" t="s">
        <v>463</v>
      </c>
      <c r="D21" s="185"/>
      <c r="E21" s="185"/>
      <c r="F21" s="185"/>
      <c r="G21" s="184" t="s">
        <v>402</v>
      </c>
      <c r="H21" s="184" t="s">
        <v>414</v>
      </c>
      <c r="I21" s="183">
        <v>140</v>
      </c>
      <c r="J21" s="186">
        <v>42816</v>
      </c>
      <c r="K21" s="184" t="s">
        <v>10</v>
      </c>
      <c r="L21" s="184" t="s">
        <v>404</v>
      </c>
      <c r="M21" s="184" t="s">
        <v>64</v>
      </c>
      <c r="N21" s="184" t="s">
        <v>415</v>
      </c>
      <c r="O21" s="184"/>
      <c r="P21" s="45"/>
      <c r="Q21" s="182"/>
      <c r="R21" s="182"/>
      <c r="S21" s="186">
        <v>42810</v>
      </c>
      <c r="T21" s="183">
        <v>145</v>
      </c>
      <c r="U21" s="183"/>
      <c r="V21" s="183"/>
      <c r="W21" s="183"/>
      <c r="X21" s="183"/>
      <c r="Y21" s="183"/>
      <c r="Z21" s="185" t="s">
        <v>12</v>
      </c>
      <c r="AA21" s="184" t="s">
        <v>411</v>
      </c>
      <c r="AB21" s="181">
        <v>847</v>
      </c>
      <c r="AC21" s="181">
        <v>1763</v>
      </c>
      <c r="AD21" s="127">
        <f t="shared" si="0"/>
        <v>17.899999999999999</v>
      </c>
      <c r="AE21" s="127">
        <f t="shared" si="1"/>
        <v>472.40000000000015</v>
      </c>
      <c r="AF21" s="141">
        <f t="shared" si="2"/>
        <v>15.873333333333335</v>
      </c>
      <c r="AG21" s="142">
        <f t="shared" si="3"/>
        <v>15</v>
      </c>
      <c r="AH21" s="141">
        <f t="shared" si="4"/>
        <v>15.524000000000001</v>
      </c>
      <c r="AI21" s="45"/>
      <c r="AJ21" s="45" t="s">
        <v>2</v>
      </c>
      <c r="AK21" s="45">
        <v>50</v>
      </c>
      <c r="AL21" s="45">
        <v>15</v>
      </c>
      <c r="AN21" s="44" t="s">
        <v>717</v>
      </c>
    </row>
    <row r="22" spans="1:40" s="44" customFormat="1" ht="15" customHeight="1">
      <c r="A22" s="187">
        <v>140</v>
      </c>
      <c r="B22" s="186">
        <v>42791</v>
      </c>
      <c r="C22" s="185" t="s">
        <v>464</v>
      </c>
      <c r="D22" s="185"/>
      <c r="E22" s="185"/>
      <c r="F22" s="185"/>
      <c r="G22" s="184" t="s">
        <v>402</v>
      </c>
      <c r="H22" s="184" t="s">
        <v>409</v>
      </c>
      <c r="I22" s="183">
        <v>700</v>
      </c>
      <c r="J22" s="186">
        <v>42816</v>
      </c>
      <c r="K22" s="184" t="s">
        <v>10</v>
      </c>
      <c r="L22" s="184" t="s">
        <v>404</v>
      </c>
      <c r="M22" s="184" t="s">
        <v>64</v>
      </c>
      <c r="N22" s="184" t="s">
        <v>410</v>
      </c>
      <c r="O22" s="184"/>
      <c r="P22" s="45"/>
      <c r="Q22" s="182"/>
      <c r="R22" s="182"/>
      <c r="S22" s="186">
        <v>42811</v>
      </c>
      <c r="T22" s="183">
        <v>705</v>
      </c>
      <c r="U22" s="183"/>
      <c r="V22" s="183"/>
      <c r="W22" s="183"/>
      <c r="X22" s="183"/>
      <c r="Y22" s="183"/>
      <c r="Z22" s="185" t="s">
        <v>12</v>
      </c>
      <c r="AA22" s="184" t="s">
        <v>411</v>
      </c>
      <c r="AB22" s="181">
        <v>553</v>
      </c>
      <c r="AC22" s="181">
        <v>1553</v>
      </c>
      <c r="AD22" s="127">
        <f t="shared" si="0"/>
        <v>29.1</v>
      </c>
      <c r="AE22" s="127">
        <f t="shared" si="1"/>
        <v>501.50000000000017</v>
      </c>
      <c r="AF22" s="141">
        <f t="shared" si="2"/>
        <v>16.358333333333334</v>
      </c>
      <c r="AG22" s="142">
        <f t="shared" si="3"/>
        <v>16</v>
      </c>
      <c r="AH22" s="141">
        <f t="shared" si="4"/>
        <v>16.215</v>
      </c>
      <c r="AI22" s="45"/>
      <c r="AJ22" s="45" t="s">
        <v>2</v>
      </c>
      <c r="AK22" s="45">
        <v>50</v>
      </c>
      <c r="AL22" s="45">
        <v>15</v>
      </c>
      <c r="AN22" s="44" t="s">
        <v>717</v>
      </c>
    </row>
    <row r="23" spans="1:40" s="44" customFormat="1" ht="15" customHeight="1">
      <c r="A23" s="187">
        <v>150</v>
      </c>
      <c r="B23" s="210">
        <v>42808</v>
      </c>
      <c r="C23" s="211" t="s">
        <v>681</v>
      </c>
      <c r="D23" s="211"/>
      <c r="E23" s="211"/>
      <c r="F23" s="211"/>
      <c r="G23" s="212" t="s">
        <v>214</v>
      </c>
      <c r="H23" s="212" t="s">
        <v>369</v>
      </c>
      <c r="I23" s="213">
        <v>1590</v>
      </c>
      <c r="J23" s="210">
        <v>42816</v>
      </c>
      <c r="K23" s="212" t="s">
        <v>10</v>
      </c>
      <c r="L23" s="212" t="s">
        <v>60</v>
      </c>
      <c r="M23" s="212" t="s">
        <v>64</v>
      </c>
      <c r="N23" s="212" t="s">
        <v>682</v>
      </c>
      <c r="O23" s="212"/>
      <c r="P23" s="45"/>
      <c r="Q23" s="214"/>
      <c r="R23" s="214"/>
      <c r="S23" s="210">
        <v>42812</v>
      </c>
      <c r="T23" s="213">
        <v>1600</v>
      </c>
      <c r="U23" s="213"/>
      <c r="V23" s="213"/>
      <c r="W23" s="213"/>
      <c r="X23" s="213"/>
      <c r="Y23" s="213"/>
      <c r="Z23" s="211" t="s">
        <v>11</v>
      </c>
      <c r="AA23" s="212" t="s">
        <v>245</v>
      </c>
      <c r="AB23" s="215">
        <v>426</v>
      </c>
      <c r="AC23" s="215">
        <v>1547</v>
      </c>
      <c r="AD23" s="127">
        <f t="shared" si="0"/>
        <v>47</v>
      </c>
      <c r="AE23" s="127">
        <f t="shared" si="1"/>
        <v>548.50000000000023</v>
      </c>
      <c r="AF23" s="141">
        <f t="shared" si="2"/>
        <v>17.141666666666673</v>
      </c>
      <c r="AG23" s="142">
        <f t="shared" si="3"/>
        <v>17</v>
      </c>
      <c r="AH23" s="141">
        <f t="shared" si="4"/>
        <v>17.085000000000004</v>
      </c>
      <c r="AI23" s="45"/>
      <c r="AJ23" s="179" t="s">
        <v>2</v>
      </c>
      <c r="AK23" s="179">
        <v>50</v>
      </c>
      <c r="AL23" s="179">
        <v>15</v>
      </c>
      <c r="AN23" s="44" t="s">
        <v>648</v>
      </c>
    </row>
    <row r="24" spans="1:40" s="44" customFormat="1" ht="15" customHeight="1">
      <c r="A24" s="187">
        <v>160</v>
      </c>
      <c r="B24" s="210">
        <v>42807</v>
      </c>
      <c r="C24" s="211" t="s">
        <v>670</v>
      </c>
      <c r="D24" s="211"/>
      <c r="E24" s="211"/>
      <c r="F24" s="211"/>
      <c r="G24" s="212" t="s">
        <v>671</v>
      </c>
      <c r="H24" s="212" t="s">
        <v>672</v>
      </c>
      <c r="I24" s="213">
        <v>400</v>
      </c>
      <c r="J24" s="210">
        <v>42816</v>
      </c>
      <c r="K24" s="212" t="s">
        <v>10</v>
      </c>
      <c r="L24" s="212" t="s">
        <v>64</v>
      </c>
      <c r="M24" s="212" t="s">
        <v>64</v>
      </c>
      <c r="N24" s="212" t="s">
        <v>673</v>
      </c>
      <c r="O24" s="212"/>
      <c r="P24" s="45"/>
      <c r="Q24" s="214"/>
      <c r="R24" s="214"/>
      <c r="S24" s="210">
        <v>42812</v>
      </c>
      <c r="T24" s="213">
        <v>410</v>
      </c>
      <c r="U24" s="213"/>
      <c r="V24" s="213"/>
      <c r="W24" s="213"/>
      <c r="X24" s="213"/>
      <c r="Y24" s="213"/>
      <c r="Z24" s="211" t="s">
        <v>35</v>
      </c>
      <c r="AA24" s="212" t="s">
        <v>674</v>
      </c>
      <c r="AB24" s="215">
        <v>395</v>
      </c>
      <c r="AC24" s="215">
        <v>1587</v>
      </c>
      <c r="AD24" s="127">
        <f t="shared" si="0"/>
        <v>23.2</v>
      </c>
      <c r="AE24" s="127">
        <f t="shared" si="1"/>
        <v>571.70000000000027</v>
      </c>
      <c r="AF24" s="141">
        <f t="shared" si="2"/>
        <v>17.528333333333336</v>
      </c>
      <c r="AG24" s="142">
        <f t="shared" si="3"/>
        <v>17</v>
      </c>
      <c r="AH24" s="141">
        <f t="shared" si="4"/>
        <v>17.317</v>
      </c>
      <c r="AI24" s="45"/>
      <c r="AJ24" s="45" t="s">
        <v>2</v>
      </c>
      <c r="AK24" s="45">
        <v>50</v>
      </c>
      <c r="AL24" s="45">
        <v>15</v>
      </c>
      <c r="AN24" s="44" t="s">
        <v>715</v>
      </c>
    </row>
    <row r="25" spans="1:40" s="44" customFormat="1" ht="15" customHeight="1">
      <c r="A25" s="187">
        <v>170</v>
      </c>
      <c r="B25" s="210">
        <v>42808</v>
      </c>
      <c r="C25" s="211" t="s">
        <v>677</v>
      </c>
      <c r="D25" s="211"/>
      <c r="E25" s="211"/>
      <c r="F25" s="211"/>
      <c r="G25" s="212" t="s">
        <v>496</v>
      </c>
      <c r="H25" s="212" t="s">
        <v>500</v>
      </c>
      <c r="I25" s="213">
        <v>2000</v>
      </c>
      <c r="J25" s="210">
        <v>42816</v>
      </c>
      <c r="K25" s="212" t="s">
        <v>10</v>
      </c>
      <c r="L25" s="212" t="s">
        <v>64</v>
      </c>
      <c r="M25" s="212" t="s">
        <v>64</v>
      </c>
      <c r="N25" s="212" t="s">
        <v>501</v>
      </c>
      <c r="O25" s="212"/>
      <c r="P25" s="45"/>
      <c r="Q25" s="214"/>
      <c r="R25" s="214"/>
      <c r="S25" s="210">
        <v>42812</v>
      </c>
      <c r="T25" s="213">
        <v>2010</v>
      </c>
      <c r="U25" s="213"/>
      <c r="V25" s="213"/>
      <c r="W25" s="213"/>
      <c r="X25" s="213"/>
      <c r="Y25" s="213"/>
      <c r="Z25" s="211" t="s">
        <v>12</v>
      </c>
      <c r="AA25" s="212" t="s">
        <v>502</v>
      </c>
      <c r="AB25" s="215">
        <v>506</v>
      </c>
      <c r="AC25" s="215">
        <v>1765</v>
      </c>
      <c r="AD25" s="127">
        <f t="shared" si="0"/>
        <v>55.2</v>
      </c>
      <c r="AE25" s="127">
        <f t="shared" si="1"/>
        <v>626.90000000000032</v>
      </c>
      <c r="AF25" s="141">
        <f t="shared" si="2"/>
        <v>18.448333333333338</v>
      </c>
      <c r="AG25" s="142">
        <f t="shared" si="3"/>
        <v>18</v>
      </c>
      <c r="AH25" s="141">
        <f t="shared" si="4"/>
        <v>18.269000000000002</v>
      </c>
      <c r="AI25" s="45"/>
      <c r="AJ25" s="45" t="s">
        <v>2</v>
      </c>
      <c r="AK25" s="45">
        <v>50</v>
      </c>
      <c r="AL25" s="45">
        <v>15</v>
      </c>
      <c r="AN25" s="202" t="s">
        <v>648</v>
      </c>
    </row>
    <row r="26" spans="1:40" s="44" customFormat="1" ht="15" customHeight="1">
      <c r="A26" s="51" t="s">
        <v>66</v>
      </c>
      <c r="B26" s="210">
        <v>42800</v>
      </c>
      <c r="C26" s="211">
        <v>154464</v>
      </c>
      <c r="D26" s="211"/>
      <c r="E26" s="211"/>
      <c r="F26" s="211"/>
      <c r="G26" s="212" t="s">
        <v>215</v>
      </c>
      <c r="H26" s="212" t="s">
        <v>581</v>
      </c>
      <c r="I26" s="213">
        <v>143</v>
      </c>
      <c r="J26" s="210">
        <v>42803</v>
      </c>
      <c r="K26" s="212" t="s">
        <v>10</v>
      </c>
      <c r="L26" s="212" t="s">
        <v>582</v>
      </c>
      <c r="M26" s="212"/>
      <c r="N26" s="219">
        <v>5629</v>
      </c>
      <c r="O26" s="212"/>
      <c r="P26" s="45"/>
      <c r="Q26" s="214"/>
      <c r="R26" s="214"/>
      <c r="S26" s="210">
        <v>42805</v>
      </c>
      <c r="T26" s="213">
        <v>150</v>
      </c>
      <c r="U26" s="213"/>
      <c r="V26" s="213"/>
      <c r="W26" s="213"/>
      <c r="X26" s="213"/>
      <c r="Y26" s="213"/>
      <c r="Z26" s="211" t="s">
        <v>12</v>
      </c>
      <c r="AA26" s="212" t="s">
        <v>583</v>
      </c>
      <c r="AB26" s="215">
        <v>1017</v>
      </c>
      <c r="AC26" s="215">
        <v>1805</v>
      </c>
      <c r="AD26" s="127">
        <f t="shared" si="0"/>
        <v>19.285714285714285</v>
      </c>
      <c r="AE26" s="127">
        <f t="shared" si="1"/>
        <v>646.18571428571465</v>
      </c>
      <c r="AF26" s="141">
        <f t="shared" si="2"/>
        <v>18.769761904761911</v>
      </c>
      <c r="AG26" s="142">
        <f t="shared" si="3"/>
        <v>18</v>
      </c>
      <c r="AH26" s="141">
        <f t="shared" si="4"/>
        <v>18.461857142857145</v>
      </c>
      <c r="AI26" s="45"/>
      <c r="AJ26" s="220" t="s">
        <v>2</v>
      </c>
      <c r="AK26" s="144">
        <v>35</v>
      </c>
      <c r="AL26" s="144">
        <v>15</v>
      </c>
    </row>
    <row r="27" spans="1:40" s="44" customFormat="1" ht="15" customHeight="1">
      <c r="A27" s="51" t="s">
        <v>69</v>
      </c>
      <c r="B27" s="47">
        <v>42804</v>
      </c>
      <c r="C27" s="48" t="s">
        <v>600</v>
      </c>
      <c r="D27" s="48"/>
      <c r="E27" s="48"/>
      <c r="F27" s="48"/>
      <c r="G27" s="49" t="s">
        <v>215</v>
      </c>
      <c r="H27" s="49" t="s">
        <v>581</v>
      </c>
      <c r="I27" s="52">
        <v>4000</v>
      </c>
      <c r="J27" s="47">
        <v>42816</v>
      </c>
      <c r="K27" s="49" t="s">
        <v>10</v>
      </c>
      <c r="L27" s="49" t="s">
        <v>582</v>
      </c>
      <c r="M27" s="49" t="s">
        <v>64</v>
      </c>
      <c r="N27" s="49" t="s">
        <v>601</v>
      </c>
      <c r="O27" s="49"/>
      <c r="P27" s="45"/>
      <c r="Q27" s="50"/>
      <c r="R27" s="50"/>
      <c r="S27" s="47">
        <v>42805</v>
      </c>
      <c r="T27" s="52">
        <v>4010</v>
      </c>
      <c r="U27" s="52"/>
      <c r="V27" s="52"/>
      <c r="W27" s="52"/>
      <c r="X27" s="52"/>
      <c r="Y27" s="52"/>
      <c r="Z27" s="48" t="s">
        <v>12</v>
      </c>
      <c r="AA27" s="49" t="s">
        <v>583</v>
      </c>
      <c r="AB27" s="53">
        <v>1017</v>
      </c>
      <c r="AC27" s="53">
        <v>1805</v>
      </c>
      <c r="AD27" s="127">
        <f t="shared" si="0"/>
        <v>129.57142857142856</v>
      </c>
      <c r="AE27" s="127">
        <f t="shared" si="1"/>
        <v>775.75714285714321</v>
      </c>
      <c r="AF27" s="141">
        <f t="shared" si="2"/>
        <v>20.929285714285719</v>
      </c>
      <c r="AG27" s="142">
        <f t="shared" si="3"/>
        <v>20</v>
      </c>
      <c r="AH27" s="141">
        <f t="shared" si="4"/>
        <v>20.557571428571432</v>
      </c>
      <c r="AI27" s="45"/>
      <c r="AJ27" s="220" t="s">
        <v>2</v>
      </c>
      <c r="AK27" s="179">
        <v>35</v>
      </c>
      <c r="AL27" s="179">
        <v>15</v>
      </c>
    </row>
    <row r="28" spans="1:40" s="44" customFormat="1" ht="15" customHeight="1">
      <c r="A28" s="187">
        <v>200</v>
      </c>
      <c r="B28" s="186">
        <v>42793</v>
      </c>
      <c r="C28" s="185" t="s">
        <v>447</v>
      </c>
      <c r="D28" s="185"/>
      <c r="E28" s="185"/>
      <c r="F28" s="185"/>
      <c r="G28" s="184" t="s">
        <v>339</v>
      </c>
      <c r="H28" s="184" t="s">
        <v>442</v>
      </c>
      <c r="I28" s="183">
        <v>4000</v>
      </c>
      <c r="J28" s="186">
        <v>42816</v>
      </c>
      <c r="K28" s="184" t="s">
        <v>443</v>
      </c>
      <c r="L28" s="184" t="s">
        <v>64</v>
      </c>
      <c r="M28" s="184" t="s">
        <v>64</v>
      </c>
      <c r="N28" s="184" t="s">
        <v>444</v>
      </c>
      <c r="O28" s="184"/>
      <c r="P28" s="45"/>
      <c r="Q28" s="182"/>
      <c r="R28" s="182"/>
      <c r="S28" s="186">
        <v>42812</v>
      </c>
      <c r="T28" s="183">
        <v>4005</v>
      </c>
      <c r="U28" s="183"/>
      <c r="V28" s="183"/>
      <c r="W28" s="183"/>
      <c r="X28" s="183"/>
      <c r="Y28" s="183"/>
      <c r="Z28" s="185" t="s">
        <v>35</v>
      </c>
      <c r="AA28" s="184" t="s">
        <v>227</v>
      </c>
      <c r="AB28" s="181">
        <v>397</v>
      </c>
      <c r="AC28" s="181">
        <v>989</v>
      </c>
      <c r="AD28" s="127">
        <f t="shared" si="0"/>
        <v>95.1</v>
      </c>
      <c r="AE28" s="127">
        <f t="shared" si="1"/>
        <v>870.85714285714323</v>
      </c>
      <c r="AF28" s="141">
        <f t="shared" si="2"/>
        <v>22.51428571428572</v>
      </c>
      <c r="AG28" s="142">
        <f t="shared" si="3"/>
        <v>22</v>
      </c>
      <c r="AH28" s="141">
        <f t="shared" si="4"/>
        <v>22.308571428571433</v>
      </c>
      <c r="AI28" s="45"/>
      <c r="AJ28" s="45" t="s">
        <v>2</v>
      </c>
      <c r="AK28" s="45">
        <v>50</v>
      </c>
      <c r="AL28" s="45">
        <v>15</v>
      </c>
      <c r="AN28" s="44" t="s">
        <v>646</v>
      </c>
    </row>
    <row r="29" spans="1:40" s="44" customFormat="1" ht="15" customHeight="1">
      <c r="A29" s="216">
        <v>210</v>
      </c>
      <c r="B29" s="210">
        <v>42798</v>
      </c>
      <c r="C29" s="211" t="s">
        <v>544</v>
      </c>
      <c r="D29" s="211"/>
      <c r="E29" s="211"/>
      <c r="F29" s="211"/>
      <c r="G29" s="212" t="s">
        <v>213</v>
      </c>
      <c r="H29" s="212" t="s">
        <v>255</v>
      </c>
      <c r="I29" s="213">
        <v>600</v>
      </c>
      <c r="J29" s="210">
        <v>42817</v>
      </c>
      <c r="K29" s="212" t="s">
        <v>253</v>
      </c>
      <c r="L29" s="212" t="s">
        <v>64</v>
      </c>
      <c r="M29" s="212" t="s">
        <v>64</v>
      </c>
      <c r="N29" s="212" t="s">
        <v>256</v>
      </c>
      <c r="O29" s="212"/>
      <c r="P29" s="45"/>
      <c r="Q29" s="214"/>
      <c r="R29" s="214"/>
      <c r="S29" s="210">
        <v>42814</v>
      </c>
      <c r="T29" s="213">
        <v>620</v>
      </c>
      <c r="U29" s="213"/>
      <c r="V29" s="213"/>
      <c r="W29" s="213"/>
      <c r="X29" s="213"/>
      <c r="Y29" s="213"/>
      <c r="Z29" s="211" t="s">
        <v>12</v>
      </c>
      <c r="AA29" s="212" t="s">
        <v>257</v>
      </c>
      <c r="AB29" s="215">
        <v>665</v>
      </c>
      <c r="AC29" s="215">
        <v>1340</v>
      </c>
      <c r="AD29" s="127">
        <f t="shared" si="0"/>
        <v>67.714285714285722</v>
      </c>
      <c r="AE29" s="127">
        <f t="shared" si="1"/>
        <v>938.5714285714289</v>
      </c>
      <c r="AF29" s="141">
        <f t="shared" si="2"/>
        <v>23.642857142857146</v>
      </c>
      <c r="AG29" s="142">
        <f t="shared" si="3"/>
        <v>23</v>
      </c>
      <c r="AH29" s="141">
        <f t="shared" si="4"/>
        <v>23.385714285714286</v>
      </c>
      <c r="AI29" s="45"/>
      <c r="AJ29" s="45" t="s">
        <v>65</v>
      </c>
      <c r="AK29" s="45">
        <v>35</v>
      </c>
      <c r="AL29" s="45">
        <v>50</v>
      </c>
      <c r="AN29" s="202" t="s">
        <v>657</v>
      </c>
    </row>
    <row r="30" spans="1:40" s="44" customFormat="1" ht="15" customHeight="1">
      <c r="A30" s="187">
        <v>220</v>
      </c>
      <c r="B30" s="47">
        <v>42803</v>
      </c>
      <c r="C30" s="48" t="s">
        <v>617</v>
      </c>
      <c r="D30" s="48"/>
      <c r="E30" s="48"/>
      <c r="F30" s="48"/>
      <c r="G30" s="49" t="s">
        <v>618</v>
      </c>
      <c r="H30" s="49" t="s">
        <v>619</v>
      </c>
      <c r="I30" s="52">
        <v>200</v>
      </c>
      <c r="J30" s="47">
        <v>42816</v>
      </c>
      <c r="K30" s="49" t="s">
        <v>6</v>
      </c>
      <c r="L30" s="49" t="s">
        <v>64</v>
      </c>
      <c r="M30" s="49" t="s">
        <v>64</v>
      </c>
      <c r="N30" s="49" t="s">
        <v>620</v>
      </c>
      <c r="O30" s="49"/>
      <c r="P30" s="45"/>
      <c r="Q30" s="50"/>
      <c r="R30" s="50"/>
      <c r="S30" s="47">
        <v>42811</v>
      </c>
      <c r="T30" s="52">
        <v>420</v>
      </c>
      <c r="U30" s="52"/>
      <c r="V30" s="52"/>
      <c r="W30" s="52"/>
      <c r="X30" s="52"/>
      <c r="Y30" s="52"/>
      <c r="Z30" s="48" t="s">
        <v>12</v>
      </c>
      <c r="AA30" s="49" t="s">
        <v>247</v>
      </c>
      <c r="AB30" s="53">
        <v>383</v>
      </c>
      <c r="AC30" s="53">
        <v>1110</v>
      </c>
      <c r="AD30" s="127">
        <f t="shared" si="0"/>
        <v>23.4</v>
      </c>
      <c r="AE30" s="127">
        <f t="shared" si="1"/>
        <v>961.97142857142887</v>
      </c>
      <c r="AF30" s="141">
        <f t="shared" si="2"/>
        <v>24.032857142857146</v>
      </c>
      <c r="AG30" s="142">
        <f t="shared" si="3"/>
        <v>24</v>
      </c>
      <c r="AH30" s="141">
        <f t="shared" si="4"/>
        <v>24.019714285714286</v>
      </c>
      <c r="AI30" s="45"/>
      <c r="AJ30" s="217" t="s">
        <v>65</v>
      </c>
      <c r="AK30" s="179">
        <v>50</v>
      </c>
      <c r="AL30" s="179">
        <v>15</v>
      </c>
      <c r="AN30" s="202" t="s">
        <v>718</v>
      </c>
    </row>
    <row r="31" spans="1:40" s="44" customFormat="1" ht="15" customHeight="1">
      <c r="A31" s="216">
        <v>230</v>
      </c>
      <c r="B31" s="47">
        <v>42803</v>
      </c>
      <c r="C31" s="48" t="s">
        <v>621</v>
      </c>
      <c r="D31" s="48"/>
      <c r="E31" s="48"/>
      <c r="F31" s="48"/>
      <c r="G31" s="49" t="s">
        <v>618</v>
      </c>
      <c r="H31" s="49" t="s">
        <v>622</v>
      </c>
      <c r="I31" s="52">
        <v>600</v>
      </c>
      <c r="J31" s="47">
        <v>42816</v>
      </c>
      <c r="K31" s="49" t="s">
        <v>6</v>
      </c>
      <c r="L31" s="49" t="s">
        <v>64</v>
      </c>
      <c r="M31" s="49" t="s">
        <v>64</v>
      </c>
      <c r="N31" s="49" t="s">
        <v>623</v>
      </c>
      <c r="O31" s="49"/>
      <c r="P31" s="45"/>
      <c r="Q31" s="50"/>
      <c r="R31" s="50"/>
      <c r="S31" s="47">
        <v>42811</v>
      </c>
      <c r="T31" s="52">
        <v>1220</v>
      </c>
      <c r="U31" s="52"/>
      <c r="V31" s="52"/>
      <c r="W31" s="52"/>
      <c r="X31" s="52"/>
      <c r="Y31" s="52"/>
      <c r="Z31" s="48" t="s">
        <v>12</v>
      </c>
      <c r="AA31" s="49" t="s">
        <v>247</v>
      </c>
      <c r="AB31" s="53">
        <v>379</v>
      </c>
      <c r="AC31" s="53">
        <v>1722</v>
      </c>
      <c r="AD31" s="127">
        <f t="shared" si="0"/>
        <v>39.4</v>
      </c>
      <c r="AE31" s="127">
        <f t="shared" si="1"/>
        <v>1001.3714285714289</v>
      </c>
      <c r="AF31" s="141">
        <f t="shared" si="2"/>
        <v>24.689523809523813</v>
      </c>
      <c r="AG31" s="142">
        <f t="shared" si="3"/>
        <v>24</v>
      </c>
      <c r="AH31" s="141">
        <f t="shared" si="4"/>
        <v>24.413714285714288</v>
      </c>
      <c r="AI31" s="45"/>
      <c r="AJ31" s="217" t="s">
        <v>65</v>
      </c>
      <c r="AK31" s="179">
        <v>50</v>
      </c>
      <c r="AL31" s="179">
        <v>15</v>
      </c>
      <c r="AN31" s="202" t="s">
        <v>718</v>
      </c>
    </row>
    <row r="32" spans="1:40" s="44" customFormat="1" ht="15" customHeight="1">
      <c r="A32" s="187">
        <v>240</v>
      </c>
      <c r="B32" s="210">
        <v>42811</v>
      </c>
      <c r="C32" s="211" t="s">
        <v>817</v>
      </c>
      <c r="D32" s="211"/>
      <c r="E32" s="211"/>
      <c r="F32" s="211"/>
      <c r="G32" s="212" t="s">
        <v>272</v>
      </c>
      <c r="H32" s="212" t="s">
        <v>605</v>
      </c>
      <c r="I32" s="213">
        <v>300</v>
      </c>
      <c r="J32" s="210">
        <v>42816</v>
      </c>
      <c r="K32" s="212" t="s">
        <v>60</v>
      </c>
      <c r="L32" s="212" t="s">
        <v>64</v>
      </c>
      <c r="M32" s="212" t="s">
        <v>64</v>
      </c>
      <c r="N32" s="212" t="s">
        <v>606</v>
      </c>
      <c r="O32" s="212"/>
      <c r="P32" s="45"/>
      <c r="Q32" s="214"/>
      <c r="R32" s="214"/>
      <c r="S32" s="210">
        <v>42814</v>
      </c>
      <c r="T32" s="213">
        <v>632</v>
      </c>
      <c r="U32" s="213"/>
      <c r="V32" s="213"/>
      <c r="W32" s="213"/>
      <c r="X32" s="213"/>
      <c r="Y32" s="213"/>
      <c r="Z32" s="211" t="s">
        <v>35</v>
      </c>
      <c r="AA32" s="212" t="s">
        <v>490</v>
      </c>
      <c r="AB32" s="215">
        <v>407</v>
      </c>
      <c r="AC32" s="215">
        <v>1505</v>
      </c>
      <c r="AD32" s="127">
        <f t="shared" si="0"/>
        <v>27.64</v>
      </c>
      <c r="AE32" s="127">
        <f t="shared" si="1"/>
        <v>1029.011428571429</v>
      </c>
      <c r="AF32" s="141">
        <f t="shared" si="2"/>
        <v>25.150190476190481</v>
      </c>
      <c r="AG32" s="142">
        <f t="shared" si="3"/>
        <v>25</v>
      </c>
      <c r="AH32" s="141">
        <f t="shared" si="4"/>
        <v>25.090114285714289</v>
      </c>
      <c r="AI32" s="45"/>
      <c r="AJ32" s="45" t="s">
        <v>65</v>
      </c>
      <c r="AK32" s="45">
        <v>50</v>
      </c>
      <c r="AL32" s="45">
        <v>15</v>
      </c>
      <c r="AN32" s="44" t="s">
        <v>650</v>
      </c>
    </row>
    <row r="33" spans="1:186" s="44" customFormat="1" ht="15" customHeight="1">
      <c r="A33" s="216" t="s">
        <v>207</v>
      </c>
      <c r="B33" s="210">
        <v>42808</v>
      </c>
      <c r="C33" s="211" t="s">
        <v>700</v>
      </c>
      <c r="D33" s="211"/>
      <c r="E33" s="211"/>
      <c r="F33" s="211"/>
      <c r="G33" s="212" t="s">
        <v>320</v>
      </c>
      <c r="H33" s="212" t="s">
        <v>701</v>
      </c>
      <c r="I33" s="213">
        <v>5</v>
      </c>
      <c r="J33" s="210">
        <v>42817</v>
      </c>
      <c r="K33" s="212" t="s">
        <v>60</v>
      </c>
      <c r="L33" s="212" t="s">
        <v>64</v>
      </c>
      <c r="M33" s="212" t="s">
        <v>64</v>
      </c>
      <c r="N33" s="212" t="s">
        <v>702</v>
      </c>
      <c r="O33" s="212"/>
      <c r="P33" s="45"/>
      <c r="Q33" s="214"/>
      <c r="R33" s="214"/>
      <c r="S33" s="210">
        <v>42812</v>
      </c>
      <c r="T33" s="213">
        <v>20</v>
      </c>
      <c r="U33" s="213"/>
      <c r="V33" s="213"/>
      <c r="W33" s="213"/>
      <c r="X33" s="213"/>
      <c r="Y33" s="213"/>
      <c r="Z33" s="211" t="s">
        <v>12</v>
      </c>
      <c r="AA33" s="212" t="s">
        <v>249</v>
      </c>
      <c r="AB33" s="215">
        <v>450</v>
      </c>
      <c r="AC33" s="215">
        <v>1237</v>
      </c>
      <c r="AD33" s="127">
        <f t="shared" si="0"/>
        <v>15.4</v>
      </c>
      <c r="AE33" s="127">
        <f t="shared" si="1"/>
        <v>1044.411428571429</v>
      </c>
      <c r="AF33" s="141">
        <f t="shared" si="2"/>
        <v>25.406857142857152</v>
      </c>
      <c r="AG33" s="142">
        <f t="shared" si="3"/>
        <v>25</v>
      </c>
      <c r="AH33" s="141">
        <f t="shared" si="4"/>
        <v>25.244114285714293</v>
      </c>
      <c r="AI33" s="45"/>
      <c r="AJ33" s="179" t="s">
        <v>299</v>
      </c>
      <c r="AK33" s="179">
        <v>50</v>
      </c>
      <c r="AL33" s="179">
        <v>15</v>
      </c>
      <c r="AN33" s="44" t="s">
        <v>644</v>
      </c>
    </row>
    <row r="34" spans="1:186" s="44" customFormat="1" ht="15" customHeight="1">
      <c r="A34" s="216" t="s">
        <v>207</v>
      </c>
      <c r="B34" s="210">
        <v>42808</v>
      </c>
      <c r="C34" s="211" t="s">
        <v>703</v>
      </c>
      <c r="D34" s="211"/>
      <c r="E34" s="211"/>
      <c r="F34" s="211"/>
      <c r="G34" s="212" t="s">
        <v>320</v>
      </c>
      <c r="H34" s="212" t="s">
        <v>704</v>
      </c>
      <c r="I34" s="213">
        <v>5</v>
      </c>
      <c r="J34" s="210">
        <v>42817</v>
      </c>
      <c r="K34" s="212" t="s">
        <v>60</v>
      </c>
      <c r="L34" s="212" t="s">
        <v>64</v>
      </c>
      <c r="M34" s="212" t="s">
        <v>64</v>
      </c>
      <c r="N34" s="212" t="s">
        <v>705</v>
      </c>
      <c r="O34" s="212"/>
      <c r="P34" s="45"/>
      <c r="Q34" s="214"/>
      <c r="R34" s="214"/>
      <c r="S34" s="210">
        <v>42812</v>
      </c>
      <c r="T34" s="213">
        <v>20</v>
      </c>
      <c r="U34" s="213"/>
      <c r="V34" s="213"/>
      <c r="W34" s="213"/>
      <c r="X34" s="213"/>
      <c r="Y34" s="213"/>
      <c r="Z34" s="211" t="s">
        <v>12</v>
      </c>
      <c r="AA34" s="212" t="s">
        <v>249</v>
      </c>
      <c r="AB34" s="215">
        <v>515</v>
      </c>
      <c r="AC34" s="215">
        <v>1533</v>
      </c>
      <c r="AD34" s="127">
        <f t="shared" si="0"/>
        <v>50.571428571428569</v>
      </c>
      <c r="AE34" s="127">
        <f t="shared" si="1"/>
        <v>1094.9828571428577</v>
      </c>
      <c r="AF34" s="141">
        <f t="shared" si="2"/>
        <v>26.249714285714294</v>
      </c>
      <c r="AG34" s="142">
        <f t="shared" si="3"/>
        <v>26</v>
      </c>
      <c r="AH34" s="141">
        <f t="shared" si="4"/>
        <v>26.149828571428575</v>
      </c>
      <c r="AI34" s="45"/>
      <c r="AJ34" s="179" t="s">
        <v>2</v>
      </c>
      <c r="AK34" s="179">
        <v>35</v>
      </c>
      <c r="AL34" s="179">
        <v>50</v>
      </c>
      <c r="AN34" s="44" t="s">
        <v>644</v>
      </c>
    </row>
    <row r="35" spans="1:186" s="44" customFormat="1" ht="15" customHeight="1">
      <c r="A35" s="216" t="s">
        <v>207</v>
      </c>
      <c r="B35" s="210">
        <v>42808</v>
      </c>
      <c r="C35" s="211" t="s">
        <v>706</v>
      </c>
      <c r="D35" s="211"/>
      <c r="E35" s="211"/>
      <c r="F35" s="211"/>
      <c r="G35" s="212" t="s">
        <v>320</v>
      </c>
      <c r="H35" s="212" t="s">
        <v>707</v>
      </c>
      <c r="I35" s="213">
        <v>5</v>
      </c>
      <c r="J35" s="210">
        <v>42817</v>
      </c>
      <c r="K35" s="212" t="s">
        <v>60</v>
      </c>
      <c r="L35" s="212" t="s">
        <v>64</v>
      </c>
      <c r="M35" s="212" t="s">
        <v>64</v>
      </c>
      <c r="N35" s="212" t="s">
        <v>708</v>
      </c>
      <c r="O35" s="212"/>
      <c r="P35" s="45"/>
      <c r="Q35" s="214"/>
      <c r="R35" s="214"/>
      <c r="S35" s="210">
        <v>42812</v>
      </c>
      <c r="T35" s="213">
        <v>20</v>
      </c>
      <c r="U35" s="213"/>
      <c r="V35" s="213"/>
      <c r="W35" s="213"/>
      <c r="X35" s="213"/>
      <c r="Y35" s="213"/>
      <c r="Z35" s="211" t="s">
        <v>12</v>
      </c>
      <c r="AA35" s="212" t="s">
        <v>249</v>
      </c>
      <c r="AB35" s="215">
        <v>577</v>
      </c>
      <c r="AC35" s="215">
        <v>1653</v>
      </c>
      <c r="AD35" s="127">
        <f t="shared" si="0"/>
        <v>50.571428571428569</v>
      </c>
      <c r="AE35" s="127">
        <f t="shared" si="1"/>
        <v>1145.5542857142864</v>
      </c>
      <c r="AF35" s="141">
        <f t="shared" si="2"/>
        <v>27.092571428571439</v>
      </c>
      <c r="AG35" s="142">
        <f t="shared" si="3"/>
        <v>27</v>
      </c>
      <c r="AH35" s="141">
        <f t="shared" si="4"/>
        <v>27.055542857142864</v>
      </c>
      <c r="AI35" s="45"/>
      <c r="AJ35" s="179" t="s">
        <v>2</v>
      </c>
      <c r="AK35" s="179">
        <v>35</v>
      </c>
      <c r="AL35" s="179">
        <v>50</v>
      </c>
      <c r="AN35" s="44" t="s">
        <v>644</v>
      </c>
    </row>
    <row r="36" spans="1:186" s="44" customFormat="1" ht="15" customHeight="1">
      <c r="A36" s="188" t="s">
        <v>207</v>
      </c>
      <c r="B36" s="189">
        <v>42787</v>
      </c>
      <c r="C36" s="190" t="s">
        <v>323</v>
      </c>
      <c r="D36" s="190"/>
      <c r="E36" s="190"/>
      <c r="F36" s="190"/>
      <c r="G36" s="193" t="s">
        <v>262</v>
      </c>
      <c r="H36" s="193" t="s">
        <v>263</v>
      </c>
      <c r="I36" s="196">
        <v>2000</v>
      </c>
      <c r="J36" s="189">
        <v>42817</v>
      </c>
      <c r="K36" s="193" t="s">
        <v>10</v>
      </c>
      <c r="L36" s="193" t="s">
        <v>64</v>
      </c>
      <c r="M36" s="193" t="s">
        <v>64</v>
      </c>
      <c r="N36" s="193" t="s">
        <v>264</v>
      </c>
      <c r="O36" s="193"/>
      <c r="P36" s="179"/>
      <c r="Q36" s="195"/>
      <c r="R36" s="195"/>
      <c r="S36" s="189">
        <v>42805</v>
      </c>
      <c r="T36" s="196">
        <v>2005</v>
      </c>
      <c r="U36" s="196"/>
      <c r="V36" s="196"/>
      <c r="W36" s="196"/>
      <c r="X36" s="196"/>
      <c r="Y36" s="196"/>
      <c r="Z36" s="190" t="s">
        <v>12</v>
      </c>
      <c r="AA36" s="193" t="s">
        <v>265</v>
      </c>
      <c r="AB36" s="198">
        <v>487</v>
      </c>
      <c r="AC36" s="198">
        <v>1347</v>
      </c>
      <c r="AD36" s="127">
        <f t="shared" si="0"/>
        <v>55.1</v>
      </c>
      <c r="AE36" s="127">
        <f t="shared" si="1"/>
        <v>1200.6542857142863</v>
      </c>
      <c r="AF36" s="141">
        <f t="shared" si="2"/>
        <v>28.010904761904772</v>
      </c>
      <c r="AG36" s="142">
        <f t="shared" si="3"/>
        <v>28</v>
      </c>
      <c r="AH36" s="141">
        <f t="shared" si="4"/>
        <v>28.006542857142865</v>
      </c>
      <c r="AI36" s="179"/>
      <c r="AJ36" s="179" t="s">
        <v>2</v>
      </c>
      <c r="AK36" s="179">
        <v>50</v>
      </c>
      <c r="AL36" s="179">
        <v>15</v>
      </c>
      <c r="AM36" s="202"/>
      <c r="AN36" s="218" t="s">
        <v>651</v>
      </c>
    </row>
    <row r="37" spans="1:186" s="44" customFormat="1" ht="15" customHeight="1">
      <c r="A37" s="51">
        <v>290</v>
      </c>
      <c r="B37" s="47">
        <v>42777</v>
      </c>
      <c r="C37" s="48" t="s">
        <v>324</v>
      </c>
      <c r="D37" s="48"/>
      <c r="E37" s="48"/>
      <c r="F37" s="48"/>
      <c r="G37" s="49" t="s">
        <v>55</v>
      </c>
      <c r="H37" s="49" t="s">
        <v>295</v>
      </c>
      <c r="I37" s="52">
        <v>300</v>
      </c>
      <c r="J37" s="47">
        <v>42818</v>
      </c>
      <c r="K37" s="49" t="s">
        <v>10</v>
      </c>
      <c r="L37" s="49" t="s">
        <v>64</v>
      </c>
      <c r="M37" s="49" t="s">
        <v>64</v>
      </c>
      <c r="N37" s="49" t="s">
        <v>296</v>
      </c>
      <c r="O37" s="49"/>
      <c r="P37" s="45"/>
      <c r="Q37" s="50"/>
      <c r="R37" s="50"/>
      <c r="S37" s="47">
        <v>42814</v>
      </c>
      <c r="T37" s="52">
        <v>305</v>
      </c>
      <c r="U37" s="52"/>
      <c r="V37" s="52"/>
      <c r="W37" s="52"/>
      <c r="X37" s="52"/>
      <c r="Y37" s="52"/>
      <c r="Z37" s="48" t="s">
        <v>12</v>
      </c>
      <c r="AA37" s="49" t="s">
        <v>273</v>
      </c>
      <c r="AB37" s="53">
        <v>689</v>
      </c>
      <c r="AC37" s="53">
        <v>1925</v>
      </c>
      <c r="AD37" s="127">
        <f t="shared" si="0"/>
        <v>21.1</v>
      </c>
      <c r="AE37" s="127">
        <f t="shared" si="1"/>
        <v>1221.7542857142862</v>
      </c>
      <c r="AF37" s="141">
        <f t="shared" si="2"/>
        <v>28.362571428571435</v>
      </c>
      <c r="AG37" s="142">
        <f t="shared" si="3"/>
        <v>28</v>
      </c>
      <c r="AH37" s="141">
        <f t="shared" si="4"/>
        <v>28.21754285714286</v>
      </c>
      <c r="AI37" s="45"/>
      <c r="AJ37" s="13" t="s">
        <v>216</v>
      </c>
      <c r="AK37" s="45">
        <v>50</v>
      </c>
      <c r="AL37" s="45">
        <v>15</v>
      </c>
      <c r="AN37" s="44" t="s">
        <v>678</v>
      </c>
    </row>
    <row r="38" spans="1:186" s="44" customFormat="1" ht="15" customHeight="1">
      <c r="A38" s="51">
        <v>300</v>
      </c>
      <c r="B38" s="47">
        <v>42804</v>
      </c>
      <c r="C38" s="48" t="s">
        <v>624</v>
      </c>
      <c r="D38" s="48"/>
      <c r="E38" s="48"/>
      <c r="F38" s="48"/>
      <c r="G38" s="49" t="s">
        <v>625</v>
      </c>
      <c r="H38" s="49" t="s">
        <v>626</v>
      </c>
      <c r="I38" s="52">
        <v>500</v>
      </c>
      <c r="J38" s="47">
        <v>42818</v>
      </c>
      <c r="K38" s="49" t="s">
        <v>10</v>
      </c>
      <c r="L38" s="49" t="s">
        <v>64</v>
      </c>
      <c r="M38" s="49" t="s">
        <v>64</v>
      </c>
      <c r="N38" s="49" t="s">
        <v>627</v>
      </c>
      <c r="O38" s="49"/>
      <c r="P38" s="45"/>
      <c r="Q38" s="50"/>
      <c r="R38" s="50"/>
      <c r="S38" s="47">
        <v>42815</v>
      </c>
      <c r="T38" s="52">
        <v>505</v>
      </c>
      <c r="U38" s="52"/>
      <c r="V38" s="52"/>
      <c r="W38" s="52"/>
      <c r="X38" s="52"/>
      <c r="Y38" s="52"/>
      <c r="Z38" s="48" t="s">
        <v>35</v>
      </c>
      <c r="AA38" s="49" t="s">
        <v>343</v>
      </c>
      <c r="AB38" s="53">
        <v>531</v>
      </c>
      <c r="AC38" s="53">
        <v>1655</v>
      </c>
      <c r="AD38" s="127">
        <f t="shared" si="0"/>
        <v>25.1</v>
      </c>
      <c r="AE38" s="127">
        <f t="shared" si="1"/>
        <v>1246.8542857142861</v>
      </c>
      <c r="AF38" s="141">
        <f t="shared" si="2"/>
        <v>28.780904761904768</v>
      </c>
      <c r="AG38" s="142">
        <f t="shared" si="3"/>
        <v>28</v>
      </c>
      <c r="AH38" s="141">
        <f t="shared" si="4"/>
        <v>28.468542857142861</v>
      </c>
      <c r="AI38" s="45"/>
      <c r="AJ38" s="217" t="s">
        <v>531</v>
      </c>
      <c r="AK38" s="179">
        <v>50</v>
      </c>
      <c r="AL38" s="179">
        <v>15</v>
      </c>
      <c r="AN38" s="202" t="s">
        <v>712</v>
      </c>
    </row>
    <row r="39" spans="1:186" s="44" customFormat="1" ht="15" customHeight="1">
      <c r="A39" s="51">
        <v>310</v>
      </c>
      <c r="B39" s="210">
        <v>42808</v>
      </c>
      <c r="C39" s="211" t="s">
        <v>683</v>
      </c>
      <c r="D39" s="211"/>
      <c r="E39" s="211"/>
      <c r="F39" s="211"/>
      <c r="G39" s="212" t="s">
        <v>684</v>
      </c>
      <c r="H39" s="212" t="s">
        <v>685</v>
      </c>
      <c r="I39" s="213">
        <v>500</v>
      </c>
      <c r="J39" s="210">
        <v>42818</v>
      </c>
      <c r="K39" s="212" t="s">
        <v>506</v>
      </c>
      <c r="L39" s="212" t="s">
        <v>10</v>
      </c>
      <c r="M39" s="212" t="s">
        <v>64</v>
      </c>
      <c r="N39" s="212" t="s">
        <v>686</v>
      </c>
      <c r="O39" s="212"/>
      <c r="P39" s="45"/>
      <c r="Q39" s="214"/>
      <c r="R39" s="214"/>
      <c r="S39" s="210">
        <v>42815</v>
      </c>
      <c r="T39" s="213">
        <v>505</v>
      </c>
      <c r="U39" s="213"/>
      <c r="V39" s="213"/>
      <c r="W39" s="213"/>
      <c r="X39" s="213"/>
      <c r="Y39" s="213"/>
      <c r="Z39" s="211" t="s">
        <v>12</v>
      </c>
      <c r="AA39" s="212" t="s">
        <v>687</v>
      </c>
      <c r="AB39" s="215">
        <v>634</v>
      </c>
      <c r="AC39" s="215">
        <v>1775</v>
      </c>
      <c r="AD39" s="127">
        <f t="shared" si="0"/>
        <v>25.1</v>
      </c>
      <c r="AE39" s="127">
        <f t="shared" si="1"/>
        <v>1271.954285714286</v>
      </c>
      <c r="AF39" s="141">
        <f t="shared" si="2"/>
        <v>29.199238095238101</v>
      </c>
      <c r="AG39" s="142">
        <f t="shared" si="3"/>
        <v>29</v>
      </c>
      <c r="AH39" s="141">
        <f t="shared" si="4"/>
        <v>29.119542857142861</v>
      </c>
      <c r="AI39" s="45"/>
      <c r="AJ39" s="179" t="s">
        <v>2</v>
      </c>
      <c r="AK39" s="179">
        <v>50</v>
      </c>
      <c r="AL39" s="179">
        <v>15</v>
      </c>
      <c r="AN39" s="44" t="s">
        <v>644</v>
      </c>
    </row>
    <row r="40" spans="1:186" s="44" customFormat="1" ht="15" customHeight="1">
      <c r="A40" s="51">
        <v>320</v>
      </c>
      <c r="B40" s="210">
        <v>42808</v>
      </c>
      <c r="C40" s="211" t="s">
        <v>688</v>
      </c>
      <c r="D40" s="211"/>
      <c r="E40" s="211"/>
      <c r="F40" s="211"/>
      <c r="G40" s="212" t="s">
        <v>684</v>
      </c>
      <c r="H40" s="212" t="s">
        <v>689</v>
      </c>
      <c r="I40" s="213">
        <v>500</v>
      </c>
      <c r="J40" s="210">
        <v>42818</v>
      </c>
      <c r="K40" s="212" t="s">
        <v>690</v>
      </c>
      <c r="L40" s="212" t="s">
        <v>64</v>
      </c>
      <c r="M40" s="212" t="s">
        <v>64</v>
      </c>
      <c r="N40" s="212" t="s">
        <v>691</v>
      </c>
      <c r="O40" s="212"/>
      <c r="P40" s="45"/>
      <c r="Q40" s="214"/>
      <c r="R40" s="214"/>
      <c r="S40" s="210">
        <v>42815</v>
      </c>
      <c r="T40" s="213">
        <v>505</v>
      </c>
      <c r="U40" s="213"/>
      <c r="V40" s="213"/>
      <c r="W40" s="213"/>
      <c r="X40" s="213"/>
      <c r="Y40" s="213"/>
      <c r="Z40" s="211" t="s">
        <v>35</v>
      </c>
      <c r="AA40" s="212" t="s">
        <v>487</v>
      </c>
      <c r="AB40" s="215">
        <v>640</v>
      </c>
      <c r="AC40" s="215">
        <v>1875</v>
      </c>
      <c r="AD40" s="127">
        <f t="shared" si="0"/>
        <v>25.1</v>
      </c>
      <c r="AE40" s="127">
        <f t="shared" si="1"/>
        <v>1297.0542857142859</v>
      </c>
      <c r="AF40" s="141">
        <f t="shared" si="2"/>
        <v>29.617571428571431</v>
      </c>
      <c r="AG40" s="142">
        <f t="shared" si="3"/>
        <v>29</v>
      </c>
      <c r="AH40" s="141">
        <f t="shared" si="4"/>
        <v>29.370542857142858</v>
      </c>
      <c r="AI40" s="45"/>
      <c r="AJ40" s="179" t="s">
        <v>2</v>
      </c>
      <c r="AK40" s="179">
        <v>50</v>
      </c>
      <c r="AL40" s="179">
        <v>15</v>
      </c>
      <c r="AN40" s="44" t="s">
        <v>644</v>
      </c>
    </row>
    <row r="41" spans="1:186" s="44" customFormat="1" ht="15" customHeight="1">
      <c r="A41" s="51">
        <v>330</v>
      </c>
      <c r="B41" s="210">
        <v>42802</v>
      </c>
      <c r="C41" s="211" t="s">
        <v>591</v>
      </c>
      <c r="D41" s="211"/>
      <c r="E41" s="211"/>
      <c r="F41" s="211"/>
      <c r="G41" s="212" t="s">
        <v>63</v>
      </c>
      <c r="H41" s="212" t="s">
        <v>589</v>
      </c>
      <c r="I41" s="213">
        <v>1780</v>
      </c>
      <c r="J41" s="210">
        <v>42816</v>
      </c>
      <c r="K41" s="212" t="s">
        <v>584</v>
      </c>
      <c r="L41" s="212" t="s">
        <v>585</v>
      </c>
      <c r="M41" s="212" t="s">
        <v>64</v>
      </c>
      <c r="N41" s="212" t="s">
        <v>590</v>
      </c>
      <c r="O41" s="212"/>
      <c r="P41" s="45"/>
      <c r="Q41" s="214"/>
      <c r="R41" s="214"/>
      <c r="S41" s="210">
        <v>42812</v>
      </c>
      <c r="T41" s="213">
        <v>1785</v>
      </c>
      <c r="U41" s="213"/>
      <c r="V41" s="213"/>
      <c r="W41" s="213"/>
      <c r="X41" s="213"/>
      <c r="Y41" s="213"/>
      <c r="Z41" s="211" t="s">
        <v>11</v>
      </c>
      <c r="AA41" s="212" t="s">
        <v>359</v>
      </c>
      <c r="AB41" s="215">
        <v>357</v>
      </c>
      <c r="AC41" s="215">
        <v>1643</v>
      </c>
      <c r="AD41" s="127">
        <f t="shared" si="0"/>
        <v>50.7</v>
      </c>
      <c r="AE41" s="127">
        <f t="shared" si="1"/>
        <v>1347.754285714286</v>
      </c>
      <c r="AF41" s="141">
        <f t="shared" si="2"/>
        <v>30.462571428571433</v>
      </c>
      <c r="AG41" s="142">
        <f t="shared" si="3"/>
        <v>30</v>
      </c>
      <c r="AH41" s="141">
        <f t="shared" si="4"/>
        <v>30.277542857142858</v>
      </c>
      <c r="AI41" s="45"/>
      <c r="AJ41" s="45" t="s">
        <v>2</v>
      </c>
      <c r="AK41" s="179">
        <v>50</v>
      </c>
      <c r="AL41" s="179">
        <v>15</v>
      </c>
    </row>
    <row r="42" spans="1:186" s="44" customFormat="1" ht="15" customHeight="1">
      <c r="A42" s="51">
        <v>340</v>
      </c>
      <c r="B42" s="210">
        <v>42801</v>
      </c>
      <c r="C42" s="211" t="s">
        <v>567</v>
      </c>
      <c r="D42" s="211"/>
      <c r="E42" s="211"/>
      <c r="F42" s="211"/>
      <c r="G42" s="212" t="s">
        <v>450</v>
      </c>
      <c r="H42" s="212" t="s">
        <v>455</v>
      </c>
      <c r="I42" s="213">
        <v>500</v>
      </c>
      <c r="J42" s="210">
        <v>42818</v>
      </c>
      <c r="K42" s="212" t="s">
        <v>456</v>
      </c>
      <c r="L42" s="212" t="s">
        <v>457</v>
      </c>
      <c r="M42" s="212" t="s">
        <v>64</v>
      </c>
      <c r="N42" s="212" t="s">
        <v>458</v>
      </c>
      <c r="O42" s="212"/>
      <c r="P42" s="45"/>
      <c r="Q42" s="214"/>
      <c r="R42" s="214"/>
      <c r="S42" s="210">
        <v>42814</v>
      </c>
      <c r="T42" s="213">
        <v>540</v>
      </c>
      <c r="U42" s="213"/>
      <c r="V42" s="213"/>
      <c r="W42" s="213"/>
      <c r="X42" s="213"/>
      <c r="Y42" s="213"/>
      <c r="Z42" s="211" t="s">
        <v>12</v>
      </c>
      <c r="AA42" s="212" t="s">
        <v>459</v>
      </c>
      <c r="AB42" s="215">
        <v>829</v>
      </c>
      <c r="AC42" s="215">
        <v>2145</v>
      </c>
      <c r="AD42" s="127">
        <f t="shared" si="0"/>
        <v>25.8</v>
      </c>
      <c r="AE42" s="127">
        <f t="shared" si="1"/>
        <v>1373.5542857142859</v>
      </c>
      <c r="AF42" s="141">
        <f t="shared" si="2"/>
        <v>30.892571428571433</v>
      </c>
      <c r="AG42" s="142">
        <f t="shared" si="3"/>
        <v>30</v>
      </c>
      <c r="AH42" s="141">
        <f t="shared" si="4"/>
        <v>30.535542857142861</v>
      </c>
      <c r="AI42" s="45"/>
      <c r="AJ42" s="45" t="s">
        <v>65</v>
      </c>
      <c r="AK42" s="45">
        <v>50</v>
      </c>
      <c r="AL42" s="45">
        <v>15</v>
      </c>
    </row>
    <row r="43" spans="1:186" s="44" customFormat="1" ht="15" customHeight="1">
      <c r="A43" s="216" t="s">
        <v>66</v>
      </c>
      <c r="B43" s="210">
        <v>42797</v>
      </c>
      <c r="C43" s="211" t="s">
        <v>523</v>
      </c>
      <c r="D43" s="211"/>
      <c r="E43" s="211"/>
      <c r="F43" s="211"/>
      <c r="G43" s="212" t="s">
        <v>342</v>
      </c>
      <c r="H43" s="212" t="s">
        <v>474</v>
      </c>
      <c r="I43" s="213">
        <v>1</v>
      </c>
      <c r="J43" s="210">
        <v>42809</v>
      </c>
      <c r="K43" s="212" t="s">
        <v>60</v>
      </c>
      <c r="L43" s="212" t="s">
        <v>341</v>
      </c>
      <c r="M43" s="212" t="s">
        <v>64</v>
      </c>
      <c r="N43" s="212" t="s">
        <v>475</v>
      </c>
      <c r="O43" s="212"/>
      <c r="P43" s="45"/>
      <c r="Q43" s="214"/>
      <c r="R43" s="214"/>
      <c r="S43" s="210">
        <v>42812</v>
      </c>
      <c r="T43" s="213">
        <v>12</v>
      </c>
      <c r="U43" s="213"/>
      <c r="V43" s="213"/>
      <c r="W43" s="213"/>
      <c r="X43" s="213"/>
      <c r="Y43" s="213"/>
      <c r="Z43" s="211" t="s">
        <v>12</v>
      </c>
      <c r="AA43" s="212" t="s">
        <v>246</v>
      </c>
      <c r="AB43" s="215">
        <v>557</v>
      </c>
      <c r="AC43" s="215">
        <v>1877</v>
      </c>
      <c r="AD43" s="127">
        <f t="shared" si="0"/>
        <v>15.24</v>
      </c>
      <c r="AE43" s="127">
        <f t="shared" si="1"/>
        <v>1388.7942857142859</v>
      </c>
      <c r="AF43" s="141">
        <f t="shared" si="2"/>
        <v>31.146571428571431</v>
      </c>
      <c r="AG43" s="142">
        <f t="shared" si="3"/>
        <v>31</v>
      </c>
      <c r="AH43" s="141">
        <f t="shared" si="4"/>
        <v>31.08794285714286</v>
      </c>
      <c r="AI43" s="45"/>
      <c r="AJ43" s="45" t="s">
        <v>65</v>
      </c>
      <c r="AK43" s="45">
        <v>50</v>
      </c>
      <c r="AL43" s="45">
        <v>15</v>
      </c>
    </row>
    <row r="44" spans="1:186" s="44" customFormat="1" ht="15" customHeight="1">
      <c r="A44" s="51">
        <v>360</v>
      </c>
      <c r="B44" s="47">
        <v>42809</v>
      </c>
      <c r="C44" s="48" t="s">
        <v>724</v>
      </c>
      <c r="D44" s="48"/>
      <c r="E44" s="48"/>
      <c r="F44" s="48"/>
      <c r="G44" s="49" t="s">
        <v>491</v>
      </c>
      <c r="H44" s="49" t="s">
        <v>725</v>
      </c>
      <c r="I44" s="52">
        <v>3000</v>
      </c>
      <c r="J44" s="47">
        <v>42817</v>
      </c>
      <c r="K44" s="49" t="s">
        <v>60</v>
      </c>
      <c r="L44" s="49" t="s">
        <v>726</v>
      </c>
      <c r="M44" s="49" t="s">
        <v>64</v>
      </c>
      <c r="N44" s="49" t="s">
        <v>727</v>
      </c>
      <c r="O44" s="49"/>
      <c r="P44" s="45"/>
      <c r="Q44" s="50"/>
      <c r="R44" s="50"/>
      <c r="S44" s="47">
        <v>42814</v>
      </c>
      <c r="T44" s="52">
        <v>3010</v>
      </c>
      <c r="U44" s="52"/>
      <c r="V44" s="52"/>
      <c r="W44" s="52"/>
      <c r="X44" s="52"/>
      <c r="Y44" s="52"/>
      <c r="Z44" s="48" t="s">
        <v>35</v>
      </c>
      <c r="AA44" s="49" t="s">
        <v>432</v>
      </c>
      <c r="AB44" s="53">
        <v>372</v>
      </c>
      <c r="AC44" s="53">
        <v>1557</v>
      </c>
      <c r="AD44" s="127">
        <f t="shared" si="0"/>
        <v>75.2</v>
      </c>
      <c r="AE44" s="127">
        <f t="shared" si="1"/>
        <v>1463.994285714286</v>
      </c>
      <c r="AF44" s="141">
        <f t="shared" si="2"/>
        <v>32.399904761904764</v>
      </c>
      <c r="AG44" s="142">
        <f t="shared" si="3"/>
        <v>32</v>
      </c>
      <c r="AH44" s="141">
        <f t="shared" si="4"/>
        <v>32.239942857142857</v>
      </c>
      <c r="AI44" s="45"/>
      <c r="AJ44" s="13" t="s">
        <v>2</v>
      </c>
      <c r="AK44" s="45">
        <v>50</v>
      </c>
      <c r="AL44" s="45">
        <v>15</v>
      </c>
    </row>
    <row r="45" spans="1:186" s="9" customFormat="1" ht="12.75" customHeight="1">
      <c r="A45" s="3"/>
      <c r="B45" s="4"/>
      <c r="C45" s="14"/>
      <c r="D45" s="5"/>
      <c r="E45" s="3"/>
      <c r="F45" s="3"/>
      <c r="G45" s="1"/>
      <c r="H45" s="1"/>
      <c r="I45" s="3">
        <f>SUM(I8:I44)</f>
        <v>29899</v>
      </c>
      <c r="J45" s="4"/>
      <c r="K45" s="1"/>
      <c r="L45" s="1"/>
      <c r="M45" s="1"/>
      <c r="N45" s="14"/>
      <c r="O45" s="1"/>
      <c r="P45" s="1"/>
      <c r="Q45" s="1"/>
      <c r="R45" s="1"/>
      <c r="S45" s="4"/>
      <c r="T45" s="3">
        <f>SUM(T8:T44)</f>
        <v>31384</v>
      </c>
      <c r="U45" s="3"/>
      <c r="V45" s="3"/>
      <c r="W45" s="3"/>
      <c r="X45" s="3"/>
      <c r="Y45" s="12"/>
      <c r="Z45" s="3"/>
      <c r="AA45" s="6"/>
      <c r="AB45" s="14"/>
      <c r="AC45" s="7"/>
      <c r="AD45" s="11">
        <f>SUM(AD7:AD44)</f>
        <v>1463.994285714286</v>
      </c>
      <c r="AE45" s="11"/>
      <c r="AF45" s="146"/>
      <c r="AG45" s="147"/>
      <c r="AH45" s="11">
        <f>AD45/60</f>
        <v>24.399904761904768</v>
      </c>
      <c r="AI45" s="8"/>
      <c r="AJ45" s="43"/>
      <c r="AK45" s="2"/>
      <c r="AL45" s="2"/>
      <c r="GD45" s="10"/>
    </row>
    <row r="46" spans="1:186" ht="12.75" customHeight="1" thickBot="1">
      <c r="A46" s="148" t="s">
        <v>3</v>
      </c>
      <c r="B46" s="149"/>
      <c r="C46" s="149"/>
      <c r="D46" s="150"/>
      <c r="E46" s="150"/>
      <c r="F46" s="151"/>
      <c r="G46" s="149"/>
      <c r="H46" s="152"/>
      <c r="I46" s="152"/>
      <c r="J46" s="153"/>
      <c r="K46" s="153" t="s">
        <v>4</v>
      </c>
      <c r="L46" s="154"/>
      <c r="M46" s="155"/>
      <c r="N46" s="155"/>
      <c r="O46" s="155"/>
      <c r="P46" s="155"/>
      <c r="Q46" s="155"/>
      <c r="R46" s="155"/>
      <c r="S46" s="156"/>
      <c r="T46" s="157"/>
      <c r="U46" s="40"/>
      <c r="V46" s="40"/>
      <c r="W46" s="158"/>
      <c r="X46" s="159"/>
      <c r="Y46" s="160"/>
      <c r="Z46" s="161"/>
      <c r="AA46" s="155"/>
      <c r="AB46" s="155"/>
      <c r="AC46" s="155"/>
      <c r="AD46" s="162"/>
      <c r="AE46" s="163"/>
      <c r="AF46" s="163"/>
      <c r="AG46" s="164"/>
      <c r="AH46" s="165"/>
      <c r="AI46" s="166"/>
      <c r="AJ46" s="167"/>
      <c r="AK46" s="168"/>
      <c r="AL46" s="55"/>
      <c r="AM46" s="42"/>
      <c r="AN46" s="42"/>
      <c r="AO46" s="42"/>
      <c r="AP46" s="42"/>
      <c r="AQ46" s="42"/>
      <c r="AR46" s="42"/>
      <c r="AS46" s="42"/>
      <c r="AT46" s="42"/>
      <c r="AU46" s="42"/>
    </row>
    <row r="47" spans="1:186" s="169" customFormat="1" ht="18" customHeight="1" thickBot="1">
      <c r="A47" s="1516" t="s">
        <v>5</v>
      </c>
      <c r="B47" s="1517"/>
      <c r="C47" s="1517"/>
      <c r="D47" s="1517"/>
      <c r="E47" s="1517"/>
      <c r="F47" s="1517"/>
      <c r="G47" s="1517"/>
      <c r="H47" s="1517"/>
      <c r="I47" s="1517"/>
      <c r="J47" s="1517"/>
      <c r="K47" s="1517"/>
      <c r="L47" s="1517"/>
      <c r="M47" s="1517"/>
      <c r="N47" s="1517"/>
      <c r="O47" s="1517"/>
      <c r="P47" s="1517"/>
      <c r="Q47" s="1517"/>
      <c r="R47" s="1517"/>
      <c r="S47" s="1517"/>
      <c r="T47" s="1517"/>
      <c r="U47" s="1517"/>
      <c r="V47" s="1517"/>
      <c r="W47" s="1517"/>
      <c r="X47" s="1517"/>
      <c r="Y47" s="1517"/>
      <c r="Z47" s="1517"/>
      <c r="AA47" s="1517"/>
      <c r="AB47" s="1517"/>
      <c r="AC47" s="1517"/>
      <c r="AD47" s="1517"/>
      <c r="AE47" s="1517"/>
      <c r="AF47" s="1517"/>
      <c r="AG47" s="1517"/>
      <c r="AH47" s="1517"/>
      <c r="AI47" s="1517"/>
      <c r="AJ47" s="1517"/>
      <c r="AK47" s="1517"/>
      <c r="AL47" s="1518"/>
    </row>
    <row r="48" spans="1:186" ht="14.25" customHeight="1">
      <c r="A48" s="170"/>
      <c r="H48" s="171"/>
      <c r="I48" s="171"/>
      <c r="J48" s="171"/>
      <c r="K48" s="172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173"/>
      <c r="Z48" s="171"/>
      <c r="AA48" s="174"/>
      <c r="AB48" s="174"/>
      <c r="AC48" s="174"/>
      <c r="AD48" s="175"/>
      <c r="AE48" s="171"/>
      <c r="AF48" s="171"/>
      <c r="AG48" s="171"/>
      <c r="AH48" s="171"/>
      <c r="AI48" s="171"/>
      <c r="AJ48" s="171"/>
    </row>
    <row r="49" spans="1:42" ht="14.25" customHeight="1">
      <c r="T49" s="42"/>
      <c r="U49" s="42"/>
      <c r="V49" s="42"/>
      <c r="W49" s="176"/>
      <c r="X49" s="176"/>
      <c r="Y49" s="177"/>
      <c r="AB49" s="178" t="s">
        <v>297</v>
      </c>
    </row>
    <row r="50" spans="1:42" ht="19.5" customHeight="1">
      <c r="H50" s="78" t="s">
        <v>592</v>
      </c>
      <c r="S50" s="78" t="s">
        <v>594</v>
      </c>
      <c r="Y50" s="35"/>
      <c r="AO50" s="42"/>
      <c r="AP50" s="42"/>
    </row>
    <row r="51" spans="1:42" s="199" customFormat="1" ht="16.5" customHeight="1">
      <c r="H51" s="1515"/>
      <c r="I51" s="1515"/>
      <c r="S51" s="1515" t="s">
        <v>61</v>
      </c>
      <c r="T51" s="1515"/>
      <c r="U51" s="1515"/>
      <c r="V51" s="1515"/>
      <c r="W51" s="1515"/>
      <c r="X51" s="1515"/>
      <c r="Y51" s="1515"/>
      <c r="Z51" s="1515"/>
      <c r="AA51" s="200"/>
      <c r="AB51" s="200"/>
      <c r="AC51" s="200"/>
      <c r="AN51" s="201"/>
      <c r="AO51" s="201"/>
    </row>
    <row r="52" spans="1:42" ht="19.5" customHeight="1">
      <c r="A52" s="78"/>
      <c r="B52" s="78"/>
      <c r="H52" s="78" t="s">
        <v>593</v>
      </c>
      <c r="N52" s="78"/>
      <c r="T52" s="78"/>
      <c r="U52" s="78"/>
      <c r="Y52" s="35"/>
      <c r="AO52" s="42"/>
      <c r="AP52" s="42"/>
    </row>
  </sheetData>
  <mergeCells count="10">
    <mergeCell ref="S51:Z51"/>
    <mergeCell ref="A47:AL47"/>
    <mergeCell ref="H51:I51"/>
    <mergeCell ref="A2:AC2"/>
    <mergeCell ref="D4:E5"/>
    <mergeCell ref="G4:G5"/>
    <mergeCell ref="H4:H5"/>
    <mergeCell ref="K4:M4"/>
    <mergeCell ref="P4:R4"/>
    <mergeCell ref="AB4:AC4"/>
  </mergeCells>
  <conditionalFormatting sqref="C45:C49 C53:C65536">
    <cfRule type="duplicateValues" dxfId="4396" priority="451" stopIfTrue="1"/>
  </conditionalFormatting>
  <conditionalFormatting sqref="C45:C49 C1:C7 C53:C65536">
    <cfRule type="duplicateValues" dxfId="4395" priority="452" stopIfTrue="1"/>
  </conditionalFormatting>
  <conditionalFormatting sqref="C45:C49 C1:C7 C53:C65536">
    <cfRule type="duplicateValues" dxfId="4394" priority="453" stopIfTrue="1"/>
    <cfRule type="duplicateValues" dxfId="4393" priority="454" stopIfTrue="1"/>
  </conditionalFormatting>
  <conditionalFormatting sqref="C37:AC37 AR37:AU37 BJ37 BA37:BB37 AI37:AL37">
    <cfRule type="duplicateValues" dxfId="4392" priority="385" stopIfTrue="1"/>
  </conditionalFormatting>
  <conditionalFormatting sqref="C37:AC37 AR37:AU37 BJ37 BA37:BB37 AI37:AL37">
    <cfRule type="duplicateValues" dxfId="4391" priority="386" stopIfTrue="1"/>
    <cfRule type="duplicateValues" dxfId="4390" priority="387" stopIfTrue="1"/>
  </conditionalFormatting>
  <conditionalFormatting sqref="BK37">
    <cfRule type="duplicateValues" dxfId="4389" priority="388" stopIfTrue="1"/>
  </conditionalFormatting>
  <conditionalFormatting sqref="BK37">
    <cfRule type="duplicateValues" dxfId="4388" priority="389" stopIfTrue="1"/>
    <cfRule type="duplicateValues" dxfId="4387" priority="390" stopIfTrue="1"/>
  </conditionalFormatting>
  <conditionalFormatting sqref="C50:C52">
    <cfRule type="duplicateValues" dxfId="4386" priority="379" stopIfTrue="1"/>
    <cfRule type="duplicateValues" dxfId="4385" priority="380" stopIfTrue="1"/>
  </conditionalFormatting>
  <conditionalFormatting sqref="C50:C52">
    <cfRule type="duplicateValues" dxfId="4384" priority="381" stopIfTrue="1"/>
  </conditionalFormatting>
  <conditionalFormatting sqref="C50:C52">
    <cfRule type="duplicateValues" dxfId="4383" priority="382" stopIfTrue="1"/>
  </conditionalFormatting>
  <conditionalFormatting sqref="C50:C52">
    <cfRule type="duplicateValues" dxfId="4382" priority="383" stopIfTrue="1"/>
    <cfRule type="duplicateValues" dxfId="4381" priority="384" stopIfTrue="1"/>
  </conditionalFormatting>
  <conditionalFormatting sqref="AR18:AU22 BJ18:BJ22 BA18:BB22 C18:AC22 AI18:AL22">
    <cfRule type="duplicateValues" dxfId="4380" priority="373" stopIfTrue="1"/>
  </conditionalFormatting>
  <conditionalFormatting sqref="AR18:AU22 BJ18:BJ22 BA18:BB22 C18:AC22 AI18:AL22">
    <cfRule type="duplicateValues" dxfId="4379" priority="374" stopIfTrue="1"/>
    <cfRule type="duplicateValues" dxfId="4378" priority="375" stopIfTrue="1"/>
  </conditionalFormatting>
  <conditionalFormatting sqref="BK18:BK22">
    <cfRule type="duplicateValues" dxfId="4377" priority="376" stopIfTrue="1"/>
  </conditionalFormatting>
  <conditionalFormatting sqref="BK18:BK22">
    <cfRule type="duplicateValues" dxfId="4376" priority="377" stopIfTrue="1"/>
    <cfRule type="duplicateValues" dxfId="4375" priority="378" stopIfTrue="1"/>
  </conditionalFormatting>
  <conditionalFormatting sqref="AR17:AU17 BJ17 BA17:BB17 C17:AC17 AI17:AL17">
    <cfRule type="duplicateValues" dxfId="4374" priority="367" stopIfTrue="1"/>
  </conditionalFormatting>
  <conditionalFormatting sqref="AR17:AU17 BJ17 BA17:BB17 C17:AC17 AI17:AL17">
    <cfRule type="duplicateValues" dxfId="4373" priority="368" stopIfTrue="1"/>
    <cfRule type="duplicateValues" dxfId="4372" priority="369" stopIfTrue="1"/>
  </conditionalFormatting>
  <conditionalFormatting sqref="BK17">
    <cfRule type="duplicateValues" dxfId="4371" priority="370" stopIfTrue="1"/>
  </conditionalFormatting>
  <conditionalFormatting sqref="BK17">
    <cfRule type="duplicateValues" dxfId="4370" priority="371" stopIfTrue="1"/>
    <cfRule type="duplicateValues" dxfId="4369" priority="372" stopIfTrue="1"/>
  </conditionalFormatting>
  <conditionalFormatting sqref="C14">
    <cfRule type="duplicateValues" dxfId="4368" priority="346" stopIfTrue="1"/>
  </conditionalFormatting>
  <conditionalFormatting sqref="C14">
    <cfRule type="duplicateValues" dxfId="4367" priority="347" stopIfTrue="1"/>
    <cfRule type="duplicateValues" dxfId="4366" priority="348" stopIfTrue="1"/>
  </conditionalFormatting>
  <conditionalFormatting sqref="AJ14">
    <cfRule type="duplicateValues" dxfId="4365" priority="343" stopIfTrue="1"/>
  </conditionalFormatting>
  <conditionalFormatting sqref="AJ14">
    <cfRule type="duplicateValues" dxfId="4364" priority="344" stopIfTrue="1"/>
    <cfRule type="duplicateValues" dxfId="4363" priority="345" stopIfTrue="1"/>
  </conditionalFormatting>
  <conditionalFormatting sqref="BS30:BS31 BJ30:BK31 BA30:BD31 C30:AC31 AR30:AU31 AI30:AL31">
    <cfRule type="duplicateValues" dxfId="4362" priority="337" stopIfTrue="1"/>
  </conditionalFormatting>
  <conditionalFormatting sqref="BS30:BS31 BJ30:BK31 BA30:BD31 C30:AC31 AR30:AU31 AI30:AL31">
    <cfRule type="duplicateValues" dxfId="4361" priority="338" stopIfTrue="1"/>
    <cfRule type="duplicateValues" dxfId="4360" priority="339" stopIfTrue="1"/>
  </conditionalFormatting>
  <conditionalFormatting sqref="BT30:BT31">
    <cfRule type="duplicateValues" dxfId="4359" priority="340" stopIfTrue="1"/>
  </conditionalFormatting>
  <conditionalFormatting sqref="BT30:BT31">
    <cfRule type="duplicateValues" dxfId="4358" priority="341" stopIfTrue="1"/>
    <cfRule type="duplicateValues" dxfId="4357" priority="342" stopIfTrue="1"/>
  </conditionalFormatting>
  <conditionalFormatting sqref="C25:F25">
    <cfRule type="duplicateValues" dxfId="4356" priority="334" stopIfTrue="1"/>
  </conditionalFormatting>
  <conditionalFormatting sqref="C25:F25">
    <cfRule type="duplicateValues" dxfId="4355" priority="335" stopIfTrue="1"/>
    <cfRule type="duplicateValues" dxfId="4354" priority="336" stopIfTrue="1"/>
  </conditionalFormatting>
  <conditionalFormatting sqref="AK25:AL25">
    <cfRule type="duplicateValues" dxfId="4353" priority="328" stopIfTrue="1"/>
  </conditionalFormatting>
  <conditionalFormatting sqref="AK25:AL25">
    <cfRule type="duplicateValues" dxfId="4352" priority="329" stopIfTrue="1"/>
    <cfRule type="duplicateValues" dxfId="4351" priority="330" stopIfTrue="1"/>
  </conditionalFormatting>
  <conditionalFormatting sqref="AJ25">
    <cfRule type="duplicateValues" dxfId="4350" priority="331" stopIfTrue="1"/>
  </conditionalFormatting>
  <conditionalFormatting sqref="AJ25">
    <cfRule type="duplicateValues" dxfId="4349" priority="332" stopIfTrue="1"/>
    <cfRule type="duplicateValues" dxfId="4348" priority="333" stopIfTrue="1"/>
  </conditionalFormatting>
  <conditionalFormatting sqref="BS41 BJ41:BK41 BA41:BD41 C41:AC41 AR41:AU41 AI41:AL41">
    <cfRule type="duplicateValues" dxfId="4347" priority="322" stopIfTrue="1"/>
  </conditionalFormatting>
  <conditionalFormatting sqref="BS41 BJ41:BK41 BA41:BD41 C41:AC41 AR41:AU41 AI41:AL41">
    <cfRule type="duplicateValues" dxfId="4346" priority="323" stopIfTrue="1"/>
    <cfRule type="duplicateValues" dxfId="4345" priority="324" stopIfTrue="1"/>
  </conditionalFormatting>
  <conditionalFormatting sqref="BT41">
    <cfRule type="duplicateValues" dxfId="4344" priority="325" stopIfTrue="1"/>
  </conditionalFormatting>
  <conditionalFormatting sqref="BT41">
    <cfRule type="duplicateValues" dxfId="4343" priority="326" stopIfTrue="1"/>
    <cfRule type="duplicateValues" dxfId="4342" priority="327" stopIfTrue="1"/>
  </conditionalFormatting>
  <conditionalFormatting sqref="AJ33:AL35">
    <cfRule type="duplicateValues" dxfId="4341" priority="319" stopIfTrue="1"/>
  </conditionalFormatting>
  <conditionalFormatting sqref="AJ33:AL35">
    <cfRule type="duplicateValues" dxfId="4340" priority="320" stopIfTrue="1"/>
    <cfRule type="duplicateValues" dxfId="4339" priority="321" stopIfTrue="1"/>
  </conditionalFormatting>
  <conditionalFormatting sqref="BA36:BB36 BJ36 AR36:AU36 C36:AC36 AI36:AL36">
    <cfRule type="duplicateValues" dxfId="4338" priority="313" stopIfTrue="1"/>
  </conditionalFormatting>
  <conditionalFormatting sqref="BA36:BB36 BJ36 AR36:AU36 C36:AC36 AI36:AL36">
    <cfRule type="duplicateValues" dxfId="4337" priority="314" stopIfTrue="1"/>
    <cfRule type="duplicateValues" dxfId="4336" priority="315" stopIfTrue="1"/>
  </conditionalFormatting>
  <conditionalFormatting sqref="BK36">
    <cfRule type="duplicateValues" dxfId="4335" priority="316" stopIfTrue="1"/>
  </conditionalFormatting>
  <conditionalFormatting sqref="BK36">
    <cfRule type="duplicateValues" dxfId="4334" priority="317" stopIfTrue="1"/>
    <cfRule type="duplicateValues" dxfId="4333" priority="318" stopIfTrue="1"/>
  </conditionalFormatting>
  <conditionalFormatting sqref="BJ23:BK23 BS23 AR23:AU23 BA23:BD23 C23:AC23 AI23:AL23">
    <cfRule type="duplicateValues" dxfId="4332" priority="259" stopIfTrue="1"/>
  </conditionalFormatting>
  <conditionalFormatting sqref="BJ23:BK23 BS23 AR23:AU23 BA23:BD23 C23:AC23 AI23:AL23">
    <cfRule type="duplicateValues" dxfId="4331" priority="260" stopIfTrue="1"/>
    <cfRule type="duplicateValues" dxfId="4330" priority="261" stopIfTrue="1"/>
  </conditionalFormatting>
  <conditionalFormatting sqref="BT23">
    <cfRule type="duplicateValues" dxfId="4329" priority="262" stopIfTrue="1"/>
  </conditionalFormatting>
  <conditionalFormatting sqref="BT23">
    <cfRule type="duplicateValues" dxfId="4328" priority="263" stopIfTrue="1"/>
    <cfRule type="duplicateValues" dxfId="4327" priority="264" stopIfTrue="1"/>
  </conditionalFormatting>
  <conditionalFormatting sqref="C29:L29">
    <cfRule type="duplicateValues" dxfId="4326" priority="256" stopIfTrue="1"/>
  </conditionalFormatting>
  <conditionalFormatting sqref="C29:L29">
    <cfRule type="duplicateValues" dxfId="4325" priority="257" stopIfTrue="1"/>
    <cfRule type="duplicateValues" dxfId="4324" priority="258" stopIfTrue="1"/>
  </conditionalFormatting>
  <conditionalFormatting sqref="AJ29:AL29">
    <cfRule type="duplicateValues" dxfId="4323" priority="253" stopIfTrue="1"/>
  </conditionalFormatting>
  <conditionalFormatting sqref="AJ29:AL29">
    <cfRule type="duplicateValues" dxfId="4322" priority="254" stopIfTrue="1"/>
    <cfRule type="duplicateValues" dxfId="4321" priority="255" stopIfTrue="1"/>
  </conditionalFormatting>
  <conditionalFormatting sqref="AK42:AL42">
    <cfRule type="duplicateValues" dxfId="4320" priority="63488" stopIfTrue="1"/>
  </conditionalFormatting>
  <conditionalFormatting sqref="AK42:AL42">
    <cfRule type="duplicateValues" dxfId="4319" priority="63490" stopIfTrue="1"/>
    <cfRule type="duplicateValues" dxfId="4318" priority="63491" stopIfTrue="1"/>
  </conditionalFormatting>
  <conditionalFormatting sqref="AJ42">
    <cfRule type="duplicateValues" dxfId="4317" priority="63494" stopIfTrue="1"/>
  </conditionalFormatting>
  <conditionalFormatting sqref="AJ42">
    <cfRule type="duplicateValues" dxfId="4316" priority="63496" stopIfTrue="1"/>
    <cfRule type="duplicateValues" dxfId="4315" priority="63497" stopIfTrue="1"/>
  </conditionalFormatting>
  <conditionalFormatting sqref="C42:L42">
    <cfRule type="duplicateValues" dxfId="4314" priority="63500" stopIfTrue="1"/>
  </conditionalFormatting>
  <conditionalFormatting sqref="C42:L42">
    <cfRule type="duplicateValues" dxfId="4313" priority="63502" stopIfTrue="1"/>
    <cfRule type="duplicateValues" dxfId="4312" priority="63503" stopIfTrue="1"/>
  </conditionalFormatting>
  <conditionalFormatting sqref="BJ24:BK24 BS24 AR24:AU24 BA24:BD24 C24:AC24 AI24">
    <cfRule type="duplicateValues" dxfId="4311" priority="196" stopIfTrue="1"/>
  </conditionalFormatting>
  <conditionalFormatting sqref="BJ24:BK24 BS24 AR24:AU24 BA24:BD24 C24:AC24 AI24">
    <cfRule type="duplicateValues" dxfId="4310" priority="197" stopIfTrue="1"/>
    <cfRule type="duplicateValues" dxfId="4309" priority="198" stopIfTrue="1"/>
  </conditionalFormatting>
  <conditionalFormatting sqref="BT24">
    <cfRule type="duplicateValues" dxfId="4308" priority="199" stopIfTrue="1"/>
  </conditionalFormatting>
  <conditionalFormatting sqref="BT24">
    <cfRule type="duplicateValues" dxfId="4307" priority="200" stopIfTrue="1"/>
    <cfRule type="duplicateValues" dxfId="4306" priority="201" stopIfTrue="1"/>
  </conditionalFormatting>
  <conditionalFormatting sqref="AK24:AL24">
    <cfRule type="duplicateValues" dxfId="4305" priority="190" stopIfTrue="1"/>
  </conditionalFormatting>
  <conditionalFormatting sqref="AK24:AL24">
    <cfRule type="duplicateValues" dxfId="4304" priority="191" stopIfTrue="1"/>
    <cfRule type="duplicateValues" dxfId="4303" priority="192" stopIfTrue="1"/>
  </conditionalFormatting>
  <conditionalFormatting sqref="AJ24">
    <cfRule type="duplicateValues" dxfId="4302" priority="193" stopIfTrue="1"/>
  </conditionalFormatting>
  <conditionalFormatting sqref="AJ24">
    <cfRule type="duplicateValues" dxfId="4301" priority="194" stopIfTrue="1"/>
    <cfRule type="duplicateValues" dxfId="4300" priority="195" stopIfTrue="1"/>
  </conditionalFormatting>
  <conditionalFormatting sqref="AR28:AU28 BJ28 BA28:BB28 C28:AC28 AI28:AL28">
    <cfRule type="duplicateValues" dxfId="4299" priority="169" stopIfTrue="1"/>
  </conditionalFormatting>
  <conditionalFormatting sqref="AR28:AU28 BJ28 BA28:BB28 C28:AC28 AI28:AL28">
    <cfRule type="duplicateValues" dxfId="4298" priority="170" stopIfTrue="1"/>
    <cfRule type="duplicateValues" dxfId="4297" priority="171" stopIfTrue="1"/>
  </conditionalFormatting>
  <conditionalFormatting sqref="BK28">
    <cfRule type="duplicateValues" dxfId="4296" priority="172" stopIfTrue="1"/>
  </conditionalFormatting>
  <conditionalFormatting sqref="BK28">
    <cfRule type="duplicateValues" dxfId="4295" priority="173" stopIfTrue="1"/>
    <cfRule type="duplicateValues" dxfId="4294" priority="174" stopIfTrue="1"/>
  </conditionalFormatting>
  <conditionalFormatting sqref="AI27:AL27 C27:AC27 BA27:BD27 AR27:AU27 BJ27:BK27 BS27 AJ26">
    <cfRule type="duplicateValues" dxfId="4293" priority="163" stopIfTrue="1"/>
  </conditionalFormatting>
  <conditionalFormatting sqref="AI27:AL27 C27:AC27 BA27:BD27 AR27:AU27 BJ27:BK27 BS27 AJ26">
    <cfRule type="duplicateValues" dxfId="4292" priority="164" stopIfTrue="1"/>
    <cfRule type="duplicateValues" dxfId="4291" priority="165" stopIfTrue="1"/>
  </conditionalFormatting>
  <conditionalFormatting sqref="BT27">
    <cfRule type="duplicateValues" dxfId="4290" priority="166" stopIfTrue="1"/>
  </conditionalFormatting>
  <conditionalFormatting sqref="BT27">
    <cfRule type="duplicateValues" dxfId="4289" priority="167" stopIfTrue="1"/>
    <cfRule type="duplicateValues" dxfId="4288" priority="168" stopIfTrue="1"/>
  </conditionalFormatting>
  <conditionalFormatting sqref="C26:F26">
    <cfRule type="duplicateValues" dxfId="4287" priority="160" stopIfTrue="1"/>
  </conditionalFormatting>
  <conditionalFormatting sqref="C26:F26">
    <cfRule type="duplicateValues" dxfId="4286" priority="161" stopIfTrue="1"/>
    <cfRule type="duplicateValues" dxfId="4285" priority="162" stopIfTrue="1"/>
  </conditionalFormatting>
  <conditionalFormatting sqref="BS38 BJ38:BK38 BA38:BD38 C38:AC38 AR38:AU38 AI38:AL38">
    <cfRule type="duplicateValues" dxfId="4284" priority="127" stopIfTrue="1"/>
  </conditionalFormatting>
  <conditionalFormatting sqref="BS38 BJ38:BK38 BA38:BD38 C38:AC38 AR38:AU38 AI38:AL38">
    <cfRule type="duplicateValues" dxfId="4283" priority="128" stopIfTrue="1"/>
    <cfRule type="duplicateValues" dxfId="4282" priority="129" stopIfTrue="1"/>
  </conditionalFormatting>
  <conditionalFormatting sqref="BT38">
    <cfRule type="duplicateValues" dxfId="4281" priority="130" stopIfTrue="1"/>
  </conditionalFormatting>
  <conditionalFormatting sqref="BT38">
    <cfRule type="duplicateValues" dxfId="4280" priority="131" stopIfTrue="1"/>
    <cfRule type="duplicateValues" dxfId="4279" priority="132" stopIfTrue="1"/>
  </conditionalFormatting>
  <conditionalFormatting sqref="BJ39:BK40 BS39:BS40 BA39:BD40 AI39:AL40 C39:AC40 AR39:AU40">
    <cfRule type="duplicateValues" dxfId="4278" priority="121" stopIfTrue="1"/>
  </conditionalFormatting>
  <conditionalFormatting sqref="BJ39:BK40 BS39:BS40 BA39:BD40 AI39:AL40 C39:AC40 AR39:AU40">
    <cfRule type="duplicateValues" dxfId="4277" priority="122" stopIfTrue="1"/>
    <cfRule type="duplicateValues" dxfId="4276" priority="123" stopIfTrue="1"/>
  </conditionalFormatting>
  <conditionalFormatting sqref="BT39:BT40">
    <cfRule type="duplicateValues" dxfId="4275" priority="124" stopIfTrue="1"/>
  </conditionalFormatting>
  <conditionalFormatting sqref="BT39:BT40">
    <cfRule type="duplicateValues" dxfId="4274" priority="125" stopIfTrue="1"/>
    <cfRule type="duplicateValues" dxfId="4273" priority="126" stopIfTrue="1"/>
  </conditionalFormatting>
  <conditionalFormatting sqref="BJ44:BK44 BS44 AR44:AU44 BA44:BD44 C44:AC44 AI44:AL44">
    <cfRule type="duplicateValues" dxfId="4272" priority="115" stopIfTrue="1"/>
  </conditionalFormatting>
  <conditionalFormatting sqref="BJ44:BK44 BS44 AR44:AU44 BA44:BD44 C44:AC44 AI44:AL44">
    <cfRule type="duplicateValues" dxfId="4271" priority="116" stopIfTrue="1"/>
    <cfRule type="duplicateValues" dxfId="4270" priority="117" stopIfTrue="1"/>
  </conditionalFormatting>
  <conditionalFormatting sqref="BT44">
    <cfRule type="duplicateValues" dxfId="4269" priority="118" stopIfTrue="1"/>
  </conditionalFormatting>
  <conditionalFormatting sqref="BT44">
    <cfRule type="duplicateValues" dxfId="4268" priority="119" stopIfTrue="1"/>
    <cfRule type="duplicateValues" dxfId="4267" priority="120" stopIfTrue="1"/>
  </conditionalFormatting>
  <conditionalFormatting sqref="BJ32:BK32 BS32 AR32:AU32 BA32:BD32 C32:AC32 AI32:AL32">
    <cfRule type="duplicateValues" dxfId="4266" priority="97" stopIfTrue="1"/>
  </conditionalFormatting>
  <conditionalFormatting sqref="BJ32:BK32 BS32 AR32:AU32 BA32:BD32 C32:AC32 AI32:AL32">
    <cfRule type="duplicateValues" dxfId="4265" priority="98" stopIfTrue="1"/>
    <cfRule type="duplicateValues" dxfId="4264" priority="99" stopIfTrue="1"/>
  </conditionalFormatting>
  <conditionalFormatting sqref="BT32">
    <cfRule type="duplicateValues" dxfId="4263" priority="100" stopIfTrue="1"/>
  </conditionalFormatting>
  <conditionalFormatting sqref="BT32">
    <cfRule type="duplicateValues" dxfId="4262" priority="101" stopIfTrue="1"/>
    <cfRule type="duplicateValues" dxfId="4261" priority="102" stopIfTrue="1"/>
  </conditionalFormatting>
  <conditionalFormatting sqref="C43:L43">
    <cfRule type="duplicateValues" dxfId="4260" priority="82" stopIfTrue="1"/>
  </conditionalFormatting>
  <conditionalFormatting sqref="C43:L43">
    <cfRule type="duplicateValues" dxfId="4259" priority="83" stopIfTrue="1"/>
    <cfRule type="duplicateValues" dxfId="4258" priority="84" stopIfTrue="1"/>
  </conditionalFormatting>
  <conditionalFormatting sqref="AJ43:AL43">
    <cfRule type="duplicateValues" dxfId="4257" priority="79" stopIfTrue="1"/>
  </conditionalFormatting>
  <conditionalFormatting sqref="AJ43:AL43">
    <cfRule type="duplicateValues" dxfId="4256" priority="80" stopIfTrue="1"/>
    <cfRule type="duplicateValues" dxfId="4255" priority="81" stopIfTrue="1"/>
  </conditionalFormatting>
  <conditionalFormatting sqref="AI9 C9:AC9 BA9:BD9 AR9:AU9 BS9 BJ9:BK9">
    <cfRule type="duplicateValues" dxfId="4254" priority="73" stopIfTrue="1"/>
  </conditionalFormatting>
  <conditionalFormatting sqref="AI9 C9:AC9 BA9:BD9 AR9:AU9 BS9 BJ9:BK9">
    <cfRule type="duplicateValues" dxfId="4253" priority="74" stopIfTrue="1"/>
    <cfRule type="duplicateValues" dxfId="4252" priority="75" stopIfTrue="1"/>
  </conditionalFormatting>
  <conditionalFormatting sqref="BT9">
    <cfRule type="duplicateValues" dxfId="4251" priority="76" stopIfTrue="1"/>
  </conditionalFormatting>
  <conditionalFormatting sqref="BT9">
    <cfRule type="duplicateValues" dxfId="4250" priority="77" stopIfTrue="1"/>
    <cfRule type="duplicateValues" dxfId="4249" priority="78" stopIfTrue="1"/>
  </conditionalFormatting>
  <conditionalFormatting sqref="AK9:AL9">
    <cfRule type="duplicateValues" dxfId="4248" priority="67" stopIfTrue="1"/>
  </conditionalFormatting>
  <conditionalFormatting sqref="AK9:AL9">
    <cfRule type="duplicateValues" dxfId="4247" priority="68" stopIfTrue="1"/>
    <cfRule type="duplicateValues" dxfId="4246" priority="69" stopIfTrue="1"/>
  </conditionalFormatting>
  <conditionalFormatting sqref="AJ9">
    <cfRule type="duplicateValues" dxfId="4245" priority="70" stopIfTrue="1"/>
  </conditionalFormatting>
  <conditionalFormatting sqref="AJ9">
    <cfRule type="duplicateValues" dxfId="4244" priority="71" stopIfTrue="1"/>
    <cfRule type="duplicateValues" dxfId="4243" priority="72" stopIfTrue="1"/>
  </conditionalFormatting>
  <conditionalFormatting sqref="BJ10:BK10 BS10 AR10:AU10 BA10:BD10 C10:J10 AI10 L10:AC10">
    <cfRule type="duplicateValues" dxfId="4242" priority="61" stopIfTrue="1"/>
  </conditionalFormatting>
  <conditionalFormatting sqref="BJ10:BK10 BS10 AR10:AU10 BA10:BD10 C10:J10 AI10 L10:AC10">
    <cfRule type="duplicateValues" dxfId="4241" priority="62" stopIfTrue="1"/>
    <cfRule type="duplicateValues" dxfId="4240" priority="63" stopIfTrue="1"/>
  </conditionalFormatting>
  <conditionalFormatting sqref="BT10">
    <cfRule type="duplicateValues" dxfId="4239" priority="64" stopIfTrue="1"/>
  </conditionalFormatting>
  <conditionalFormatting sqref="BT10">
    <cfRule type="duplicateValues" dxfId="4238" priority="65" stopIfTrue="1"/>
    <cfRule type="duplicateValues" dxfId="4237" priority="66" stopIfTrue="1"/>
  </conditionalFormatting>
  <conditionalFormatting sqref="AK10:AL10">
    <cfRule type="duplicateValues" dxfId="4236" priority="55" stopIfTrue="1"/>
  </conditionalFormatting>
  <conditionalFormatting sqref="AK10:AL10">
    <cfRule type="duplicateValues" dxfId="4235" priority="56" stopIfTrue="1"/>
    <cfRule type="duplicateValues" dxfId="4234" priority="57" stopIfTrue="1"/>
  </conditionalFormatting>
  <conditionalFormatting sqref="AJ10">
    <cfRule type="duplicateValues" dxfId="4233" priority="58" stopIfTrue="1"/>
  </conditionalFormatting>
  <conditionalFormatting sqref="AJ10">
    <cfRule type="duplicateValues" dxfId="4232" priority="59" stopIfTrue="1"/>
    <cfRule type="duplicateValues" dxfId="4231" priority="60" stopIfTrue="1"/>
  </conditionalFormatting>
  <conditionalFormatting sqref="K10">
    <cfRule type="duplicateValues" dxfId="4230" priority="52" stopIfTrue="1"/>
  </conditionalFormatting>
  <conditionalFormatting sqref="K10">
    <cfRule type="duplicateValues" dxfId="4229" priority="53" stopIfTrue="1"/>
    <cfRule type="duplicateValues" dxfId="4228" priority="54" stopIfTrue="1"/>
  </conditionalFormatting>
  <conditionalFormatting sqref="BJ12:BK12 BS12 AR12:AU12 BA12:BD12 C12:J12 L12:AC12 AI12:AL12">
    <cfRule type="duplicateValues" dxfId="4227" priority="46" stopIfTrue="1"/>
  </conditionalFormatting>
  <conditionalFormatting sqref="BJ12:BK12 BS12 AR12:AU12 BA12:BD12 C12:J12 L12:AC12 AI12:AL12">
    <cfRule type="duplicateValues" dxfId="4226" priority="47" stopIfTrue="1"/>
    <cfRule type="duplicateValues" dxfId="4225" priority="48" stopIfTrue="1"/>
  </conditionalFormatting>
  <conditionalFormatting sqref="BT12">
    <cfRule type="duplicateValues" dxfId="4224" priority="49" stopIfTrue="1"/>
  </conditionalFormatting>
  <conditionalFormatting sqref="BT12">
    <cfRule type="duplicateValues" dxfId="4223" priority="50" stopIfTrue="1"/>
    <cfRule type="duplicateValues" dxfId="4222" priority="51" stopIfTrue="1"/>
  </conditionalFormatting>
  <conditionalFormatting sqref="K12">
    <cfRule type="duplicateValues" dxfId="4221" priority="43" stopIfTrue="1"/>
  </conditionalFormatting>
  <conditionalFormatting sqref="K12">
    <cfRule type="duplicateValues" dxfId="4220" priority="44" stopIfTrue="1"/>
    <cfRule type="duplicateValues" dxfId="4219" priority="45" stopIfTrue="1"/>
  </conditionalFormatting>
  <conditionalFormatting sqref="BJ11:BK11 BS11 AR11:AU11 BA11:BD11 C11:AC11 AI11:AL11">
    <cfRule type="duplicateValues" dxfId="4218" priority="37" stopIfTrue="1"/>
  </conditionalFormatting>
  <conditionalFormatting sqref="BJ11:BK11 BS11 AR11:AU11 BA11:BD11 C11:AC11 AI11:AL11">
    <cfRule type="duplicateValues" dxfId="4217" priority="38" stopIfTrue="1"/>
    <cfRule type="duplicateValues" dxfId="4216" priority="39" stopIfTrue="1"/>
  </conditionalFormatting>
  <conditionalFormatting sqref="BT11">
    <cfRule type="duplicateValues" dxfId="4215" priority="40" stopIfTrue="1"/>
  </conditionalFormatting>
  <conditionalFormatting sqref="BT11">
    <cfRule type="duplicateValues" dxfId="4214" priority="41" stopIfTrue="1"/>
    <cfRule type="duplicateValues" dxfId="4213" priority="42" stopIfTrue="1"/>
  </conditionalFormatting>
  <conditionalFormatting sqref="BJ13:BK13 BS13 AR13:AU13 BA13:BD13 C13:AC13 AI13:AL13 AI15:AL15 C15:AC15 BA15:BD15 AR15:AU15 BS15 BJ15:BK15">
    <cfRule type="duplicateValues" dxfId="4212" priority="31" stopIfTrue="1"/>
  </conditionalFormatting>
  <conditionalFormatting sqref="BJ13:BK13 BS13 AR13:AU13 BA13:BD13 C13:AC13 AI13:AL13 AI15:AL15 C15:AC15 BA15:BD15 AR15:AU15 BS15 BJ15:BK15">
    <cfRule type="duplicateValues" dxfId="4211" priority="32" stopIfTrue="1"/>
    <cfRule type="duplicateValues" dxfId="4210" priority="33" stopIfTrue="1"/>
  </conditionalFormatting>
  <conditionalFormatting sqref="BT13 BT15">
    <cfRule type="duplicateValues" dxfId="4209" priority="34" stopIfTrue="1"/>
  </conditionalFormatting>
  <conditionalFormatting sqref="BT13 BT15">
    <cfRule type="duplicateValues" dxfId="4208" priority="35" stopIfTrue="1"/>
    <cfRule type="duplicateValues" dxfId="4207" priority="36" stopIfTrue="1"/>
  </conditionalFormatting>
  <conditionalFormatting sqref="AI16 C16:AC16 BA16:BD16 AR16:AU16 BS16 BJ16:BK16">
    <cfRule type="duplicateValues" dxfId="4206" priority="25" stopIfTrue="1"/>
  </conditionalFormatting>
  <conditionalFormatting sqref="AI16 C16:AC16 BA16:BD16 AR16:AU16 BS16 BJ16:BK16">
    <cfRule type="duplicateValues" dxfId="4205" priority="26" stopIfTrue="1"/>
    <cfRule type="duplicateValues" dxfId="4204" priority="27" stopIfTrue="1"/>
  </conditionalFormatting>
  <conditionalFormatting sqref="BT16">
    <cfRule type="duplicateValues" dxfId="4203" priority="28" stopIfTrue="1"/>
  </conditionalFormatting>
  <conditionalFormatting sqref="BT16">
    <cfRule type="duplicateValues" dxfId="4202" priority="29" stopIfTrue="1"/>
    <cfRule type="duplicateValues" dxfId="4201" priority="30" stopIfTrue="1"/>
  </conditionalFormatting>
  <conditionalFormatting sqref="AK16:AL16">
    <cfRule type="duplicateValues" dxfId="4200" priority="19" stopIfTrue="1"/>
  </conditionalFormatting>
  <conditionalFormatting sqref="AK16:AL16">
    <cfRule type="duplicateValues" dxfId="4199" priority="20" stopIfTrue="1"/>
    <cfRule type="duplicateValues" dxfId="4198" priority="21" stopIfTrue="1"/>
  </conditionalFormatting>
  <conditionalFormatting sqref="AJ16">
    <cfRule type="duplicateValues" dxfId="4197" priority="22" stopIfTrue="1"/>
  </conditionalFormatting>
  <conditionalFormatting sqref="AJ16">
    <cfRule type="duplicateValues" dxfId="4196" priority="23" stopIfTrue="1"/>
    <cfRule type="duplicateValues" dxfId="4195" priority="24" stopIfTrue="1"/>
  </conditionalFormatting>
  <conditionalFormatting sqref="C8:F8">
    <cfRule type="duplicateValues" dxfId="4194" priority="4" stopIfTrue="1"/>
  </conditionalFormatting>
  <conditionalFormatting sqref="C8:F8">
    <cfRule type="duplicateValues" dxfId="4193" priority="5" stopIfTrue="1"/>
    <cfRule type="duplicateValues" dxfId="4192" priority="6" stopIfTrue="1"/>
  </conditionalFormatting>
  <conditionalFormatting sqref="AJ8:AL8">
    <cfRule type="duplicateValues" dxfId="4191" priority="1" stopIfTrue="1"/>
  </conditionalFormatting>
  <conditionalFormatting sqref="AJ8:AL8">
    <cfRule type="duplicateValues" dxfId="4190" priority="2" stopIfTrue="1"/>
    <cfRule type="duplicateValues" dxfId="4189" priority="3" stopIfTrue="1"/>
  </conditionalFormatting>
  <printOptions horizontalCentered="1"/>
  <pageMargins left="0" right="0" top="0" bottom="0" header="0.31496062992125984" footer="0.31496062992125984"/>
  <pageSetup paperSize="156" scale="75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GB38"/>
  <sheetViews>
    <sheetView zoomScale="110" zoomScaleNormal="110" workbookViewId="0">
      <selection activeCell="E12" sqref="E12"/>
    </sheetView>
  </sheetViews>
  <sheetFormatPr defaultRowHeight="18"/>
  <cols>
    <col min="1" max="1" width="4.5703125" style="490" customWidth="1"/>
    <col min="2" max="2" width="4.5703125" style="490" hidden="1" customWidth="1"/>
    <col min="3" max="3" width="32.7109375" style="490" hidden="1" customWidth="1"/>
    <col min="4" max="4" width="11.7109375" style="490" customWidth="1"/>
    <col min="5" max="5" width="12.42578125" style="490" customWidth="1"/>
    <col min="6" max="6" width="8.7109375" style="490" hidden="1" customWidth="1"/>
    <col min="7" max="7" width="7.28515625" style="490" hidden="1" customWidth="1"/>
    <col min="8" max="8" width="15.85546875" style="490" customWidth="1"/>
    <col min="9" max="9" width="25.5703125" style="490" customWidth="1"/>
    <col min="10" max="10" width="5.85546875" style="490" customWidth="1"/>
    <col min="11" max="11" width="7" style="490" customWidth="1"/>
    <col min="12" max="12" width="25.28515625" style="490" customWidth="1"/>
    <col min="13" max="13" width="9.5703125" style="490" customWidth="1"/>
    <col min="14" max="14" width="6.140625" style="490" customWidth="1"/>
    <col min="15" max="15" width="4" style="490" customWidth="1"/>
    <col min="16" max="16" width="5.7109375" style="490" customWidth="1"/>
    <col min="17" max="17" width="5.5703125" style="490" customWidth="1"/>
    <col min="18" max="18" width="8.140625" style="490" customWidth="1"/>
    <col min="19" max="19" width="5.85546875" style="490" customWidth="1"/>
    <col min="20" max="20" width="6.28515625" style="490" hidden="1" customWidth="1"/>
    <col min="21" max="21" width="9.140625" style="490" customWidth="1"/>
    <col min="22" max="22" width="10.28515625" style="490" customWidth="1"/>
    <col min="23" max="23" width="5.140625" style="503" hidden="1" customWidth="1"/>
    <col min="24" max="24" width="4.85546875" style="490" customWidth="1"/>
    <col min="25" max="25" width="18.42578125" style="490" customWidth="1"/>
    <col min="26" max="26" width="4.5703125" style="490" customWidth="1"/>
    <col min="27" max="27" width="4.28515625" style="490" customWidth="1"/>
    <col min="28" max="28" width="4.5703125" style="490" customWidth="1"/>
    <col min="29" max="29" width="4.7109375" style="490" hidden="1" customWidth="1"/>
    <col min="30" max="30" width="6.7109375" style="490" hidden="1" customWidth="1"/>
    <col min="31" max="31" width="3.7109375" style="490" hidden="1" customWidth="1"/>
    <col min="32" max="32" width="4.5703125" style="490" customWidth="1"/>
    <col min="33" max="33" width="6.42578125" style="490" hidden="1" customWidth="1"/>
    <col min="34" max="34" width="6" style="504" customWidth="1"/>
    <col min="35" max="35" width="4.42578125" style="504" customWidth="1"/>
    <col min="36" max="37" width="4.140625" style="504" customWidth="1"/>
    <col min="38" max="38" width="67.140625" style="490" customWidth="1"/>
    <col min="39" max="16384" width="9.140625" style="490"/>
  </cols>
  <sheetData>
    <row r="1" spans="1:38" ht="6" customHeight="1" thickBot="1"/>
    <row r="2" spans="1:38" s="661" customFormat="1" ht="23.25" customHeight="1" thickTop="1" thickBot="1">
      <c r="A2" s="1536" t="s">
        <v>1580</v>
      </c>
      <c r="B2" s="1537"/>
      <c r="C2" s="1537"/>
      <c r="D2" s="1537"/>
      <c r="E2" s="1537"/>
      <c r="F2" s="1537"/>
      <c r="G2" s="1537"/>
      <c r="H2" s="1537"/>
      <c r="I2" s="1537"/>
      <c r="J2" s="1537"/>
      <c r="K2" s="1537"/>
      <c r="L2" s="1537"/>
      <c r="M2" s="1537"/>
      <c r="N2" s="1537"/>
      <c r="O2" s="1537"/>
      <c r="P2" s="1537"/>
      <c r="Q2" s="1537"/>
      <c r="R2" s="1537"/>
      <c r="S2" s="1537"/>
      <c r="T2" s="1537"/>
      <c r="U2" s="1537"/>
      <c r="V2" s="1537"/>
      <c r="W2" s="1537"/>
      <c r="X2" s="1537"/>
      <c r="Y2" s="1537"/>
      <c r="Z2" s="1537"/>
      <c r="AA2" s="1537"/>
      <c r="AB2" s="1537"/>
      <c r="AC2" s="1537"/>
      <c r="AD2" s="1537"/>
      <c r="AE2" s="1537"/>
      <c r="AF2" s="657"/>
      <c r="AG2" s="658" t="s">
        <v>51</v>
      </c>
      <c r="AH2" s="659" t="s">
        <v>52</v>
      </c>
      <c r="AI2" s="660"/>
      <c r="AJ2" s="660"/>
      <c r="AK2" s="660"/>
    </row>
    <row r="3" spans="1:38" s="660" customFormat="1" ht="18" customHeight="1" thickTop="1" thickBot="1">
      <c r="A3" s="662" t="s">
        <v>1289</v>
      </c>
      <c r="B3" s="525"/>
      <c r="C3" s="525"/>
      <c r="D3" s="526"/>
      <c r="E3" s="526"/>
      <c r="F3" s="526"/>
      <c r="G3" s="526"/>
      <c r="H3" s="526"/>
      <c r="I3" s="526"/>
      <c r="J3" s="527" t="s">
        <v>36</v>
      </c>
      <c r="K3" s="527"/>
      <c r="L3" s="528" t="s">
        <v>59</v>
      </c>
      <c r="M3" s="529"/>
      <c r="N3" s="530"/>
      <c r="O3" s="530"/>
      <c r="P3" s="530"/>
      <c r="R3" s="663"/>
      <c r="S3" s="664"/>
      <c r="T3" s="664"/>
      <c r="U3" s="664"/>
      <c r="V3" s="664"/>
      <c r="W3" s="665"/>
      <c r="X3" s="531"/>
      <c r="Y3" s="531"/>
      <c r="Z3" s="666" t="s">
        <v>2910</v>
      </c>
      <c r="AA3" s="667"/>
      <c r="AB3" s="532"/>
      <c r="AC3" s="533"/>
      <c r="AD3" s="533"/>
      <c r="AE3" s="533"/>
      <c r="AF3" s="534"/>
      <c r="AG3" s="668"/>
      <c r="AH3" s="669"/>
    </row>
    <row r="4" spans="1:38" s="1106" customFormat="1" ht="12" customHeight="1" thickTop="1">
      <c r="A4" s="506" t="s">
        <v>37</v>
      </c>
      <c r="B4" s="493"/>
      <c r="C4" s="493" t="s">
        <v>13</v>
      </c>
      <c r="D4" s="571" t="s">
        <v>1296</v>
      </c>
      <c r="E4" s="1103" t="s">
        <v>1296</v>
      </c>
      <c r="F4" s="1103"/>
      <c r="G4" s="1103"/>
      <c r="H4" s="1538" t="s">
        <v>15</v>
      </c>
      <c r="I4" s="1532" t="s">
        <v>16</v>
      </c>
      <c r="J4" s="505" t="s">
        <v>17</v>
      </c>
      <c r="K4" s="572" t="s">
        <v>18</v>
      </c>
      <c r="L4" s="1107" t="s">
        <v>19</v>
      </c>
      <c r="M4" s="493" t="s">
        <v>39</v>
      </c>
      <c r="N4" s="507" t="s">
        <v>20</v>
      </c>
      <c r="O4" s="1539" t="s">
        <v>21</v>
      </c>
      <c r="P4" s="1539"/>
      <c r="Q4" s="1539"/>
      <c r="R4" s="508" t="s">
        <v>22</v>
      </c>
      <c r="S4" s="492" t="s">
        <v>38</v>
      </c>
      <c r="T4" s="492"/>
      <c r="U4" s="492" t="s">
        <v>57</v>
      </c>
      <c r="V4" s="492" t="s">
        <v>53</v>
      </c>
      <c r="W4" s="509" t="s">
        <v>8</v>
      </c>
      <c r="X4" s="493" t="s">
        <v>40</v>
      </c>
      <c r="Y4" s="510" t="s">
        <v>41</v>
      </c>
      <c r="Z4" s="1540" t="s">
        <v>23</v>
      </c>
      <c r="AA4" s="1541"/>
      <c r="AB4" s="493" t="s">
        <v>44</v>
      </c>
      <c r="AC4" s="493" t="s">
        <v>45</v>
      </c>
      <c r="AD4" s="493" t="s">
        <v>46</v>
      </c>
      <c r="AE4" s="493"/>
      <c r="AF4" s="511" t="s">
        <v>44</v>
      </c>
      <c r="AG4" s="1104" t="s">
        <v>51</v>
      </c>
      <c r="AH4" s="573" t="s">
        <v>52</v>
      </c>
      <c r="AI4" s="524"/>
      <c r="AJ4" s="524"/>
      <c r="AK4" s="524"/>
    </row>
    <row r="5" spans="1:38" s="1106" customFormat="1" ht="12" customHeight="1" thickBot="1">
      <c r="A5" s="512" t="s">
        <v>47</v>
      </c>
      <c r="B5" s="496"/>
      <c r="C5" s="496" t="s">
        <v>24</v>
      </c>
      <c r="D5" s="494" t="s">
        <v>1297</v>
      </c>
      <c r="E5" s="1105" t="s">
        <v>1298</v>
      </c>
      <c r="F5" s="1105"/>
      <c r="G5" s="1105"/>
      <c r="H5" s="1538"/>
      <c r="I5" s="1534"/>
      <c r="J5" s="505" t="s">
        <v>26</v>
      </c>
      <c r="K5" s="574" t="s">
        <v>26</v>
      </c>
      <c r="L5" s="575" t="s">
        <v>27</v>
      </c>
      <c r="M5" s="576"/>
      <c r="N5" s="513"/>
      <c r="O5" s="1107" t="s">
        <v>30</v>
      </c>
      <c r="P5" s="1107" t="s">
        <v>31</v>
      </c>
      <c r="Q5" s="1107" t="s">
        <v>32</v>
      </c>
      <c r="R5" s="514" t="s">
        <v>33</v>
      </c>
      <c r="S5" s="495" t="s">
        <v>48</v>
      </c>
      <c r="T5" s="495" t="s">
        <v>217</v>
      </c>
      <c r="U5" s="495" t="s">
        <v>58</v>
      </c>
      <c r="V5" s="495" t="s">
        <v>54</v>
      </c>
      <c r="W5" s="515"/>
      <c r="X5" s="512"/>
      <c r="Y5" s="1108" t="s">
        <v>34</v>
      </c>
      <c r="Z5" s="1108" t="s">
        <v>42</v>
      </c>
      <c r="AA5" s="1108" t="s">
        <v>43</v>
      </c>
      <c r="AB5" s="497" t="s">
        <v>49</v>
      </c>
      <c r="AC5" s="496"/>
      <c r="AD5" s="496"/>
      <c r="AE5" s="497"/>
      <c r="AF5" s="516"/>
      <c r="AG5" s="1105"/>
      <c r="AH5" s="577"/>
      <c r="AI5" s="670" t="s">
        <v>50</v>
      </c>
      <c r="AJ5" s="670" t="s">
        <v>0</v>
      </c>
      <c r="AK5" s="602" t="s">
        <v>38</v>
      </c>
      <c r="AL5" s="1532" t="s">
        <v>1325</v>
      </c>
    </row>
    <row r="6" spans="1:38" s="1106" customFormat="1" ht="21.75" hidden="1" customHeight="1" thickTop="1">
      <c r="A6" s="1104"/>
      <c r="B6" s="498"/>
      <c r="C6" s="498"/>
      <c r="D6" s="498"/>
      <c r="E6" s="498"/>
      <c r="F6" s="498"/>
      <c r="G6" s="498"/>
      <c r="H6" s="498"/>
      <c r="I6" s="498"/>
      <c r="J6" s="498"/>
      <c r="K6" s="498"/>
      <c r="L6" s="499"/>
      <c r="M6" s="498"/>
      <c r="N6" s="498"/>
      <c r="O6" s="498"/>
      <c r="P6" s="498"/>
      <c r="Q6" s="498"/>
      <c r="R6" s="499"/>
      <c r="S6" s="578"/>
      <c r="T6" s="578"/>
      <c r="U6" s="578"/>
      <c r="V6" s="578"/>
      <c r="W6" s="579"/>
      <c r="X6" s="498"/>
      <c r="Y6" s="498"/>
      <c r="Z6" s="498"/>
      <c r="AA6" s="498"/>
      <c r="AB6" s="580">
        <f>S6/80</f>
        <v>0</v>
      </c>
      <c r="AC6" s="581">
        <f>AB6+AC5</f>
        <v>0</v>
      </c>
      <c r="AD6" s="582">
        <f>(7+(AC6/60))</f>
        <v>7</v>
      </c>
      <c r="AE6" s="583">
        <f>FLOOR(AD6,1)</f>
        <v>7</v>
      </c>
      <c r="AF6" s="584">
        <f>(AE6+((AD6-AE6)*60*0.01))</f>
        <v>7</v>
      </c>
      <c r="AG6" s="1105"/>
      <c r="AH6" s="577"/>
      <c r="AI6" s="524"/>
      <c r="AJ6" s="524"/>
      <c r="AK6" s="602"/>
      <c r="AL6" s="1533"/>
    </row>
    <row r="7" spans="1:38" s="593" customFormat="1" ht="12" customHeight="1" thickTop="1">
      <c r="A7" s="585"/>
      <c r="B7" s="585"/>
      <c r="C7" s="586"/>
      <c r="D7" s="1103"/>
      <c r="E7" s="585"/>
      <c r="F7" s="585"/>
      <c r="G7" s="585"/>
      <c r="H7" s="587"/>
      <c r="I7" s="587"/>
      <c r="J7" s="585"/>
      <c r="K7" s="586"/>
      <c r="L7" s="587" t="s">
        <v>1</v>
      </c>
      <c r="M7" s="1103"/>
      <c r="N7" s="587"/>
      <c r="O7" s="587"/>
      <c r="P7" s="587"/>
      <c r="Q7" s="587"/>
      <c r="R7" s="586"/>
      <c r="S7" s="585"/>
      <c r="T7" s="585"/>
      <c r="U7" s="585"/>
      <c r="V7" s="585"/>
      <c r="W7" s="588"/>
      <c r="X7" s="585"/>
      <c r="Y7" s="589"/>
      <c r="Z7" s="1103"/>
      <c r="AA7" s="590"/>
      <c r="AB7" s="363">
        <f>S7/AI7+AJ7</f>
        <v>0</v>
      </c>
      <c r="AC7" s="363">
        <f>AB7+AC6</f>
        <v>0</v>
      </c>
      <c r="AD7" s="364">
        <f>(8+(AC7/60))</f>
        <v>8</v>
      </c>
      <c r="AE7" s="500">
        <f>FLOOR(AD7,1)</f>
        <v>8</v>
      </c>
      <c r="AF7" s="364">
        <f>(AE7+((AD7-AE7)*60*0.01))</f>
        <v>8</v>
      </c>
      <c r="AG7" s="591"/>
      <c r="AH7" s="592"/>
      <c r="AI7" s="592">
        <v>50</v>
      </c>
      <c r="AJ7" s="592">
        <v>0</v>
      </c>
      <c r="AK7" s="602" t="s">
        <v>1391</v>
      </c>
      <c r="AL7" s="1534"/>
    </row>
    <row r="8" spans="1:38" s="792" customFormat="1" ht="12.95" customHeight="1">
      <c r="A8" s="256" t="s">
        <v>69</v>
      </c>
      <c r="B8" s="257">
        <v>43621</v>
      </c>
      <c r="C8" s="713" t="str">
        <f>"*"&amp;D8&amp;"*"</f>
        <v>*PDR1906-0681*</v>
      </c>
      <c r="D8" s="672" t="s">
        <v>3407</v>
      </c>
      <c r="E8" s="256" t="s">
        <v>3406</v>
      </c>
      <c r="F8" s="256"/>
      <c r="G8" s="297" t="s">
        <v>3405</v>
      </c>
      <c r="H8" s="258" t="s">
        <v>1866</v>
      </c>
      <c r="I8" s="258" t="s">
        <v>3404</v>
      </c>
      <c r="J8" s="256">
        <v>20000</v>
      </c>
      <c r="K8" s="257">
        <v>43623</v>
      </c>
      <c r="L8" s="788" t="s">
        <v>3403</v>
      </c>
      <c r="M8" s="260" t="s">
        <v>3402</v>
      </c>
      <c r="N8" s="672"/>
      <c r="O8" s="257"/>
      <c r="P8" s="257"/>
      <c r="Q8" s="257">
        <v>43620</v>
      </c>
      <c r="R8" s="257">
        <v>43623</v>
      </c>
      <c r="S8" s="256">
        <v>20003</v>
      </c>
      <c r="T8" s="256"/>
      <c r="U8" s="256" t="s">
        <v>3609</v>
      </c>
      <c r="V8" s="293">
        <v>20000</v>
      </c>
      <c r="W8" s="259"/>
      <c r="X8" s="680" t="s">
        <v>1831</v>
      </c>
      <c r="Y8" s="260" t="s">
        <v>3401</v>
      </c>
      <c r="Z8" s="672">
        <v>361</v>
      </c>
      <c r="AA8" s="261">
        <v>1127</v>
      </c>
      <c r="AB8" s="363">
        <f t="shared" ref="AB8:AB30" si="0">S8/AI8+AJ8</f>
        <v>215.03</v>
      </c>
      <c r="AC8" s="363">
        <f t="shared" ref="AC8:AC30" si="1">AB8+AC7</f>
        <v>215.03</v>
      </c>
      <c r="AD8" s="364">
        <f t="shared" ref="AD8:AD30" si="2">(8+(AC8/60))</f>
        <v>11.583833333333333</v>
      </c>
      <c r="AE8" s="500">
        <f t="shared" ref="AE8:AE30" si="3">FLOOR(AD8,1)</f>
        <v>11</v>
      </c>
      <c r="AF8" s="364">
        <f t="shared" ref="AF8:AF30" si="4">(AE8+((AD8-AE8)*60*0.01))</f>
        <v>11.350299999999999</v>
      </c>
      <c r="AG8" s="262" t="s">
        <v>1330</v>
      </c>
      <c r="AH8" s="255" t="s">
        <v>2</v>
      </c>
      <c r="AI8" s="255">
        <v>100</v>
      </c>
      <c r="AJ8" s="255">
        <v>15</v>
      </c>
      <c r="AK8" s="255">
        <v>20</v>
      </c>
      <c r="AL8" s="255" t="s">
        <v>1907</v>
      </c>
    </row>
    <row r="9" spans="1:38" s="792" customFormat="1" ht="12.95" customHeight="1">
      <c r="A9" s="256" t="s">
        <v>69</v>
      </c>
      <c r="B9" s="257">
        <v>43622</v>
      </c>
      <c r="C9" s="713" t="str">
        <f t="shared" ref="C9:C29" si="5">"*"&amp;D9&amp;"*"</f>
        <v>*PDR1906-0775*</v>
      </c>
      <c r="D9" s="672" t="s">
        <v>3490</v>
      </c>
      <c r="E9" s="256" t="s">
        <v>3489</v>
      </c>
      <c r="F9" s="256"/>
      <c r="G9" s="297" t="s">
        <v>3488</v>
      </c>
      <c r="H9" s="258" t="s">
        <v>2545</v>
      </c>
      <c r="I9" s="258" t="s">
        <v>3487</v>
      </c>
      <c r="J9" s="256">
        <v>1515</v>
      </c>
      <c r="K9" s="257">
        <v>43624</v>
      </c>
      <c r="L9" s="258" t="s">
        <v>1316</v>
      </c>
      <c r="M9" s="260" t="s">
        <v>3486</v>
      </c>
      <c r="N9" s="747" t="s">
        <v>1891</v>
      </c>
      <c r="O9" s="257" t="s">
        <v>1291</v>
      </c>
      <c r="P9" s="257"/>
      <c r="Q9" s="257"/>
      <c r="R9" s="257">
        <v>43624</v>
      </c>
      <c r="S9" s="256">
        <v>1518</v>
      </c>
      <c r="T9" s="256"/>
      <c r="U9" s="727" t="s">
        <v>3610</v>
      </c>
      <c r="V9" s="293">
        <v>1455</v>
      </c>
      <c r="W9" s="259"/>
      <c r="X9" s="680" t="s">
        <v>3485</v>
      </c>
      <c r="Y9" s="260" t="s">
        <v>1317</v>
      </c>
      <c r="Z9" s="672">
        <v>529</v>
      </c>
      <c r="AA9" s="261">
        <v>1447</v>
      </c>
      <c r="AB9" s="363">
        <f t="shared" si="0"/>
        <v>30.18</v>
      </c>
      <c r="AC9" s="363">
        <f t="shared" si="1"/>
        <v>245.21</v>
      </c>
      <c r="AD9" s="364">
        <f t="shared" si="2"/>
        <v>12.086833333333335</v>
      </c>
      <c r="AE9" s="500">
        <f t="shared" si="3"/>
        <v>12</v>
      </c>
      <c r="AF9" s="364">
        <f t="shared" si="4"/>
        <v>12.052100000000001</v>
      </c>
      <c r="AG9" s="262" t="s">
        <v>1330</v>
      </c>
      <c r="AH9" s="255" t="s">
        <v>2</v>
      </c>
      <c r="AI9" s="255">
        <v>100</v>
      </c>
      <c r="AJ9" s="255">
        <v>15</v>
      </c>
      <c r="AK9" s="255">
        <v>20</v>
      </c>
      <c r="AL9" s="255" t="s">
        <v>3484</v>
      </c>
    </row>
    <row r="10" spans="1:38" s="792" customFormat="1" ht="12.95" customHeight="1">
      <c r="A10" s="256" t="s">
        <v>69</v>
      </c>
      <c r="B10" s="257">
        <v>43610</v>
      </c>
      <c r="C10" s="713" t="str">
        <f t="shared" si="5"/>
        <v>*PDR1906-0300*</v>
      </c>
      <c r="D10" s="672" t="s">
        <v>2808</v>
      </c>
      <c r="E10" s="256" t="s">
        <v>2806</v>
      </c>
      <c r="F10" s="256"/>
      <c r="G10" s="297" t="s">
        <v>2521</v>
      </c>
      <c r="H10" s="258" t="s">
        <v>2427</v>
      </c>
      <c r="I10" s="258" t="s">
        <v>2805</v>
      </c>
      <c r="J10" s="256">
        <v>1000</v>
      </c>
      <c r="K10" s="257">
        <v>22807</v>
      </c>
      <c r="L10" s="258" t="s">
        <v>2522</v>
      </c>
      <c r="M10" s="260" t="s">
        <v>2523</v>
      </c>
      <c r="N10" s="672"/>
      <c r="O10" s="257" t="s">
        <v>1291</v>
      </c>
      <c r="P10" s="257"/>
      <c r="Q10" s="257"/>
      <c r="R10" s="257">
        <v>43622</v>
      </c>
      <c r="S10" s="256">
        <v>1003</v>
      </c>
      <c r="T10" s="256"/>
      <c r="U10" s="256" t="s">
        <v>2377</v>
      </c>
      <c r="V10" s="293" t="s">
        <v>3674</v>
      </c>
      <c r="W10" s="259"/>
      <c r="X10" s="680" t="s">
        <v>1828</v>
      </c>
      <c r="Y10" s="674" t="s">
        <v>2524</v>
      </c>
      <c r="Z10" s="672">
        <v>864</v>
      </c>
      <c r="AA10" s="261">
        <v>1835</v>
      </c>
      <c r="AB10" s="363">
        <f t="shared" si="0"/>
        <v>25.03</v>
      </c>
      <c r="AC10" s="363">
        <f t="shared" si="1"/>
        <v>270.24</v>
      </c>
      <c r="AD10" s="364">
        <f t="shared" si="2"/>
        <v>12.504000000000001</v>
      </c>
      <c r="AE10" s="500">
        <f t="shared" si="3"/>
        <v>12</v>
      </c>
      <c r="AF10" s="364">
        <f t="shared" si="4"/>
        <v>12.3024</v>
      </c>
      <c r="AG10" s="262" t="s">
        <v>1330</v>
      </c>
      <c r="AH10" s="255" t="s">
        <v>2</v>
      </c>
      <c r="AI10" s="255">
        <v>100</v>
      </c>
      <c r="AJ10" s="255">
        <v>15</v>
      </c>
      <c r="AK10" s="255">
        <v>10</v>
      </c>
      <c r="AL10" s="255" t="s">
        <v>2525</v>
      </c>
    </row>
    <row r="11" spans="1:38" s="792" customFormat="1" ht="12.95" customHeight="1">
      <c r="A11" s="256" t="s">
        <v>69</v>
      </c>
      <c r="B11" s="257">
        <v>43608</v>
      </c>
      <c r="C11" s="713" t="str">
        <f t="shared" si="5"/>
        <v>*PDR1906-0210*</v>
      </c>
      <c r="D11" s="672" t="s">
        <v>2757</v>
      </c>
      <c r="E11" s="256" t="s">
        <v>2756</v>
      </c>
      <c r="F11" s="256"/>
      <c r="G11" s="297" t="s">
        <v>2755</v>
      </c>
      <c r="H11" s="258" t="s">
        <v>1827</v>
      </c>
      <c r="I11" s="258" t="s">
        <v>610</v>
      </c>
      <c r="J11" s="256">
        <v>500</v>
      </c>
      <c r="K11" s="257">
        <v>22807</v>
      </c>
      <c r="L11" s="258" t="s">
        <v>1385</v>
      </c>
      <c r="M11" s="260" t="s">
        <v>2754</v>
      </c>
      <c r="N11" s="672"/>
      <c r="O11" s="257" t="s">
        <v>1291</v>
      </c>
      <c r="P11" s="257"/>
      <c r="Q11" s="257"/>
      <c r="R11" s="257">
        <v>43622</v>
      </c>
      <c r="S11" s="256">
        <v>507</v>
      </c>
      <c r="T11" s="256"/>
      <c r="U11" s="256" t="s">
        <v>3526</v>
      </c>
      <c r="V11" s="293">
        <v>510</v>
      </c>
      <c r="W11" s="259"/>
      <c r="X11" s="680" t="s">
        <v>1828</v>
      </c>
      <c r="Y11" s="674" t="s">
        <v>555</v>
      </c>
      <c r="Z11" s="672">
        <v>545</v>
      </c>
      <c r="AA11" s="261">
        <v>1351</v>
      </c>
      <c r="AB11" s="363">
        <f t="shared" si="0"/>
        <v>20.07</v>
      </c>
      <c r="AC11" s="363">
        <f t="shared" si="1"/>
        <v>290.31</v>
      </c>
      <c r="AD11" s="364">
        <f t="shared" si="2"/>
        <v>12.8385</v>
      </c>
      <c r="AE11" s="500">
        <f t="shared" si="3"/>
        <v>12</v>
      </c>
      <c r="AF11" s="364">
        <f t="shared" si="4"/>
        <v>12.5031</v>
      </c>
      <c r="AG11" s="262" t="s">
        <v>1395</v>
      </c>
      <c r="AH11" s="255" t="s">
        <v>65</v>
      </c>
      <c r="AI11" s="255">
        <v>100</v>
      </c>
      <c r="AJ11" s="255">
        <v>15</v>
      </c>
      <c r="AK11" s="255">
        <v>10</v>
      </c>
      <c r="AL11" s="255" t="s">
        <v>2422</v>
      </c>
    </row>
    <row r="12" spans="1:38" s="792" customFormat="1" ht="12.95" customHeight="1">
      <c r="A12" s="256" t="s">
        <v>69</v>
      </c>
      <c r="B12" s="257">
        <v>43615</v>
      </c>
      <c r="C12" s="713" t="str">
        <f t="shared" si="5"/>
        <v>*PDR1906-0420*</v>
      </c>
      <c r="D12" s="672" t="s">
        <v>3005</v>
      </c>
      <c r="E12" s="256" t="s">
        <v>3004</v>
      </c>
      <c r="F12" s="256"/>
      <c r="G12" s="297" t="s">
        <v>2310</v>
      </c>
      <c r="H12" s="258" t="s">
        <v>2545</v>
      </c>
      <c r="I12" s="258" t="s">
        <v>2311</v>
      </c>
      <c r="J12" s="256">
        <v>1495</v>
      </c>
      <c r="K12" s="257">
        <v>22807</v>
      </c>
      <c r="L12" s="258" t="s">
        <v>2312</v>
      </c>
      <c r="M12" s="260" t="s">
        <v>2313</v>
      </c>
      <c r="N12" s="672"/>
      <c r="O12" s="672" t="s">
        <v>1291</v>
      </c>
      <c r="P12" s="258"/>
      <c r="Q12" s="258"/>
      <c r="R12" s="257">
        <v>43622</v>
      </c>
      <c r="S12" s="256">
        <v>1498</v>
      </c>
      <c r="T12" s="256"/>
      <c r="U12" s="256" t="s">
        <v>3531</v>
      </c>
      <c r="V12" s="293">
        <v>1495</v>
      </c>
      <c r="W12" s="259"/>
      <c r="X12" s="680" t="s">
        <v>2314</v>
      </c>
      <c r="Y12" s="260" t="s">
        <v>1317</v>
      </c>
      <c r="Z12" s="672">
        <v>520</v>
      </c>
      <c r="AA12" s="261">
        <v>1295</v>
      </c>
      <c r="AB12" s="363">
        <f t="shared" si="0"/>
        <v>29.98</v>
      </c>
      <c r="AC12" s="363">
        <f t="shared" si="1"/>
        <v>320.29000000000002</v>
      </c>
      <c r="AD12" s="364">
        <f t="shared" si="2"/>
        <v>13.338166666666666</v>
      </c>
      <c r="AE12" s="500">
        <f t="shared" si="3"/>
        <v>13</v>
      </c>
      <c r="AF12" s="364">
        <f t="shared" si="4"/>
        <v>13.2029</v>
      </c>
      <c r="AG12" s="262" t="s">
        <v>1330</v>
      </c>
      <c r="AH12" s="255" t="s">
        <v>2</v>
      </c>
      <c r="AI12" s="255">
        <v>100</v>
      </c>
      <c r="AJ12" s="255">
        <v>15</v>
      </c>
      <c r="AK12" s="255">
        <v>20</v>
      </c>
      <c r="AL12" s="255" t="s">
        <v>1669</v>
      </c>
    </row>
    <row r="13" spans="1:38" s="792" customFormat="1" ht="12.95" customHeight="1">
      <c r="A13" s="256" t="s">
        <v>69</v>
      </c>
      <c r="B13" s="257">
        <v>43615</v>
      </c>
      <c r="C13" s="713" t="str">
        <f t="shared" si="5"/>
        <v>*PDR1906-0426*</v>
      </c>
      <c r="D13" s="672" t="s">
        <v>3429</v>
      </c>
      <c r="E13" s="256" t="s">
        <v>3269</v>
      </c>
      <c r="F13" s="256"/>
      <c r="G13" s="297" t="s">
        <v>3270</v>
      </c>
      <c r="H13" s="258" t="s">
        <v>2016</v>
      </c>
      <c r="I13" s="260">
        <v>3821276</v>
      </c>
      <c r="J13" s="256">
        <v>2000</v>
      </c>
      <c r="K13" s="257">
        <v>43627</v>
      </c>
      <c r="L13" s="258" t="s">
        <v>1371</v>
      </c>
      <c r="M13" s="260" t="s">
        <v>3263</v>
      </c>
      <c r="N13" s="672"/>
      <c r="O13" s="672" t="s">
        <v>1291</v>
      </c>
      <c r="P13" s="258"/>
      <c r="Q13" s="258"/>
      <c r="R13" s="257">
        <v>43623</v>
      </c>
      <c r="S13" s="256">
        <v>2003</v>
      </c>
      <c r="T13" s="256"/>
      <c r="U13" s="256" t="s">
        <v>3530</v>
      </c>
      <c r="V13" s="293">
        <v>2000</v>
      </c>
      <c r="W13" s="259"/>
      <c r="X13" s="680" t="s">
        <v>1828</v>
      </c>
      <c r="Y13" s="674" t="s">
        <v>3266</v>
      </c>
      <c r="Z13" s="672">
        <v>448</v>
      </c>
      <c r="AA13" s="261">
        <v>1537</v>
      </c>
      <c r="AB13" s="363">
        <f t="shared" si="0"/>
        <v>35.03</v>
      </c>
      <c r="AC13" s="363">
        <f t="shared" si="1"/>
        <v>355.32000000000005</v>
      </c>
      <c r="AD13" s="364">
        <f t="shared" si="2"/>
        <v>13.922000000000001</v>
      </c>
      <c r="AE13" s="500">
        <f t="shared" si="3"/>
        <v>13</v>
      </c>
      <c r="AF13" s="364">
        <f t="shared" si="4"/>
        <v>13.5532</v>
      </c>
      <c r="AG13" s="262" t="s">
        <v>1330</v>
      </c>
      <c r="AH13" s="255" t="s">
        <v>2</v>
      </c>
      <c r="AI13" s="255">
        <v>100</v>
      </c>
      <c r="AJ13" s="255">
        <v>15</v>
      </c>
      <c r="AK13" s="255">
        <v>10</v>
      </c>
      <c r="AL13" s="255" t="s">
        <v>2015</v>
      </c>
    </row>
    <row r="14" spans="1:38" s="792" customFormat="1" ht="12.95" customHeight="1">
      <c r="A14" s="256" t="s">
        <v>69</v>
      </c>
      <c r="B14" s="257">
        <v>43616</v>
      </c>
      <c r="C14" s="713" t="str">
        <f t="shared" si="5"/>
        <v>*PDR1906-0472*</v>
      </c>
      <c r="D14" s="672" t="s">
        <v>3016</v>
      </c>
      <c r="E14" s="256" t="s">
        <v>3017</v>
      </c>
      <c r="F14" s="256"/>
      <c r="G14" s="297" t="s">
        <v>2974</v>
      </c>
      <c r="H14" s="258" t="s">
        <v>1350</v>
      </c>
      <c r="I14" s="258" t="s">
        <v>2973</v>
      </c>
      <c r="J14" s="256">
        <v>1340</v>
      </c>
      <c r="K14" s="257">
        <v>22807</v>
      </c>
      <c r="L14" s="258" t="s">
        <v>1371</v>
      </c>
      <c r="M14" s="260" t="s">
        <v>2965</v>
      </c>
      <c r="N14" s="672"/>
      <c r="O14" s="257" t="s">
        <v>1291</v>
      </c>
      <c r="P14" s="257"/>
      <c r="Q14" s="257"/>
      <c r="R14" s="257">
        <v>43622</v>
      </c>
      <c r="S14" s="256">
        <v>1343</v>
      </c>
      <c r="T14" s="256"/>
      <c r="U14" s="256" t="s">
        <v>3417</v>
      </c>
      <c r="V14" s="293">
        <v>1340</v>
      </c>
      <c r="W14" s="259"/>
      <c r="X14" s="680" t="s">
        <v>1828</v>
      </c>
      <c r="Y14" s="674" t="s">
        <v>1304</v>
      </c>
      <c r="Z14" s="672">
        <v>623</v>
      </c>
      <c r="AA14" s="261">
        <v>1293</v>
      </c>
      <c r="AB14" s="363">
        <f t="shared" si="0"/>
        <v>28.43</v>
      </c>
      <c r="AC14" s="363">
        <f t="shared" si="1"/>
        <v>383.75000000000006</v>
      </c>
      <c r="AD14" s="364">
        <f t="shared" si="2"/>
        <v>14.395833333333334</v>
      </c>
      <c r="AE14" s="500">
        <f t="shared" si="3"/>
        <v>14</v>
      </c>
      <c r="AF14" s="364">
        <f t="shared" si="4"/>
        <v>14.237500000000001</v>
      </c>
      <c r="AG14" s="262" t="s">
        <v>1330</v>
      </c>
      <c r="AH14" s="255" t="s">
        <v>2</v>
      </c>
      <c r="AI14" s="255">
        <v>100</v>
      </c>
      <c r="AJ14" s="255">
        <v>15</v>
      </c>
      <c r="AK14" s="255">
        <v>10</v>
      </c>
      <c r="AL14" s="255" t="s">
        <v>2414</v>
      </c>
    </row>
    <row r="15" spans="1:38" s="792" customFormat="1" ht="12.95" customHeight="1">
      <c r="A15" s="256" t="s">
        <v>69</v>
      </c>
      <c r="B15" s="257">
        <v>43606</v>
      </c>
      <c r="C15" s="713" t="str">
        <f t="shared" si="5"/>
        <v>*PDR1906-0138*</v>
      </c>
      <c r="D15" s="672" t="s">
        <v>2698</v>
      </c>
      <c r="E15" s="256" t="s">
        <v>2697</v>
      </c>
      <c r="F15" s="256"/>
      <c r="G15" s="297" t="s">
        <v>1533</v>
      </c>
      <c r="H15" s="258" t="s">
        <v>1358</v>
      </c>
      <c r="I15" s="258" t="s">
        <v>1532</v>
      </c>
      <c r="J15" s="256">
        <v>6000</v>
      </c>
      <c r="K15" s="257">
        <v>22807</v>
      </c>
      <c r="L15" s="258" t="s">
        <v>1531</v>
      </c>
      <c r="M15" s="260" t="s">
        <v>1708</v>
      </c>
      <c r="N15" s="672"/>
      <c r="O15" s="257" t="s">
        <v>1291</v>
      </c>
      <c r="P15" s="257"/>
      <c r="Q15" s="257"/>
      <c r="R15" s="257">
        <v>43622</v>
      </c>
      <c r="S15" s="256">
        <v>6003</v>
      </c>
      <c r="T15" s="256"/>
      <c r="U15" s="256" t="s">
        <v>3527</v>
      </c>
      <c r="V15" s="293">
        <v>6000</v>
      </c>
      <c r="W15" s="259"/>
      <c r="X15" s="680" t="s">
        <v>1829</v>
      </c>
      <c r="Y15" s="260" t="s">
        <v>1336</v>
      </c>
      <c r="Z15" s="672">
        <v>445</v>
      </c>
      <c r="AA15" s="261">
        <v>1311</v>
      </c>
      <c r="AB15" s="363">
        <f t="shared" si="0"/>
        <v>75.03</v>
      </c>
      <c r="AC15" s="363">
        <f t="shared" si="1"/>
        <v>458.78000000000009</v>
      </c>
      <c r="AD15" s="364">
        <f t="shared" si="2"/>
        <v>15.646333333333335</v>
      </c>
      <c r="AE15" s="500">
        <f t="shared" si="3"/>
        <v>15</v>
      </c>
      <c r="AF15" s="364">
        <f t="shared" si="4"/>
        <v>15.3878</v>
      </c>
      <c r="AG15" s="262" t="s">
        <v>1330</v>
      </c>
      <c r="AH15" s="255" t="s">
        <v>2</v>
      </c>
      <c r="AI15" s="255">
        <v>100</v>
      </c>
      <c r="AJ15" s="255">
        <v>15</v>
      </c>
      <c r="AK15" s="255">
        <v>20</v>
      </c>
      <c r="AL15" s="726" t="s">
        <v>1367</v>
      </c>
    </row>
    <row r="16" spans="1:38" s="792" customFormat="1" ht="12.95" customHeight="1">
      <c r="A16" s="256" t="s">
        <v>69</v>
      </c>
      <c r="B16" s="257">
        <v>43606</v>
      </c>
      <c r="C16" s="713" t="str">
        <f t="shared" si="5"/>
        <v>*PDR1906-0137*</v>
      </c>
      <c r="D16" s="672" t="s">
        <v>2703</v>
      </c>
      <c r="E16" s="256" t="s">
        <v>2697</v>
      </c>
      <c r="F16" s="256"/>
      <c r="G16" s="297" t="s">
        <v>2702</v>
      </c>
      <c r="H16" s="258" t="s">
        <v>1358</v>
      </c>
      <c r="I16" s="258" t="s">
        <v>2701</v>
      </c>
      <c r="J16" s="256">
        <v>3000</v>
      </c>
      <c r="K16" s="257">
        <v>22807</v>
      </c>
      <c r="L16" s="258" t="s">
        <v>1531</v>
      </c>
      <c r="M16" s="260" t="s">
        <v>2700</v>
      </c>
      <c r="N16" s="672"/>
      <c r="O16" s="257" t="s">
        <v>1291</v>
      </c>
      <c r="P16" s="257"/>
      <c r="Q16" s="257"/>
      <c r="R16" s="257">
        <v>43622</v>
      </c>
      <c r="S16" s="256">
        <v>3003</v>
      </c>
      <c r="T16" s="256"/>
      <c r="U16" s="256" t="s">
        <v>3528</v>
      </c>
      <c r="V16" s="293">
        <v>3000</v>
      </c>
      <c r="W16" s="259"/>
      <c r="X16" s="680" t="s">
        <v>1829</v>
      </c>
      <c r="Y16" s="260" t="s">
        <v>1336</v>
      </c>
      <c r="Z16" s="672">
        <v>434</v>
      </c>
      <c r="AA16" s="261">
        <v>1185</v>
      </c>
      <c r="AB16" s="363">
        <f t="shared" si="0"/>
        <v>45.03</v>
      </c>
      <c r="AC16" s="363">
        <f t="shared" si="1"/>
        <v>503.81000000000006</v>
      </c>
      <c r="AD16" s="364">
        <f t="shared" si="2"/>
        <v>16.396833333333333</v>
      </c>
      <c r="AE16" s="500">
        <f t="shared" si="3"/>
        <v>16</v>
      </c>
      <c r="AF16" s="364">
        <f t="shared" si="4"/>
        <v>16.238099999999999</v>
      </c>
      <c r="AG16" s="262" t="s">
        <v>1330</v>
      </c>
      <c r="AH16" s="255" t="s">
        <v>2</v>
      </c>
      <c r="AI16" s="255">
        <v>100</v>
      </c>
      <c r="AJ16" s="255">
        <v>15</v>
      </c>
      <c r="AK16" s="255">
        <v>20</v>
      </c>
      <c r="AL16" s="255" t="s">
        <v>2699</v>
      </c>
    </row>
    <row r="17" spans="1:40" s="792" customFormat="1" ht="12.95" customHeight="1">
      <c r="A17" s="256" t="s">
        <v>69</v>
      </c>
      <c r="B17" s="257">
        <v>43617</v>
      </c>
      <c r="C17" s="713" t="str">
        <f t="shared" si="5"/>
        <v>*PDR1906-0588*</v>
      </c>
      <c r="D17" s="672" t="s">
        <v>3134</v>
      </c>
      <c r="E17" s="256" t="s">
        <v>3133</v>
      </c>
      <c r="F17" s="256"/>
      <c r="G17" s="297" t="s">
        <v>3132</v>
      </c>
      <c r="H17" s="258" t="s">
        <v>1358</v>
      </c>
      <c r="I17" s="258" t="s">
        <v>2135</v>
      </c>
      <c r="J17" s="256">
        <v>1500</v>
      </c>
      <c r="K17" s="257">
        <v>22807</v>
      </c>
      <c r="L17" s="258" t="s">
        <v>2220</v>
      </c>
      <c r="M17" s="260" t="s">
        <v>3131</v>
      </c>
      <c r="N17" s="672"/>
      <c r="O17" s="257" t="s">
        <v>1291</v>
      </c>
      <c r="P17" s="257"/>
      <c r="Q17" s="257"/>
      <c r="R17" s="257">
        <v>43622</v>
      </c>
      <c r="S17" s="256">
        <v>1503</v>
      </c>
      <c r="T17" s="256"/>
      <c r="U17" s="256" t="s">
        <v>3529</v>
      </c>
      <c r="V17" s="293">
        <v>1500</v>
      </c>
      <c r="W17" s="259"/>
      <c r="X17" s="680" t="s">
        <v>1829</v>
      </c>
      <c r="Y17" s="260" t="s">
        <v>1336</v>
      </c>
      <c r="Z17" s="672">
        <v>434</v>
      </c>
      <c r="AA17" s="261">
        <v>1185</v>
      </c>
      <c r="AB17" s="363">
        <f t="shared" si="0"/>
        <v>30.03</v>
      </c>
      <c r="AC17" s="363">
        <f t="shared" si="1"/>
        <v>533.84</v>
      </c>
      <c r="AD17" s="364">
        <f t="shared" si="2"/>
        <v>16.897333333333336</v>
      </c>
      <c r="AE17" s="500">
        <f t="shared" si="3"/>
        <v>16</v>
      </c>
      <c r="AF17" s="364">
        <f t="shared" si="4"/>
        <v>16.538400000000003</v>
      </c>
      <c r="AG17" s="262" t="s">
        <v>1330</v>
      </c>
      <c r="AH17" s="255" t="s">
        <v>2</v>
      </c>
      <c r="AI17" s="255">
        <v>100</v>
      </c>
      <c r="AJ17" s="255">
        <v>15</v>
      </c>
      <c r="AK17" s="255">
        <v>20</v>
      </c>
      <c r="AL17" s="750" t="s">
        <v>1540</v>
      </c>
    </row>
    <row r="18" spans="1:40" s="792" customFormat="1" ht="12.95" customHeight="1">
      <c r="A18" s="256">
        <v>110</v>
      </c>
      <c r="B18" s="257">
        <v>43617</v>
      </c>
      <c r="C18" s="713" t="str">
        <f t="shared" si="5"/>
        <v>*PDR1906-0602*</v>
      </c>
      <c r="D18" s="672" t="s">
        <v>3111</v>
      </c>
      <c r="E18" s="256" t="s">
        <v>3110</v>
      </c>
      <c r="F18" s="256"/>
      <c r="G18" s="297" t="s">
        <v>1360</v>
      </c>
      <c r="H18" s="258" t="s">
        <v>1358</v>
      </c>
      <c r="I18" s="258" t="s">
        <v>2135</v>
      </c>
      <c r="J18" s="256">
        <v>12000</v>
      </c>
      <c r="K18" s="257">
        <v>22807</v>
      </c>
      <c r="L18" s="258" t="s">
        <v>1357</v>
      </c>
      <c r="M18" s="260" t="s">
        <v>1294</v>
      </c>
      <c r="N18" s="672"/>
      <c r="O18" s="257" t="s">
        <v>1291</v>
      </c>
      <c r="P18" s="257"/>
      <c r="Q18" s="257"/>
      <c r="R18" s="257">
        <v>43623</v>
      </c>
      <c r="S18" s="256">
        <v>12003</v>
      </c>
      <c r="T18" s="256"/>
      <c r="U18" s="256" t="s">
        <v>3611</v>
      </c>
      <c r="V18" s="293">
        <v>12000</v>
      </c>
      <c r="W18" s="259"/>
      <c r="X18" s="680" t="s">
        <v>1829</v>
      </c>
      <c r="Y18" s="260" t="s">
        <v>1336</v>
      </c>
      <c r="Z18" s="672">
        <v>434</v>
      </c>
      <c r="AA18" s="261">
        <v>1185</v>
      </c>
      <c r="AB18" s="363">
        <f t="shared" si="0"/>
        <v>135.03</v>
      </c>
      <c r="AC18" s="363">
        <f t="shared" si="1"/>
        <v>668.87</v>
      </c>
      <c r="AD18" s="364">
        <f t="shared" si="2"/>
        <v>19.147833333333331</v>
      </c>
      <c r="AE18" s="500">
        <f t="shared" si="3"/>
        <v>19</v>
      </c>
      <c r="AF18" s="364">
        <f t="shared" si="4"/>
        <v>19.088699999999999</v>
      </c>
      <c r="AG18" s="262" t="s">
        <v>1330</v>
      </c>
      <c r="AH18" s="255" t="s">
        <v>2</v>
      </c>
      <c r="AI18" s="255">
        <v>100</v>
      </c>
      <c r="AJ18" s="255">
        <v>15</v>
      </c>
      <c r="AK18" s="255">
        <v>20</v>
      </c>
      <c r="AL18" s="726" t="s">
        <v>1384</v>
      </c>
    </row>
    <row r="19" spans="1:40" s="792" customFormat="1" ht="12.95" customHeight="1">
      <c r="A19" s="256">
        <v>120</v>
      </c>
      <c r="B19" s="257">
        <v>43609</v>
      </c>
      <c r="C19" s="713" t="str">
        <f t="shared" si="5"/>
        <v>*PDR1906-0293*</v>
      </c>
      <c r="D19" s="672" t="s">
        <v>2776</v>
      </c>
      <c r="E19" s="256" t="s">
        <v>2775</v>
      </c>
      <c r="F19" s="256"/>
      <c r="G19" s="297" t="s">
        <v>2327</v>
      </c>
      <c r="H19" s="258" t="s">
        <v>1358</v>
      </c>
      <c r="I19" s="258" t="s">
        <v>2326</v>
      </c>
      <c r="J19" s="256">
        <v>10000</v>
      </c>
      <c r="K19" s="257">
        <v>43629</v>
      </c>
      <c r="L19" s="258" t="s">
        <v>1857</v>
      </c>
      <c r="M19" s="260" t="s">
        <v>2325</v>
      </c>
      <c r="N19" s="672"/>
      <c r="O19" s="257" t="s">
        <v>1291</v>
      </c>
      <c r="P19" s="258"/>
      <c r="Q19" s="258"/>
      <c r="R19" s="257">
        <v>43620</v>
      </c>
      <c r="S19" s="256">
        <v>10003</v>
      </c>
      <c r="T19" s="256"/>
      <c r="U19" s="256" t="s">
        <v>3271</v>
      </c>
      <c r="V19" s="293">
        <v>10000</v>
      </c>
      <c r="W19" s="259"/>
      <c r="X19" s="680" t="s">
        <v>1828</v>
      </c>
      <c r="Y19" s="674" t="s">
        <v>1858</v>
      </c>
      <c r="Z19" s="672">
        <v>448</v>
      </c>
      <c r="AA19" s="261">
        <v>1165</v>
      </c>
      <c r="AB19" s="363">
        <f t="shared" si="0"/>
        <v>215.06</v>
      </c>
      <c r="AC19" s="363">
        <f t="shared" si="1"/>
        <v>883.93000000000006</v>
      </c>
      <c r="AD19" s="364">
        <f t="shared" si="2"/>
        <v>22.732166666666668</v>
      </c>
      <c r="AE19" s="500">
        <f t="shared" si="3"/>
        <v>22</v>
      </c>
      <c r="AF19" s="364">
        <f t="shared" si="4"/>
        <v>22.439299999999999</v>
      </c>
      <c r="AG19" s="262" t="s">
        <v>1330</v>
      </c>
      <c r="AH19" s="255" t="s">
        <v>2</v>
      </c>
      <c r="AI19" s="255">
        <v>50</v>
      </c>
      <c r="AJ19" s="255">
        <v>15</v>
      </c>
      <c r="AK19" s="255">
        <v>10</v>
      </c>
      <c r="AL19" s="840" t="s">
        <v>2324</v>
      </c>
    </row>
    <row r="20" spans="1:40" s="792" customFormat="1" ht="12.95" customHeight="1">
      <c r="A20" s="256">
        <v>130</v>
      </c>
      <c r="B20" s="257">
        <v>43620</v>
      </c>
      <c r="C20" s="713" t="str">
        <f t="shared" si="5"/>
        <v>*PDE1812-0104*</v>
      </c>
      <c r="D20" s="672" t="s">
        <v>3280</v>
      </c>
      <c r="E20" s="256" t="s">
        <v>3281</v>
      </c>
      <c r="F20" s="256"/>
      <c r="G20" s="297" t="s">
        <v>3282</v>
      </c>
      <c r="H20" s="258" t="s">
        <v>1303</v>
      </c>
      <c r="I20" s="258" t="s">
        <v>3283</v>
      </c>
      <c r="J20" s="256">
        <v>5</v>
      </c>
      <c r="K20" s="257">
        <v>22803</v>
      </c>
      <c r="L20" s="258" t="s">
        <v>3284</v>
      </c>
      <c r="M20" s="260" t="s">
        <v>3285</v>
      </c>
      <c r="N20" s="672" t="s">
        <v>3537</v>
      </c>
      <c r="O20" s="257"/>
      <c r="P20" s="257">
        <v>43620</v>
      </c>
      <c r="Q20" s="747" t="s">
        <v>1891</v>
      </c>
      <c r="R20" s="257">
        <v>43622</v>
      </c>
      <c r="S20" s="256">
        <v>5</v>
      </c>
      <c r="T20" s="256"/>
      <c r="U20" s="256">
        <v>10</v>
      </c>
      <c r="V20" s="293">
        <v>5</v>
      </c>
      <c r="W20" s="259"/>
      <c r="X20" s="680" t="s">
        <v>1828</v>
      </c>
      <c r="Y20" s="674" t="s">
        <v>1304</v>
      </c>
      <c r="Z20" s="672">
        <v>396</v>
      </c>
      <c r="AA20" s="261">
        <v>1685</v>
      </c>
      <c r="AB20" s="363">
        <f t="shared" si="0"/>
        <v>15.1</v>
      </c>
      <c r="AC20" s="363">
        <f t="shared" si="1"/>
        <v>899.03000000000009</v>
      </c>
      <c r="AD20" s="364">
        <f t="shared" si="2"/>
        <v>22.983833333333337</v>
      </c>
      <c r="AE20" s="500">
        <f t="shared" si="3"/>
        <v>22</v>
      </c>
      <c r="AF20" s="364">
        <f t="shared" si="4"/>
        <v>22.590300000000003</v>
      </c>
      <c r="AG20" s="262" t="s">
        <v>1330</v>
      </c>
      <c r="AH20" s="255" t="s">
        <v>2</v>
      </c>
      <c r="AI20" s="255">
        <v>50</v>
      </c>
      <c r="AJ20" s="255">
        <v>15</v>
      </c>
      <c r="AK20" s="255">
        <v>10</v>
      </c>
      <c r="AL20" s="255" t="s">
        <v>3286</v>
      </c>
    </row>
    <row r="21" spans="1:40" s="792" customFormat="1" ht="12.95" customHeight="1">
      <c r="A21" s="256">
        <v>140</v>
      </c>
      <c r="B21" s="257">
        <v>43615</v>
      </c>
      <c r="C21" s="713" t="str">
        <f t="shared" si="5"/>
        <v>*PDR1906-0421*</v>
      </c>
      <c r="D21" s="672" t="s">
        <v>3003</v>
      </c>
      <c r="E21" s="256" t="s">
        <v>3002</v>
      </c>
      <c r="F21" s="256"/>
      <c r="G21" s="297" t="s">
        <v>2468</v>
      </c>
      <c r="H21" s="258" t="s">
        <v>1924</v>
      </c>
      <c r="I21" s="258" t="s">
        <v>2469</v>
      </c>
      <c r="J21" s="256">
        <v>2000</v>
      </c>
      <c r="K21" s="257">
        <v>22807</v>
      </c>
      <c r="L21" s="258" t="s">
        <v>2470</v>
      </c>
      <c r="M21" s="260" t="s">
        <v>2471</v>
      </c>
      <c r="N21" s="672"/>
      <c r="O21" s="672" t="s">
        <v>1291</v>
      </c>
      <c r="P21" s="258"/>
      <c r="Q21" s="258"/>
      <c r="R21" s="257">
        <v>43622</v>
      </c>
      <c r="S21" s="256">
        <v>2003</v>
      </c>
      <c r="T21" s="256"/>
      <c r="U21" s="256" t="s">
        <v>3532</v>
      </c>
      <c r="V21" s="743">
        <v>2000</v>
      </c>
      <c r="W21" s="259"/>
      <c r="X21" s="680" t="s">
        <v>1828</v>
      </c>
      <c r="Y21" s="674" t="s">
        <v>2472</v>
      </c>
      <c r="Z21" s="672">
        <v>561</v>
      </c>
      <c r="AA21" s="261">
        <v>1447</v>
      </c>
      <c r="AB21" s="363">
        <f t="shared" si="0"/>
        <v>55.06</v>
      </c>
      <c r="AC21" s="363">
        <f t="shared" si="1"/>
        <v>954.09000000000015</v>
      </c>
      <c r="AD21" s="364">
        <f t="shared" si="2"/>
        <v>23.901500000000002</v>
      </c>
      <c r="AE21" s="500">
        <f t="shared" si="3"/>
        <v>23</v>
      </c>
      <c r="AF21" s="364">
        <f t="shared" si="4"/>
        <v>23.540900000000001</v>
      </c>
      <c r="AG21" s="262" t="s">
        <v>1330</v>
      </c>
      <c r="AH21" s="255" t="s">
        <v>2</v>
      </c>
      <c r="AI21" s="255">
        <v>50</v>
      </c>
      <c r="AJ21" s="255">
        <v>15</v>
      </c>
      <c r="AK21" s="255">
        <v>10</v>
      </c>
      <c r="AL21" s="255" t="s">
        <v>1921</v>
      </c>
    </row>
    <row r="22" spans="1:40" s="274" customFormat="1" ht="12.95" customHeight="1">
      <c r="A22" s="256" t="s">
        <v>2103</v>
      </c>
      <c r="B22" s="257">
        <v>43510</v>
      </c>
      <c r="C22" s="713" t="str">
        <f t="shared" si="5"/>
        <v>*PDW1906-0047*</v>
      </c>
      <c r="D22" s="672" t="s">
        <v>3356</v>
      </c>
      <c r="E22" s="256" t="s">
        <v>3357</v>
      </c>
      <c r="F22" s="256"/>
      <c r="G22" s="297" t="s">
        <v>1959</v>
      </c>
      <c r="H22" s="258" t="s">
        <v>1924</v>
      </c>
      <c r="I22" s="258" t="s">
        <v>1958</v>
      </c>
      <c r="J22" s="256">
        <v>110</v>
      </c>
      <c r="K22" s="257">
        <v>43626</v>
      </c>
      <c r="L22" s="258" t="s">
        <v>1923</v>
      </c>
      <c r="M22" s="260" t="s">
        <v>1957</v>
      </c>
      <c r="N22" s="672"/>
      <c r="O22" s="257" t="s">
        <v>1291</v>
      </c>
      <c r="P22" s="257"/>
      <c r="Q22" s="793" t="s">
        <v>3358</v>
      </c>
      <c r="R22" s="257">
        <v>43622</v>
      </c>
      <c r="S22" s="256">
        <v>110</v>
      </c>
      <c r="T22" s="256"/>
      <c r="U22" s="256">
        <v>110</v>
      </c>
      <c r="V22" s="743">
        <v>110</v>
      </c>
      <c r="W22" s="259"/>
      <c r="X22" s="680" t="s">
        <v>1828</v>
      </c>
      <c r="Y22" s="674" t="s">
        <v>1922</v>
      </c>
      <c r="Z22" s="672">
        <v>571</v>
      </c>
      <c r="AA22" s="261">
        <v>1595</v>
      </c>
      <c r="AB22" s="363">
        <f t="shared" si="0"/>
        <v>17.2</v>
      </c>
      <c r="AC22" s="363">
        <f t="shared" si="1"/>
        <v>971.29000000000019</v>
      </c>
      <c r="AD22" s="364">
        <f t="shared" si="2"/>
        <v>24.188166666666671</v>
      </c>
      <c r="AE22" s="500">
        <f t="shared" si="3"/>
        <v>24</v>
      </c>
      <c r="AF22" s="364">
        <f t="shared" si="4"/>
        <v>24.112900000000003</v>
      </c>
      <c r="AG22" s="262" t="s">
        <v>1330</v>
      </c>
      <c r="AH22" s="255" t="s">
        <v>2</v>
      </c>
      <c r="AI22" s="255">
        <v>50</v>
      </c>
      <c r="AJ22" s="255">
        <v>15</v>
      </c>
      <c r="AK22" s="255">
        <v>10</v>
      </c>
      <c r="AL22" s="255" t="s">
        <v>1921</v>
      </c>
    </row>
    <row r="23" spans="1:40" s="792" customFormat="1" ht="12.95" customHeight="1">
      <c r="A23" s="256">
        <v>160</v>
      </c>
      <c r="B23" s="257">
        <v>43617</v>
      </c>
      <c r="C23" s="713" t="str">
        <f t="shared" si="5"/>
        <v>*PDR1906-0593*</v>
      </c>
      <c r="D23" s="672" t="s">
        <v>3122</v>
      </c>
      <c r="E23" s="256" t="s">
        <v>3121</v>
      </c>
      <c r="F23" s="256"/>
      <c r="G23" s="297" t="s">
        <v>1959</v>
      </c>
      <c r="H23" s="258" t="s">
        <v>1924</v>
      </c>
      <c r="I23" s="258" t="s">
        <v>1958</v>
      </c>
      <c r="J23" s="256">
        <v>2000</v>
      </c>
      <c r="K23" s="257">
        <v>22807</v>
      </c>
      <c r="L23" s="258" t="s">
        <v>1923</v>
      </c>
      <c r="M23" s="260" t="s">
        <v>1957</v>
      </c>
      <c r="N23" s="672"/>
      <c r="O23" s="257" t="s">
        <v>1291</v>
      </c>
      <c r="P23" s="257"/>
      <c r="Q23" s="257"/>
      <c r="R23" s="257">
        <v>43622</v>
      </c>
      <c r="S23" s="256">
        <v>2003</v>
      </c>
      <c r="T23" s="256"/>
      <c r="U23" s="256" t="s">
        <v>3378</v>
      </c>
      <c r="V23" s="743">
        <v>2000</v>
      </c>
      <c r="W23" s="259"/>
      <c r="X23" s="680" t="s">
        <v>1828</v>
      </c>
      <c r="Y23" s="674" t="s">
        <v>1922</v>
      </c>
      <c r="Z23" s="672">
        <v>571</v>
      </c>
      <c r="AA23" s="261">
        <v>1595</v>
      </c>
      <c r="AB23" s="363">
        <f t="shared" si="0"/>
        <v>40.06</v>
      </c>
      <c r="AC23" s="363">
        <f t="shared" si="1"/>
        <v>1011.3500000000001</v>
      </c>
      <c r="AD23" s="364">
        <f t="shared" si="2"/>
        <v>24.855833333333337</v>
      </c>
      <c r="AE23" s="500">
        <f t="shared" si="3"/>
        <v>24</v>
      </c>
      <c r="AF23" s="364">
        <f t="shared" si="4"/>
        <v>24.513500000000001</v>
      </c>
      <c r="AG23" s="262" t="s">
        <v>1330</v>
      </c>
      <c r="AH23" s="255" t="s">
        <v>2</v>
      </c>
      <c r="AI23" s="255">
        <v>50</v>
      </c>
      <c r="AJ23" s="255"/>
      <c r="AK23" s="255">
        <v>10</v>
      </c>
      <c r="AL23" s="255" t="s">
        <v>1921</v>
      </c>
    </row>
    <row r="24" spans="1:40" s="274" customFormat="1" ht="12.95" customHeight="1">
      <c r="A24" s="256" t="s">
        <v>66</v>
      </c>
      <c r="B24" s="257">
        <v>43607</v>
      </c>
      <c r="C24" s="713" t="str">
        <f t="shared" si="5"/>
        <v>*PDW1906-0048*</v>
      </c>
      <c r="D24" s="672" t="s">
        <v>3383</v>
      </c>
      <c r="E24" s="256" t="s">
        <v>2726</v>
      </c>
      <c r="F24" s="256"/>
      <c r="G24" s="297" t="s">
        <v>2052</v>
      </c>
      <c r="H24" s="258" t="s">
        <v>1893</v>
      </c>
      <c r="I24" s="258" t="s">
        <v>2051</v>
      </c>
      <c r="J24" s="256">
        <v>80</v>
      </c>
      <c r="K24" s="257">
        <v>43626</v>
      </c>
      <c r="L24" s="258" t="s">
        <v>1894</v>
      </c>
      <c r="M24" s="260" t="s">
        <v>2050</v>
      </c>
      <c r="N24" s="672"/>
      <c r="O24" s="257" t="s">
        <v>1291</v>
      </c>
      <c r="P24" s="257"/>
      <c r="Q24" s="257"/>
      <c r="R24" s="257" t="s">
        <v>3384</v>
      </c>
      <c r="S24" s="256">
        <v>85</v>
      </c>
      <c r="T24" s="256"/>
      <c r="U24" s="256" t="s">
        <v>3534</v>
      </c>
      <c r="V24" s="743">
        <v>80</v>
      </c>
      <c r="W24" s="259"/>
      <c r="X24" s="680" t="s">
        <v>1828</v>
      </c>
      <c r="Y24" s="674" t="s">
        <v>242</v>
      </c>
      <c r="Z24" s="672">
        <v>552</v>
      </c>
      <c r="AA24" s="261">
        <v>1807</v>
      </c>
      <c r="AB24" s="363">
        <f t="shared" si="0"/>
        <v>16.7</v>
      </c>
      <c r="AC24" s="363">
        <f t="shared" si="1"/>
        <v>1028.0500000000002</v>
      </c>
      <c r="AD24" s="364">
        <f t="shared" si="2"/>
        <v>25.134166666666669</v>
      </c>
      <c r="AE24" s="500">
        <f t="shared" si="3"/>
        <v>25</v>
      </c>
      <c r="AF24" s="364">
        <f t="shared" si="4"/>
        <v>25.080500000000001</v>
      </c>
      <c r="AG24" s="262" t="s">
        <v>1330</v>
      </c>
      <c r="AH24" s="255" t="s">
        <v>2</v>
      </c>
      <c r="AI24" s="255">
        <v>50</v>
      </c>
      <c r="AJ24" s="255">
        <v>15</v>
      </c>
      <c r="AK24" s="255">
        <v>10</v>
      </c>
      <c r="AL24" s="255" t="s">
        <v>2049</v>
      </c>
    </row>
    <row r="25" spans="1:40" s="792" customFormat="1" ht="12.95" customHeight="1">
      <c r="A25" s="256">
        <v>180</v>
      </c>
      <c r="B25" s="257">
        <v>43620</v>
      </c>
      <c r="C25" s="713" t="str">
        <f t="shared" si="5"/>
        <v>*PDR1906-0667*</v>
      </c>
      <c r="D25" s="672" t="s">
        <v>3326</v>
      </c>
      <c r="E25" s="256" t="s">
        <v>3327</v>
      </c>
      <c r="F25" s="256"/>
      <c r="G25" s="297" t="s">
        <v>2052</v>
      </c>
      <c r="H25" s="258" t="s">
        <v>1893</v>
      </c>
      <c r="I25" s="258" t="s">
        <v>2051</v>
      </c>
      <c r="J25" s="256">
        <v>1050</v>
      </c>
      <c r="K25" s="257">
        <v>22807</v>
      </c>
      <c r="L25" s="258" t="s">
        <v>1894</v>
      </c>
      <c r="M25" s="260" t="s">
        <v>2050</v>
      </c>
      <c r="N25" s="672"/>
      <c r="O25" s="257" t="s">
        <v>1291</v>
      </c>
      <c r="P25" s="257"/>
      <c r="Q25" s="257"/>
      <c r="R25" s="257">
        <v>43622</v>
      </c>
      <c r="S25" s="256">
        <v>1053</v>
      </c>
      <c r="T25" s="256"/>
      <c r="U25" s="256" t="s">
        <v>3533</v>
      </c>
      <c r="V25" s="743">
        <v>1050</v>
      </c>
      <c r="W25" s="259"/>
      <c r="X25" s="680" t="s">
        <v>1828</v>
      </c>
      <c r="Y25" s="674" t="s">
        <v>242</v>
      </c>
      <c r="Z25" s="672">
        <v>552</v>
      </c>
      <c r="AA25" s="261">
        <v>1807</v>
      </c>
      <c r="AB25" s="363">
        <f t="shared" si="0"/>
        <v>21.06</v>
      </c>
      <c r="AC25" s="363">
        <f t="shared" si="1"/>
        <v>1049.1100000000001</v>
      </c>
      <c r="AD25" s="364">
        <f t="shared" si="2"/>
        <v>25.485166666666668</v>
      </c>
      <c r="AE25" s="500">
        <f t="shared" si="3"/>
        <v>25</v>
      </c>
      <c r="AF25" s="364">
        <f t="shared" si="4"/>
        <v>25.2911</v>
      </c>
      <c r="AG25" s="262" t="s">
        <v>1330</v>
      </c>
      <c r="AH25" s="255" t="s">
        <v>2</v>
      </c>
      <c r="AI25" s="255">
        <v>50</v>
      </c>
      <c r="AJ25" s="255"/>
      <c r="AK25" s="255">
        <v>10</v>
      </c>
      <c r="AL25" s="255" t="s">
        <v>2049</v>
      </c>
    </row>
    <row r="26" spans="1:40" s="792" customFormat="1" ht="12.95" customHeight="1">
      <c r="A26" s="256">
        <v>190</v>
      </c>
      <c r="B26" s="257">
        <v>43621</v>
      </c>
      <c r="C26" s="713" t="str">
        <f t="shared" si="5"/>
        <v>*PDR1906-0742*</v>
      </c>
      <c r="D26" s="672" t="s">
        <v>3391</v>
      </c>
      <c r="E26" s="256" t="s">
        <v>3390</v>
      </c>
      <c r="F26" s="256"/>
      <c r="G26" s="297" t="s">
        <v>2052</v>
      </c>
      <c r="H26" s="258" t="s">
        <v>1893</v>
      </c>
      <c r="I26" s="258" t="s">
        <v>2051</v>
      </c>
      <c r="J26" s="256">
        <v>820</v>
      </c>
      <c r="K26" s="257">
        <v>22807</v>
      </c>
      <c r="L26" s="258" t="s">
        <v>1894</v>
      </c>
      <c r="M26" s="260" t="s">
        <v>2050</v>
      </c>
      <c r="N26" s="672"/>
      <c r="O26" s="257" t="s">
        <v>1291</v>
      </c>
      <c r="P26" s="257"/>
      <c r="Q26" s="257"/>
      <c r="R26" s="257">
        <v>43623</v>
      </c>
      <c r="S26" s="256">
        <v>823</v>
      </c>
      <c r="T26" s="256"/>
      <c r="U26" s="256" t="s">
        <v>3612</v>
      </c>
      <c r="V26" s="743">
        <v>820</v>
      </c>
      <c r="W26" s="259"/>
      <c r="X26" s="680" t="s">
        <v>1828</v>
      </c>
      <c r="Y26" s="674" t="s">
        <v>242</v>
      </c>
      <c r="Z26" s="672">
        <v>552</v>
      </c>
      <c r="AA26" s="261">
        <v>1807</v>
      </c>
      <c r="AB26" s="363">
        <f t="shared" si="0"/>
        <v>31.46</v>
      </c>
      <c r="AC26" s="363">
        <f t="shared" si="1"/>
        <v>1080.5700000000002</v>
      </c>
      <c r="AD26" s="364">
        <f t="shared" si="2"/>
        <v>26.009500000000003</v>
      </c>
      <c r="AE26" s="500">
        <f t="shared" si="3"/>
        <v>26</v>
      </c>
      <c r="AF26" s="364">
        <f t="shared" si="4"/>
        <v>26.005700000000001</v>
      </c>
      <c r="AG26" s="262" t="s">
        <v>1330</v>
      </c>
      <c r="AH26" s="255" t="s">
        <v>2</v>
      </c>
      <c r="AI26" s="255">
        <v>50</v>
      </c>
      <c r="AJ26" s="255">
        <v>15</v>
      </c>
      <c r="AK26" s="255">
        <v>10</v>
      </c>
      <c r="AL26" s="255" t="s">
        <v>2049</v>
      </c>
    </row>
    <row r="27" spans="1:40" s="792" customFormat="1" ht="12.95" customHeight="1">
      <c r="A27" s="256">
        <v>200</v>
      </c>
      <c r="B27" s="257">
        <v>43621</v>
      </c>
      <c r="C27" s="713" t="str">
        <f t="shared" si="5"/>
        <v>*PDR1906-0719*</v>
      </c>
      <c r="D27" s="672" t="s">
        <v>3389</v>
      </c>
      <c r="E27" s="256" t="s">
        <v>3387</v>
      </c>
      <c r="F27" s="256"/>
      <c r="G27" s="297" t="s">
        <v>1917</v>
      </c>
      <c r="H27" s="258" t="s">
        <v>1914</v>
      </c>
      <c r="I27" s="258" t="s">
        <v>1918</v>
      </c>
      <c r="J27" s="256">
        <v>200</v>
      </c>
      <c r="K27" s="257">
        <v>22807</v>
      </c>
      <c r="L27" s="258" t="s">
        <v>1316</v>
      </c>
      <c r="M27" s="260" t="s">
        <v>1919</v>
      </c>
      <c r="N27" s="672"/>
      <c r="O27" s="257" t="s">
        <v>1291</v>
      </c>
      <c r="P27" s="257"/>
      <c r="Q27" s="257"/>
      <c r="R27" s="257">
        <v>43623</v>
      </c>
      <c r="S27" s="256">
        <v>210</v>
      </c>
      <c r="T27" s="256"/>
      <c r="U27" s="256" t="s">
        <v>3613</v>
      </c>
      <c r="V27" s="743">
        <v>200</v>
      </c>
      <c r="W27" s="259"/>
      <c r="X27" s="680" t="s">
        <v>1828</v>
      </c>
      <c r="Y27" s="674" t="s">
        <v>1916</v>
      </c>
      <c r="Z27" s="672">
        <v>964</v>
      </c>
      <c r="AA27" s="261">
        <v>2215</v>
      </c>
      <c r="AB27" s="363">
        <f t="shared" si="0"/>
        <v>19.2</v>
      </c>
      <c r="AC27" s="363">
        <f t="shared" si="1"/>
        <v>1099.7700000000002</v>
      </c>
      <c r="AD27" s="364">
        <f t="shared" si="2"/>
        <v>26.329500000000003</v>
      </c>
      <c r="AE27" s="500">
        <f t="shared" si="3"/>
        <v>26</v>
      </c>
      <c r="AF27" s="364">
        <f t="shared" si="4"/>
        <v>26.197700000000001</v>
      </c>
      <c r="AG27" s="262" t="s">
        <v>1395</v>
      </c>
      <c r="AH27" s="255" t="s">
        <v>65</v>
      </c>
      <c r="AI27" s="255">
        <v>50</v>
      </c>
      <c r="AJ27" s="255">
        <v>15</v>
      </c>
      <c r="AK27" s="255">
        <v>5</v>
      </c>
      <c r="AL27" s="255" t="s">
        <v>1920</v>
      </c>
    </row>
    <row r="28" spans="1:40" s="792" customFormat="1" ht="12.95" customHeight="1">
      <c r="A28" s="256">
        <v>210</v>
      </c>
      <c r="B28" s="257">
        <v>43622</v>
      </c>
      <c r="C28" s="713" t="str">
        <f t="shared" si="5"/>
        <v>*PDR1906-0748*</v>
      </c>
      <c r="D28" s="672" t="s">
        <v>3500</v>
      </c>
      <c r="E28" s="256" t="s">
        <v>3499</v>
      </c>
      <c r="F28" s="256"/>
      <c r="G28" s="297" t="s">
        <v>2200</v>
      </c>
      <c r="H28" s="258" t="s">
        <v>2148</v>
      </c>
      <c r="I28" s="258" t="s">
        <v>2199</v>
      </c>
      <c r="J28" s="256">
        <v>2000</v>
      </c>
      <c r="K28" s="257">
        <v>22807</v>
      </c>
      <c r="L28" s="258" t="s">
        <v>1329</v>
      </c>
      <c r="M28" s="674" t="s">
        <v>2198</v>
      </c>
      <c r="N28" s="672" t="s">
        <v>503</v>
      </c>
      <c r="O28" s="257" t="s">
        <v>1291</v>
      </c>
      <c r="P28" s="257"/>
      <c r="Q28" s="257"/>
      <c r="R28" s="257">
        <v>43624</v>
      </c>
      <c r="S28" s="256">
        <v>2003</v>
      </c>
      <c r="T28" s="256"/>
      <c r="U28" s="256" t="s">
        <v>3614</v>
      </c>
      <c r="V28" s="743">
        <v>2000</v>
      </c>
      <c r="W28" s="259"/>
      <c r="X28" s="680" t="s">
        <v>1828</v>
      </c>
      <c r="Y28" s="674" t="s">
        <v>2089</v>
      </c>
      <c r="Z28" s="672">
        <v>545</v>
      </c>
      <c r="AA28" s="261">
        <v>1295</v>
      </c>
      <c r="AB28" s="363">
        <f t="shared" si="0"/>
        <v>55.06</v>
      </c>
      <c r="AC28" s="363">
        <f t="shared" si="1"/>
        <v>1154.8300000000002</v>
      </c>
      <c r="AD28" s="364">
        <f t="shared" si="2"/>
        <v>27.247166666666669</v>
      </c>
      <c r="AE28" s="500">
        <f t="shared" si="3"/>
        <v>27</v>
      </c>
      <c r="AF28" s="364">
        <f t="shared" si="4"/>
        <v>27.148300000000003</v>
      </c>
      <c r="AG28" s="262" t="s">
        <v>1330</v>
      </c>
      <c r="AH28" s="255" t="s">
        <v>2</v>
      </c>
      <c r="AI28" s="255">
        <v>50</v>
      </c>
      <c r="AJ28" s="255">
        <v>15</v>
      </c>
      <c r="AK28" s="255">
        <v>10</v>
      </c>
      <c r="AL28" s="255" t="s">
        <v>2197</v>
      </c>
    </row>
    <row r="29" spans="1:40" s="792" customFormat="1" ht="12.95" customHeight="1">
      <c r="A29" s="256">
        <v>220</v>
      </c>
      <c r="B29" s="257">
        <v>43621</v>
      </c>
      <c r="C29" s="713" t="str">
        <f t="shared" si="5"/>
        <v>*PDR1906-0739*</v>
      </c>
      <c r="D29" s="672" t="s">
        <v>3398</v>
      </c>
      <c r="E29" s="256" t="s">
        <v>3397</v>
      </c>
      <c r="F29" s="256"/>
      <c r="G29" s="297" t="s">
        <v>3396</v>
      </c>
      <c r="H29" s="258" t="s">
        <v>2207</v>
      </c>
      <c r="I29" s="258" t="s">
        <v>3395</v>
      </c>
      <c r="J29" s="256">
        <v>1705</v>
      </c>
      <c r="K29" s="257">
        <v>22807</v>
      </c>
      <c r="L29" s="676" t="s">
        <v>3394</v>
      </c>
      <c r="M29" s="260" t="s">
        <v>3393</v>
      </c>
      <c r="N29" s="672"/>
      <c r="O29" s="257" t="s">
        <v>1291</v>
      </c>
      <c r="P29" s="257"/>
      <c r="Q29" s="257"/>
      <c r="R29" s="257">
        <v>43623</v>
      </c>
      <c r="S29" s="256">
        <v>1710</v>
      </c>
      <c r="T29" s="256"/>
      <c r="U29" s="256" t="s">
        <v>3615</v>
      </c>
      <c r="V29" s="743">
        <v>1705</v>
      </c>
      <c r="W29" s="259"/>
      <c r="X29" s="680" t="s">
        <v>1828</v>
      </c>
      <c r="Y29" s="674" t="s">
        <v>502</v>
      </c>
      <c r="Z29" s="672">
        <v>418</v>
      </c>
      <c r="AA29" s="261">
        <v>1319</v>
      </c>
      <c r="AB29" s="363">
        <f t="shared" si="0"/>
        <v>49.2</v>
      </c>
      <c r="AC29" s="363">
        <f t="shared" si="1"/>
        <v>1204.0300000000002</v>
      </c>
      <c r="AD29" s="364">
        <f t="shared" si="2"/>
        <v>28.067166666666669</v>
      </c>
      <c r="AE29" s="500">
        <f t="shared" si="3"/>
        <v>28</v>
      </c>
      <c r="AF29" s="364">
        <f t="shared" si="4"/>
        <v>28.040300000000002</v>
      </c>
      <c r="AG29" s="262" t="s">
        <v>1330</v>
      </c>
      <c r="AH29" s="255" t="s">
        <v>2</v>
      </c>
      <c r="AI29" s="255">
        <v>50</v>
      </c>
      <c r="AJ29" s="255">
        <v>15</v>
      </c>
      <c r="AK29" s="255">
        <v>10</v>
      </c>
      <c r="AL29" s="255" t="s">
        <v>3392</v>
      </c>
    </row>
    <row r="30" spans="1:40" s="310" customFormat="1" ht="15.95" customHeight="1">
      <c r="A30" s="302"/>
      <c r="B30" s="302"/>
      <c r="C30" s="301"/>
      <c r="D30" s="673"/>
      <c r="E30" s="346"/>
      <c r="F30" s="346"/>
      <c r="G30" s="673"/>
      <c r="H30" s="347"/>
      <c r="I30" s="347"/>
      <c r="J30" s="302"/>
      <c r="K30" s="301"/>
      <c r="L30" s="347" t="s">
        <v>347</v>
      </c>
      <c r="M30" s="347"/>
      <c r="N30" s="347"/>
      <c r="O30" s="389"/>
      <c r="P30" s="712"/>
      <c r="Q30" s="359"/>
      <c r="R30" s="301"/>
      <c r="S30" s="302"/>
      <c r="T30" s="360"/>
      <c r="U30" s="302"/>
      <c r="V30" s="302"/>
      <c r="W30" s="360"/>
      <c r="X30" s="346"/>
      <c r="Y30" s="347"/>
      <c r="Z30" s="361"/>
      <c r="AA30" s="362"/>
      <c r="AB30" s="363">
        <f t="shared" si="0"/>
        <v>90</v>
      </c>
      <c r="AC30" s="363">
        <f t="shared" si="1"/>
        <v>1294.0300000000002</v>
      </c>
      <c r="AD30" s="364">
        <f t="shared" si="2"/>
        <v>29.567166666666669</v>
      </c>
      <c r="AE30" s="500">
        <f t="shared" si="3"/>
        <v>29</v>
      </c>
      <c r="AF30" s="364">
        <f t="shared" si="4"/>
        <v>29.340300000000003</v>
      </c>
      <c r="AG30" s="304"/>
      <c r="AH30" s="304"/>
      <c r="AI30" s="255">
        <v>100</v>
      </c>
      <c r="AJ30" s="255">
        <v>90</v>
      </c>
      <c r="AK30" s="304"/>
      <c r="AL30" s="304"/>
      <c r="AM30" s="391"/>
      <c r="AN30" s="391"/>
    </row>
    <row r="31" spans="1:40" s="310" customFormat="1" ht="15.95" customHeight="1">
      <c r="A31" s="302"/>
      <c r="B31" s="302"/>
      <c r="C31" s="301"/>
      <c r="D31" s="673"/>
      <c r="E31" s="346"/>
      <c r="F31" s="346"/>
      <c r="G31" s="673"/>
      <c r="H31" s="347"/>
      <c r="I31" s="347"/>
      <c r="J31" s="302"/>
      <c r="K31" s="301"/>
      <c r="L31" s="347"/>
      <c r="M31" s="347"/>
      <c r="N31" s="347"/>
      <c r="O31" s="347"/>
      <c r="P31" s="347"/>
      <c r="Q31" s="347"/>
      <c r="R31" s="389"/>
      <c r="S31" s="359"/>
      <c r="T31" s="359"/>
      <c r="U31" s="301"/>
      <c r="V31" s="302"/>
      <c r="W31" s="360"/>
      <c r="X31" s="302"/>
      <c r="Y31" s="302"/>
      <c r="Z31" s="360"/>
      <c r="AA31" s="360"/>
      <c r="AB31" s="346"/>
      <c r="AC31" s="347"/>
      <c r="AD31" s="361"/>
      <c r="AE31" s="362"/>
      <c r="AF31" s="501"/>
      <c r="AG31" s="501"/>
      <c r="AH31" s="305"/>
      <c r="AI31" s="610"/>
      <c r="AJ31" s="611"/>
      <c r="AK31" s="304"/>
      <c r="AL31" s="304"/>
      <c r="AM31" s="391"/>
      <c r="AN31" s="391"/>
    </row>
    <row r="32" spans="1:40" s="310" customFormat="1" ht="15.95" customHeight="1">
      <c r="A32" s="302"/>
      <c r="B32" s="302"/>
      <c r="C32" s="301"/>
      <c r="D32" s="673"/>
      <c r="E32" s="346"/>
      <c r="F32" s="346"/>
      <c r="G32" s="673"/>
      <c r="H32" s="347"/>
      <c r="I32" s="347"/>
      <c r="J32" s="302"/>
      <c r="K32" s="301"/>
      <c r="L32" s="347"/>
      <c r="M32" s="347"/>
      <c r="N32" s="347"/>
      <c r="O32" s="347"/>
      <c r="P32" s="347"/>
      <c r="Q32" s="347"/>
      <c r="R32" s="389"/>
      <c r="S32" s="359"/>
      <c r="T32" s="359"/>
      <c r="U32" s="301"/>
      <c r="V32" s="302"/>
      <c r="W32" s="360"/>
      <c r="X32" s="302"/>
      <c r="Y32" s="302"/>
      <c r="Z32" s="360"/>
      <c r="AA32" s="360"/>
      <c r="AB32" s="346"/>
      <c r="AC32" s="347"/>
      <c r="AD32" s="361"/>
      <c r="AE32" s="362"/>
      <c r="AF32" s="363"/>
      <c r="AG32" s="363"/>
      <c r="AH32" s="364"/>
      <c r="AI32" s="610"/>
      <c r="AJ32" s="611"/>
      <c r="AK32" s="518"/>
      <c r="AL32" s="304"/>
      <c r="AM32" s="391"/>
      <c r="AN32" s="391"/>
    </row>
    <row r="33" spans="1:184" s="310" customFormat="1" ht="15.95" customHeight="1">
      <c r="A33" s="302"/>
      <c r="B33" s="302"/>
      <c r="C33" s="301"/>
      <c r="D33" s="673"/>
      <c r="E33" s="302"/>
      <c r="F33" s="302"/>
      <c r="G33" s="302"/>
      <c r="H33" s="306"/>
      <c r="I33" s="306"/>
      <c r="J33" s="302">
        <f>SUM(J8:J32)</f>
        <v>70320</v>
      </c>
      <c r="K33" s="301"/>
      <c r="L33" s="306"/>
      <c r="M33" s="673"/>
      <c r="N33" s="306"/>
      <c r="O33" s="306"/>
      <c r="P33" s="306"/>
      <c r="Q33" s="306"/>
      <c r="R33" s="301"/>
      <c r="S33" s="302">
        <f>SUM(S8:S32)</f>
        <v>70395</v>
      </c>
      <c r="T33" s="302"/>
      <c r="U33" s="302"/>
      <c r="V33" s="302"/>
      <c r="W33" s="308"/>
      <c r="X33" s="302"/>
      <c r="Y33" s="307"/>
      <c r="Z33" s="673"/>
      <c r="AA33" s="309"/>
      <c r="AB33" s="501">
        <f>SUM(AB7:AB32)</f>
        <v>1294.0300000000002</v>
      </c>
      <c r="AC33" s="501"/>
      <c r="AD33" s="305"/>
      <c r="AE33" s="365"/>
      <c r="AF33" s="501">
        <f>AB33/60</f>
        <v>21.567166666666669</v>
      </c>
      <c r="AG33" s="305"/>
      <c r="AH33" s="518"/>
      <c r="AI33" s="518"/>
      <c r="AJ33" s="518"/>
      <c r="AK33" s="518"/>
      <c r="AL33" s="389"/>
      <c r="GB33" s="519"/>
    </row>
    <row r="34" spans="1:184">
      <c r="A34" s="1106"/>
      <c r="B34" s="1106"/>
      <c r="L34" s="520"/>
      <c r="M34" s="502"/>
      <c r="N34" s="502"/>
      <c r="O34" s="502"/>
      <c r="P34" s="502"/>
      <c r="Q34" s="502"/>
      <c r="R34" s="502"/>
      <c r="S34" s="502"/>
      <c r="T34" s="502"/>
      <c r="U34" s="502"/>
      <c r="V34" s="502"/>
      <c r="W34" s="521"/>
      <c r="Y34" s="1106"/>
      <c r="Z34" s="1106"/>
      <c r="AA34" s="1106"/>
      <c r="AK34" s="656"/>
    </row>
    <row r="35" spans="1:184">
      <c r="S35" s="491"/>
      <c r="T35" s="491"/>
      <c r="U35" s="491"/>
      <c r="V35" s="594"/>
      <c r="W35" s="522"/>
      <c r="Z35" s="837" t="s">
        <v>2307</v>
      </c>
    </row>
    <row r="36" spans="1:184" ht="21">
      <c r="I36" s="504" t="s">
        <v>592</v>
      </c>
      <c r="R36" s="504" t="s">
        <v>594</v>
      </c>
      <c r="W36" s="490"/>
      <c r="Z36" s="942" t="s">
        <v>3535</v>
      </c>
      <c r="AM36" s="491"/>
      <c r="AN36" s="491"/>
    </row>
    <row r="37" spans="1:184" s="1106" customFormat="1">
      <c r="I37" s="1535"/>
      <c r="J37" s="1535"/>
      <c r="R37" s="1535" t="s">
        <v>61</v>
      </c>
      <c r="S37" s="1535"/>
      <c r="T37" s="1535"/>
      <c r="U37" s="1535"/>
      <c r="V37" s="1535"/>
      <c r="W37" s="1535"/>
      <c r="X37" s="1535"/>
      <c r="Y37" s="523"/>
      <c r="Z37" s="523"/>
      <c r="AA37" s="523"/>
      <c r="AH37" s="524"/>
      <c r="AI37" s="524"/>
      <c r="AJ37" s="524"/>
      <c r="AK37" s="504"/>
      <c r="AL37" s="505"/>
      <c r="AM37" s="505"/>
    </row>
    <row r="38" spans="1:184">
      <c r="A38" s="504"/>
      <c r="B38" s="504"/>
      <c r="C38" s="504"/>
      <c r="I38" s="504" t="s">
        <v>593</v>
      </c>
      <c r="M38" s="504"/>
      <c r="T38" s="504"/>
      <c r="W38" s="490"/>
      <c r="AK38" s="524"/>
      <c r="AM38" s="491"/>
      <c r="AN38" s="491"/>
    </row>
  </sheetData>
  <mergeCells count="8">
    <mergeCell ref="AL5:AL7"/>
    <mergeCell ref="I37:J37"/>
    <mergeCell ref="R37:X37"/>
    <mergeCell ref="A2:AE2"/>
    <mergeCell ref="H4:H5"/>
    <mergeCell ref="I4:I5"/>
    <mergeCell ref="O4:Q4"/>
    <mergeCell ref="Z4:AA4"/>
  </mergeCells>
  <conditionalFormatting sqref="AA30">
    <cfRule type="duplicateValues" dxfId="2123" priority="147" stopIfTrue="1"/>
  </conditionalFormatting>
  <conditionalFormatting sqref="AA30">
    <cfRule type="duplicateValues" dxfId="2122" priority="145" stopIfTrue="1"/>
    <cfRule type="duplicateValues" dxfId="2121" priority="146" stopIfTrue="1"/>
  </conditionalFormatting>
  <conditionalFormatting sqref="BC30:BD30 BL30 AT30:AW30">
    <cfRule type="duplicateValues" dxfId="2120" priority="144" stopIfTrue="1"/>
  </conditionalFormatting>
  <conditionalFormatting sqref="BC30:BD30 BL30 AT30:AW30">
    <cfRule type="duplicateValues" dxfId="2119" priority="142" stopIfTrue="1"/>
    <cfRule type="duplicateValues" dxfId="2118" priority="143" stopIfTrue="1"/>
  </conditionalFormatting>
  <conditionalFormatting sqref="BM30">
    <cfRule type="duplicateValues" dxfId="2117" priority="141" stopIfTrue="1"/>
  </conditionalFormatting>
  <conditionalFormatting sqref="BM30">
    <cfRule type="duplicateValues" dxfId="2116" priority="139" stopIfTrue="1"/>
    <cfRule type="duplicateValues" dxfId="2115" priority="140" stopIfTrue="1"/>
  </conditionalFormatting>
  <conditionalFormatting sqref="D2">
    <cfRule type="duplicateValues" dxfId="2114" priority="138" stopIfTrue="1"/>
  </conditionalFormatting>
  <conditionalFormatting sqref="D2">
    <cfRule type="duplicateValues" dxfId="2113" priority="136" stopIfTrue="1"/>
    <cfRule type="duplicateValues" dxfId="2112" priority="137" stopIfTrue="1"/>
  </conditionalFormatting>
  <conditionalFormatting sqref="BC31:BD32 BL31:BL32 AT31:AW32 AE31:AE32">
    <cfRule type="duplicateValues" dxfId="2111" priority="135" stopIfTrue="1"/>
  </conditionalFormatting>
  <conditionalFormatting sqref="BC31:BD32 BL31:BL32 AT31:AW32 AE31:AE32">
    <cfRule type="duplicateValues" dxfId="2110" priority="133" stopIfTrue="1"/>
    <cfRule type="duplicateValues" dxfId="2109" priority="134" stopIfTrue="1"/>
  </conditionalFormatting>
  <conditionalFormatting sqref="BM31:BM32">
    <cfRule type="duplicateValues" dxfId="2108" priority="132" stopIfTrue="1"/>
  </conditionalFormatting>
  <conditionalFormatting sqref="BM31:BM32">
    <cfRule type="duplicateValues" dxfId="2107" priority="130" stopIfTrue="1"/>
    <cfRule type="duplicateValues" dxfId="2106" priority="131" stopIfTrue="1"/>
  </conditionalFormatting>
  <conditionalFormatting sqref="D18">
    <cfRule type="duplicateValues" dxfId="2105" priority="96" stopIfTrue="1"/>
  </conditionalFormatting>
  <conditionalFormatting sqref="D18">
    <cfRule type="duplicateValues" dxfId="2104" priority="94" stopIfTrue="1"/>
    <cfRule type="duplicateValues" dxfId="2103" priority="95" stopIfTrue="1"/>
  </conditionalFormatting>
  <conditionalFormatting sqref="D20">
    <cfRule type="duplicateValues" dxfId="2102" priority="73" stopIfTrue="1"/>
  </conditionalFormatting>
  <conditionalFormatting sqref="D20">
    <cfRule type="duplicateValues" dxfId="2101" priority="74" stopIfTrue="1"/>
    <cfRule type="duplicateValues" dxfId="2100" priority="75" stopIfTrue="1"/>
  </conditionalFormatting>
  <conditionalFormatting sqref="D19">
    <cfRule type="duplicateValues" dxfId="2099" priority="72" stopIfTrue="1"/>
  </conditionalFormatting>
  <conditionalFormatting sqref="D19">
    <cfRule type="duplicateValues" dxfId="2098" priority="70" stopIfTrue="1"/>
    <cfRule type="duplicateValues" dxfId="2097" priority="71" stopIfTrue="1"/>
  </conditionalFormatting>
  <conditionalFormatting sqref="D24">
    <cfRule type="duplicateValues" dxfId="2096" priority="69" stopIfTrue="1"/>
  </conditionalFormatting>
  <conditionalFormatting sqref="D24">
    <cfRule type="duplicateValues" dxfId="2095" priority="67" stopIfTrue="1"/>
    <cfRule type="duplicateValues" dxfId="2094" priority="68" stopIfTrue="1"/>
  </conditionalFormatting>
  <conditionalFormatting sqref="D23">
    <cfRule type="duplicateValues" dxfId="2093" priority="66" stopIfTrue="1"/>
  </conditionalFormatting>
  <conditionalFormatting sqref="D23">
    <cfRule type="duplicateValues" dxfId="2092" priority="64" stopIfTrue="1"/>
    <cfRule type="duplicateValues" dxfId="2091" priority="65" stopIfTrue="1"/>
  </conditionalFormatting>
  <conditionalFormatting sqref="D22">
    <cfRule type="duplicateValues" dxfId="2090" priority="63" stopIfTrue="1"/>
  </conditionalFormatting>
  <conditionalFormatting sqref="D22">
    <cfRule type="duplicateValues" dxfId="2089" priority="61" stopIfTrue="1"/>
    <cfRule type="duplicateValues" dxfId="2088" priority="62" stopIfTrue="1"/>
  </conditionalFormatting>
  <conditionalFormatting sqref="Q22">
    <cfRule type="duplicateValues" dxfId="2087" priority="60" stopIfTrue="1"/>
  </conditionalFormatting>
  <conditionalFormatting sqref="Q22">
    <cfRule type="duplicateValues" dxfId="2086" priority="58" stopIfTrue="1"/>
    <cfRule type="duplicateValues" dxfId="2085" priority="59" stopIfTrue="1"/>
  </conditionalFormatting>
  <conditionalFormatting sqref="D25">
    <cfRule type="duplicateValues" dxfId="2084" priority="57" stopIfTrue="1"/>
  </conditionalFormatting>
  <conditionalFormatting sqref="D25">
    <cfRule type="duplicateValues" dxfId="2083" priority="55" stopIfTrue="1"/>
    <cfRule type="duplicateValues" dxfId="2082" priority="56" stopIfTrue="1"/>
  </conditionalFormatting>
  <conditionalFormatting sqref="D21">
    <cfRule type="duplicateValues" dxfId="2081" priority="54" stopIfTrue="1"/>
  </conditionalFormatting>
  <conditionalFormatting sqref="D21">
    <cfRule type="duplicateValues" dxfId="2080" priority="52" stopIfTrue="1"/>
    <cfRule type="duplicateValues" dxfId="2079" priority="53" stopIfTrue="1"/>
  </conditionalFormatting>
  <conditionalFormatting sqref="D29 D26:D27">
    <cfRule type="duplicateValues" dxfId="2078" priority="113673" stopIfTrue="1"/>
  </conditionalFormatting>
  <conditionalFormatting sqref="D29 D26:D27">
    <cfRule type="duplicateValues" dxfId="2077" priority="113675" stopIfTrue="1"/>
    <cfRule type="duplicateValues" dxfId="2076" priority="113676" stopIfTrue="1"/>
  </conditionalFormatting>
  <conditionalFormatting sqref="D16">
    <cfRule type="duplicateValues" dxfId="2075" priority="36" stopIfTrue="1"/>
  </conditionalFormatting>
  <conditionalFormatting sqref="D16">
    <cfRule type="duplicateValues" dxfId="2074" priority="34" stopIfTrue="1"/>
    <cfRule type="duplicateValues" dxfId="2073" priority="35" stopIfTrue="1"/>
  </conditionalFormatting>
  <conditionalFormatting sqref="D15">
    <cfRule type="duplicateValues" dxfId="2072" priority="33" stopIfTrue="1"/>
  </conditionalFormatting>
  <conditionalFormatting sqref="D15">
    <cfRule type="duplicateValues" dxfId="2071" priority="31" stopIfTrue="1"/>
    <cfRule type="duplicateValues" dxfId="2070" priority="32" stopIfTrue="1"/>
  </conditionalFormatting>
  <conditionalFormatting sqref="D17">
    <cfRule type="duplicateValues" dxfId="2069" priority="30" stopIfTrue="1"/>
  </conditionalFormatting>
  <conditionalFormatting sqref="D17">
    <cfRule type="duplicateValues" dxfId="2068" priority="28" stopIfTrue="1"/>
    <cfRule type="duplicateValues" dxfId="2067" priority="29" stopIfTrue="1"/>
  </conditionalFormatting>
  <conditionalFormatting sqref="D14">
    <cfRule type="duplicateValues" dxfId="2066" priority="21" stopIfTrue="1"/>
  </conditionalFormatting>
  <conditionalFormatting sqref="D14">
    <cfRule type="duplicateValues" dxfId="2065" priority="19" stopIfTrue="1"/>
    <cfRule type="duplicateValues" dxfId="2064" priority="20" stopIfTrue="1"/>
  </conditionalFormatting>
  <conditionalFormatting sqref="D28">
    <cfRule type="duplicateValues" dxfId="2063" priority="113707" stopIfTrue="1"/>
  </conditionalFormatting>
  <conditionalFormatting sqref="D28">
    <cfRule type="duplicateValues" dxfId="2062" priority="113710" stopIfTrue="1"/>
    <cfRule type="duplicateValues" dxfId="2061" priority="113711" stopIfTrue="1"/>
  </conditionalFormatting>
  <conditionalFormatting sqref="D8">
    <cfRule type="duplicateValues" dxfId="2060" priority="18" stopIfTrue="1"/>
  </conditionalFormatting>
  <conditionalFormatting sqref="D8">
    <cfRule type="duplicateValues" dxfId="2059" priority="16" stopIfTrue="1"/>
    <cfRule type="duplicateValues" dxfId="2058" priority="17" stopIfTrue="1"/>
  </conditionalFormatting>
  <conditionalFormatting sqref="D10">
    <cfRule type="duplicateValues" dxfId="2057" priority="15" stopIfTrue="1"/>
  </conditionalFormatting>
  <conditionalFormatting sqref="D10">
    <cfRule type="duplicateValues" dxfId="2056" priority="13" stopIfTrue="1"/>
    <cfRule type="duplicateValues" dxfId="2055" priority="14" stopIfTrue="1"/>
  </conditionalFormatting>
  <conditionalFormatting sqref="D11">
    <cfRule type="duplicateValues" dxfId="2054" priority="12" stopIfTrue="1"/>
  </conditionalFormatting>
  <conditionalFormatting sqref="D11">
    <cfRule type="duplicateValues" dxfId="2053" priority="10" stopIfTrue="1"/>
    <cfRule type="duplicateValues" dxfId="2052" priority="11" stopIfTrue="1"/>
  </conditionalFormatting>
  <conditionalFormatting sqref="D12">
    <cfRule type="duplicateValues" dxfId="2051" priority="9" stopIfTrue="1"/>
  </conditionalFormatting>
  <conditionalFormatting sqref="D12">
    <cfRule type="duplicateValues" dxfId="2050" priority="7" stopIfTrue="1"/>
    <cfRule type="duplicateValues" dxfId="2049" priority="8" stopIfTrue="1"/>
  </conditionalFormatting>
  <conditionalFormatting sqref="D13">
    <cfRule type="duplicateValues" dxfId="2048" priority="4" stopIfTrue="1"/>
  </conditionalFormatting>
  <conditionalFormatting sqref="D13">
    <cfRule type="duplicateValues" dxfId="2047" priority="5" stopIfTrue="1"/>
    <cfRule type="duplicateValues" dxfId="2046" priority="6" stopIfTrue="1"/>
  </conditionalFormatting>
  <conditionalFormatting sqref="D9">
    <cfRule type="duplicateValues" dxfId="2045" priority="1" stopIfTrue="1"/>
  </conditionalFormatting>
  <conditionalFormatting sqref="D9">
    <cfRule type="duplicateValues" dxfId="2044" priority="2" stopIfTrue="1"/>
    <cfRule type="duplicateValues" dxfId="2043" priority="3" stopIfTrue="1"/>
  </conditionalFormatting>
  <printOptions horizontalCentered="1"/>
  <pageMargins left="0" right="0" top="0" bottom="0" header="0.31496062992125984" footer="0.31496062992125984"/>
  <pageSetup paperSize="120" scale="64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00FF"/>
  </sheetPr>
  <dimension ref="A1:GB25"/>
  <sheetViews>
    <sheetView zoomScale="110" zoomScaleNormal="110" workbookViewId="0">
      <selection activeCell="A13" sqref="A13:XFD13"/>
    </sheetView>
  </sheetViews>
  <sheetFormatPr defaultRowHeight="18"/>
  <cols>
    <col min="1" max="1" width="4.5703125" style="367" customWidth="1"/>
    <col min="2" max="2" width="4.5703125" style="367" hidden="1" customWidth="1"/>
    <col min="3" max="3" width="32.7109375" style="367" hidden="1" customWidth="1"/>
    <col min="4" max="4" width="11.7109375" style="367" customWidth="1"/>
    <col min="5" max="5" width="12.42578125" style="367" customWidth="1"/>
    <col min="6" max="6" width="8.7109375" style="367" hidden="1" customWidth="1"/>
    <col min="7" max="7" width="7.28515625" style="367" hidden="1" customWidth="1"/>
    <col min="8" max="8" width="15.42578125" style="367" customWidth="1"/>
    <col min="9" max="9" width="18.140625" style="367" customWidth="1"/>
    <col min="10" max="10" width="5.85546875" style="367" customWidth="1"/>
    <col min="11" max="11" width="7" style="367" customWidth="1"/>
    <col min="12" max="12" width="21.5703125" style="367" customWidth="1"/>
    <col min="13" max="13" width="9.7109375" style="367" customWidth="1"/>
    <col min="14" max="14" width="6.140625" style="367" customWidth="1"/>
    <col min="15" max="15" width="4" style="367" customWidth="1"/>
    <col min="16" max="16" width="5.7109375" style="367" customWidth="1"/>
    <col min="17" max="17" width="4" style="367" customWidth="1"/>
    <col min="18" max="18" width="7.7109375" style="367" customWidth="1"/>
    <col min="19" max="19" width="5.140625" style="367" customWidth="1"/>
    <col min="20" max="20" width="6.28515625" style="367" hidden="1" customWidth="1"/>
    <col min="21" max="21" width="9" style="367" customWidth="1"/>
    <col min="22" max="22" width="9.140625" style="367" customWidth="1"/>
    <col min="23" max="23" width="5.140625" style="368" hidden="1" customWidth="1"/>
    <col min="24" max="24" width="4.85546875" style="367" customWidth="1"/>
    <col min="25" max="25" width="14.85546875" style="367" customWidth="1"/>
    <col min="26" max="26" width="4.5703125" style="367" customWidth="1"/>
    <col min="27" max="27" width="4.28515625" style="367" customWidth="1"/>
    <col min="28" max="28" width="4.5703125" style="367" customWidth="1"/>
    <col min="29" max="29" width="4.7109375" style="367" hidden="1" customWidth="1"/>
    <col min="30" max="30" width="6.7109375" style="367" hidden="1" customWidth="1"/>
    <col min="31" max="31" width="3.7109375" style="367" hidden="1" customWidth="1"/>
    <col min="32" max="32" width="4.5703125" style="367" customWidth="1"/>
    <col min="33" max="33" width="6.42578125" style="367" hidden="1" customWidth="1"/>
    <col min="34" max="34" width="7.28515625" style="369" customWidth="1"/>
    <col min="35" max="35" width="4.42578125" style="369" customWidth="1"/>
    <col min="36" max="37" width="4.140625" style="369" customWidth="1"/>
    <col min="38" max="38" width="69.28515625" style="367" customWidth="1"/>
    <col min="39" max="16384" width="9.140625" style="367"/>
  </cols>
  <sheetData>
    <row r="1" spans="1:184" ht="6" customHeight="1" thickBot="1"/>
    <row r="2" spans="1:184" s="538" customFormat="1" ht="23.25" customHeight="1" thickTop="1" thickBot="1">
      <c r="A2" s="1556" t="s">
        <v>1580</v>
      </c>
      <c r="B2" s="1557"/>
      <c r="C2" s="1557"/>
      <c r="D2" s="1557"/>
      <c r="E2" s="1557"/>
      <c r="F2" s="1557"/>
      <c r="G2" s="1557"/>
      <c r="H2" s="1557"/>
      <c r="I2" s="1557"/>
      <c r="J2" s="1557"/>
      <c r="K2" s="1557"/>
      <c r="L2" s="1557"/>
      <c r="M2" s="1557"/>
      <c r="N2" s="1557"/>
      <c r="O2" s="1557"/>
      <c r="P2" s="1557"/>
      <c r="Q2" s="1557"/>
      <c r="R2" s="1557"/>
      <c r="S2" s="1557"/>
      <c r="T2" s="1557"/>
      <c r="U2" s="1557"/>
      <c r="V2" s="1557"/>
      <c r="W2" s="1557"/>
      <c r="X2" s="1557"/>
      <c r="Y2" s="1557"/>
      <c r="Z2" s="1557"/>
      <c r="AA2" s="1557"/>
      <c r="AB2" s="1557"/>
      <c r="AC2" s="1557"/>
      <c r="AD2" s="1557"/>
      <c r="AE2" s="1557"/>
      <c r="AF2" s="535"/>
      <c r="AG2" s="536" t="s">
        <v>51</v>
      </c>
      <c r="AH2" s="537" t="s">
        <v>52</v>
      </c>
      <c r="AI2" s="540"/>
      <c r="AJ2" s="540"/>
      <c r="AK2" s="540"/>
    </row>
    <row r="3" spans="1:184" s="540" customFormat="1" ht="18" customHeight="1" thickTop="1" thickBot="1">
      <c r="A3" s="539" t="s">
        <v>1289</v>
      </c>
      <c r="B3" s="401"/>
      <c r="C3" s="401"/>
      <c r="D3" s="402"/>
      <c r="E3" s="402"/>
      <c r="F3" s="402"/>
      <c r="G3" s="402"/>
      <c r="H3" s="402"/>
      <c r="I3" s="402"/>
      <c r="J3" s="311" t="s">
        <v>36</v>
      </c>
      <c r="K3" s="311"/>
      <c r="L3" s="403" t="s">
        <v>59</v>
      </c>
      <c r="M3" s="404"/>
      <c r="N3" s="405"/>
      <c r="O3" s="405"/>
      <c r="P3" s="405"/>
      <c r="R3" s="541"/>
      <c r="S3" s="542"/>
      <c r="T3" s="542"/>
      <c r="U3" s="542"/>
      <c r="V3" s="542"/>
      <c r="W3" s="543"/>
      <c r="X3" s="406"/>
      <c r="Y3" s="406"/>
      <c r="Z3" s="544" t="s">
        <v>2911</v>
      </c>
      <c r="AA3" s="545"/>
      <c r="AB3" s="407"/>
      <c r="AC3" s="312"/>
      <c r="AD3" s="312"/>
      <c r="AE3" s="312"/>
      <c r="AF3" s="313"/>
      <c r="AG3" s="546"/>
      <c r="AH3" s="547"/>
    </row>
    <row r="4" spans="1:184" s="910" customFormat="1" ht="12" customHeight="1" thickTop="1">
      <c r="A4" s="372" t="s">
        <v>37</v>
      </c>
      <c r="B4" s="317"/>
      <c r="C4" s="317" t="s">
        <v>13</v>
      </c>
      <c r="D4" s="548" t="s">
        <v>1296</v>
      </c>
      <c r="E4" s="907" t="s">
        <v>1296</v>
      </c>
      <c r="F4" s="907"/>
      <c r="G4" s="907"/>
      <c r="H4" s="1558" t="s">
        <v>15</v>
      </c>
      <c r="I4" s="1552" t="s">
        <v>16</v>
      </c>
      <c r="J4" s="370" t="s">
        <v>17</v>
      </c>
      <c r="K4" s="549" t="s">
        <v>18</v>
      </c>
      <c r="L4" s="911" t="s">
        <v>19</v>
      </c>
      <c r="M4" s="317" t="s">
        <v>39</v>
      </c>
      <c r="N4" s="373" t="s">
        <v>20</v>
      </c>
      <c r="O4" s="1559" t="s">
        <v>21</v>
      </c>
      <c r="P4" s="1559"/>
      <c r="Q4" s="1559"/>
      <c r="R4" s="374" t="s">
        <v>22</v>
      </c>
      <c r="S4" s="375" t="s">
        <v>38</v>
      </c>
      <c r="T4" s="375"/>
      <c r="U4" s="375" t="s">
        <v>57</v>
      </c>
      <c r="V4" s="375" t="s">
        <v>53</v>
      </c>
      <c r="W4" s="376" t="s">
        <v>8</v>
      </c>
      <c r="X4" s="317" t="s">
        <v>40</v>
      </c>
      <c r="Y4" s="377" t="s">
        <v>41</v>
      </c>
      <c r="Z4" s="1560" t="s">
        <v>23</v>
      </c>
      <c r="AA4" s="1561"/>
      <c r="AB4" s="317" t="s">
        <v>44</v>
      </c>
      <c r="AC4" s="317" t="s">
        <v>45</v>
      </c>
      <c r="AD4" s="317" t="s">
        <v>46</v>
      </c>
      <c r="AE4" s="317"/>
      <c r="AF4" s="378" t="s">
        <v>44</v>
      </c>
      <c r="AG4" s="908" t="s">
        <v>51</v>
      </c>
      <c r="AH4" s="550" t="s">
        <v>52</v>
      </c>
      <c r="AI4" s="400"/>
      <c r="AJ4" s="400"/>
      <c r="AK4" s="400"/>
    </row>
    <row r="5" spans="1:184" s="910" customFormat="1" ht="12" customHeight="1" thickBot="1">
      <c r="A5" s="379" t="s">
        <v>47</v>
      </c>
      <c r="B5" s="321"/>
      <c r="C5" s="321" t="s">
        <v>24</v>
      </c>
      <c r="D5" s="318" t="s">
        <v>1297</v>
      </c>
      <c r="E5" s="909" t="s">
        <v>1298</v>
      </c>
      <c r="F5" s="909"/>
      <c r="G5" s="909"/>
      <c r="H5" s="1558"/>
      <c r="I5" s="1554"/>
      <c r="J5" s="370" t="s">
        <v>26</v>
      </c>
      <c r="K5" s="551" t="s">
        <v>26</v>
      </c>
      <c r="L5" s="552" t="s">
        <v>27</v>
      </c>
      <c r="M5" s="553"/>
      <c r="N5" s="380"/>
      <c r="O5" s="911" t="s">
        <v>30</v>
      </c>
      <c r="P5" s="911" t="s">
        <v>31</v>
      </c>
      <c r="Q5" s="911" t="s">
        <v>32</v>
      </c>
      <c r="R5" s="381" t="s">
        <v>33</v>
      </c>
      <c r="S5" s="382" t="s">
        <v>48</v>
      </c>
      <c r="T5" s="382" t="s">
        <v>217</v>
      </c>
      <c r="U5" s="382" t="s">
        <v>58</v>
      </c>
      <c r="V5" s="382" t="s">
        <v>54</v>
      </c>
      <c r="W5" s="383"/>
      <c r="X5" s="379"/>
      <c r="Y5" s="912" t="s">
        <v>34</v>
      </c>
      <c r="Z5" s="912" t="s">
        <v>42</v>
      </c>
      <c r="AA5" s="912" t="s">
        <v>43</v>
      </c>
      <c r="AB5" s="322" t="s">
        <v>49</v>
      </c>
      <c r="AC5" s="321"/>
      <c r="AD5" s="321"/>
      <c r="AE5" s="322"/>
      <c r="AF5" s="385"/>
      <c r="AG5" s="909"/>
      <c r="AH5" s="554"/>
      <c r="AI5" s="607" t="s">
        <v>50</v>
      </c>
      <c r="AJ5" s="607" t="s">
        <v>0</v>
      </c>
      <c r="AK5" s="608" t="s">
        <v>38</v>
      </c>
      <c r="AL5" s="1552" t="s">
        <v>1325</v>
      </c>
    </row>
    <row r="6" spans="1:184" s="910" customFormat="1" ht="21.75" hidden="1" customHeight="1" thickTop="1">
      <c r="A6" s="908"/>
      <c r="B6" s="323"/>
      <c r="C6" s="323"/>
      <c r="D6" s="323"/>
      <c r="E6" s="323"/>
      <c r="F6" s="323"/>
      <c r="G6" s="323"/>
      <c r="H6" s="323"/>
      <c r="I6" s="323"/>
      <c r="J6" s="323"/>
      <c r="K6" s="323"/>
      <c r="L6" s="326"/>
      <c r="M6" s="323"/>
      <c r="N6" s="323"/>
      <c r="O6" s="323"/>
      <c r="P6" s="323"/>
      <c r="Q6" s="323"/>
      <c r="R6" s="326"/>
      <c r="S6" s="555"/>
      <c r="T6" s="555"/>
      <c r="U6" s="555"/>
      <c r="V6" s="555"/>
      <c r="W6" s="556"/>
      <c r="X6" s="323"/>
      <c r="Y6" s="323"/>
      <c r="Z6" s="323"/>
      <c r="AA6" s="323"/>
      <c r="AB6" s="557">
        <f>S6/80</f>
        <v>0</v>
      </c>
      <c r="AC6" s="558">
        <f>AB6+AC5</f>
        <v>0</v>
      </c>
      <c r="AD6" s="559">
        <f>(7+(AC6/60))</f>
        <v>7</v>
      </c>
      <c r="AE6" s="560">
        <f>FLOOR(AD6,1)</f>
        <v>7</v>
      </c>
      <c r="AF6" s="561">
        <f>(AE6+((AD6-AE6)*60*0.01))</f>
        <v>7</v>
      </c>
      <c r="AG6" s="909"/>
      <c r="AH6" s="554"/>
      <c r="AI6" s="400"/>
      <c r="AJ6" s="400"/>
      <c r="AK6" s="608"/>
      <c r="AL6" s="1553"/>
    </row>
    <row r="7" spans="1:184" s="570" customFormat="1" ht="12" customHeight="1" thickTop="1">
      <c r="A7" s="562"/>
      <c r="B7" s="562"/>
      <c r="C7" s="563"/>
      <c r="D7" s="907"/>
      <c r="E7" s="562"/>
      <c r="F7" s="562"/>
      <c r="G7" s="562"/>
      <c r="H7" s="564"/>
      <c r="I7" s="564"/>
      <c r="J7" s="562"/>
      <c r="K7" s="563"/>
      <c r="L7" s="564" t="s">
        <v>1</v>
      </c>
      <c r="M7" s="907"/>
      <c r="N7" s="564"/>
      <c r="O7" s="564"/>
      <c r="P7" s="564"/>
      <c r="Q7" s="564"/>
      <c r="R7" s="563"/>
      <c r="S7" s="562"/>
      <c r="T7" s="562"/>
      <c r="U7" s="562"/>
      <c r="V7" s="562"/>
      <c r="W7" s="565"/>
      <c r="X7" s="562"/>
      <c r="Y7" s="566"/>
      <c r="Z7" s="907"/>
      <c r="AA7" s="567"/>
      <c r="AB7" s="329">
        <f>S7/AI7+AJ7</f>
        <v>0</v>
      </c>
      <c r="AC7" s="329">
        <f>AB7+AC6</f>
        <v>0</v>
      </c>
      <c r="AD7" s="340">
        <f>(8+(AC7/60))</f>
        <v>8</v>
      </c>
      <c r="AE7" s="341">
        <f>FLOOR(AD7,1)</f>
        <v>8</v>
      </c>
      <c r="AF7" s="340">
        <f>(AE7+((AD7-AE7)*60*0.01))</f>
        <v>8</v>
      </c>
      <c r="AG7" s="568"/>
      <c r="AH7" s="569"/>
      <c r="AI7" s="569">
        <v>50</v>
      </c>
      <c r="AJ7" s="569">
        <v>0</v>
      </c>
      <c r="AK7" s="608" t="s">
        <v>1391</v>
      </c>
      <c r="AL7" s="1554"/>
    </row>
    <row r="8" spans="1:184" s="792" customFormat="1" ht="20.100000000000001" customHeight="1">
      <c r="A8" s="256">
        <v>10</v>
      </c>
      <c r="B8" s="257">
        <v>43610</v>
      </c>
      <c r="C8" s="713" t="str">
        <f>"*"&amp;D8&amp;"*"</f>
        <v>*PDR1906-0316*</v>
      </c>
      <c r="D8" s="672" t="s">
        <v>2847</v>
      </c>
      <c r="E8" s="256" t="s">
        <v>2846</v>
      </c>
      <c r="F8" s="256"/>
      <c r="G8" s="297" t="s">
        <v>1867</v>
      </c>
      <c r="H8" s="258" t="s">
        <v>1866</v>
      </c>
      <c r="I8" s="258" t="s">
        <v>2845</v>
      </c>
      <c r="J8" s="256">
        <v>30900</v>
      </c>
      <c r="K8" s="257">
        <v>22807</v>
      </c>
      <c r="L8" s="258" t="s">
        <v>1865</v>
      </c>
      <c r="M8" s="260" t="s">
        <v>1864</v>
      </c>
      <c r="N8" s="672"/>
      <c r="O8" s="257" t="s">
        <v>1291</v>
      </c>
      <c r="P8" s="257"/>
      <c r="Q8" s="257"/>
      <c r="R8" s="257">
        <v>43623</v>
      </c>
      <c r="S8" s="256">
        <v>30905</v>
      </c>
      <c r="T8" s="256"/>
      <c r="U8" s="256" t="s">
        <v>3660</v>
      </c>
      <c r="V8" s="293">
        <v>30000</v>
      </c>
      <c r="W8" s="259"/>
      <c r="X8" s="680" t="s">
        <v>1831</v>
      </c>
      <c r="Y8" s="260" t="s">
        <v>1863</v>
      </c>
      <c r="Z8" s="672">
        <v>361</v>
      </c>
      <c r="AA8" s="261">
        <v>1127</v>
      </c>
      <c r="AB8" s="329">
        <f t="shared" ref="AB8:AB17" si="0">S8/AI8+AJ8</f>
        <v>324.05</v>
      </c>
      <c r="AC8" s="329">
        <f t="shared" ref="AC8:AC16" si="1">AB8+AC7</f>
        <v>324.05</v>
      </c>
      <c r="AD8" s="340">
        <f t="shared" ref="AD8:AD17" si="2">(8+(AC8/60))</f>
        <v>13.400833333333335</v>
      </c>
      <c r="AE8" s="341">
        <f t="shared" ref="AE8:AE17" si="3">FLOOR(AD8,1)</f>
        <v>13</v>
      </c>
      <c r="AF8" s="340">
        <f t="shared" ref="AF8:AF17" si="4">(AE8+((AD8-AE8)*60*0.01))</f>
        <v>13.240500000000001</v>
      </c>
      <c r="AG8" s="262" t="s">
        <v>1330</v>
      </c>
      <c r="AH8" s="255" t="s">
        <v>2</v>
      </c>
      <c r="AI8" s="255">
        <v>100</v>
      </c>
      <c r="AJ8" s="255">
        <v>15</v>
      </c>
      <c r="AK8" s="255">
        <v>20</v>
      </c>
      <c r="AL8" s="255" t="s">
        <v>1907</v>
      </c>
    </row>
    <row r="9" spans="1:184" s="273" customFormat="1" ht="12" customHeight="1">
      <c r="A9" s="256"/>
      <c r="B9" s="257">
        <v>43612</v>
      </c>
      <c r="C9" s="713" t="str">
        <f t="shared" ref="C9:C16" si="5">"*"&amp;D9&amp;"*"</f>
        <v>*PDR1906-0349*</v>
      </c>
      <c r="D9" s="672" t="s">
        <v>2883</v>
      </c>
      <c r="E9" s="256" t="s">
        <v>2881</v>
      </c>
      <c r="F9" s="256"/>
      <c r="G9" s="297" t="s">
        <v>1906</v>
      </c>
      <c r="H9" s="258" t="s">
        <v>1903</v>
      </c>
      <c r="I9" s="258" t="s">
        <v>1969</v>
      </c>
      <c r="J9" s="256">
        <v>1000</v>
      </c>
      <c r="K9" s="257">
        <v>43626</v>
      </c>
      <c r="L9" s="258" t="s">
        <v>1905</v>
      </c>
      <c r="M9" s="872" t="s">
        <v>1904</v>
      </c>
      <c r="N9" s="672" t="s">
        <v>503</v>
      </c>
      <c r="O9" s="257" t="s">
        <v>1291</v>
      </c>
      <c r="P9" s="257"/>
      <c r="Q9" s="257"/>
      <c r="R9" s="806">
        <v>43624</v>
      </c>
      <c r="S9" s="808">
        <v>1003</v>
      </c>
      <c r="T9" s="256"/>
      <c r="U9" s="256" t="s">
        <v>1989</v>
      </c>
      <c r="V9" s="293">
        <v>1000</v>
      </c>
      <c r="W9" s="259"/>
      <c r="X9" s="680" t="s">
        <v>1828</v>
      </c>
      <c r="Y9" s="260" t="s">
        <v>1095</v>
      </c>
      <c r="Z9" s="672">
        <v>933</v>
      </c>
      <c r="AA9" s="261">
        <v>1689</v>
      </c>
      <c r="AB9" s="329">
        <f t="shared" si="0"/>
        <v>35.06</v>
      </c>
      <c r="AC9" s="329">
        <f t="shared" si="1"/>
        <v>359.11</v>
      </c>
      <c r="AD9" s="340">
        <f t="shared" si="2"/>
        <v>13.985166666666668</v>
      </c>
      <c r="AE9" s="341">
        <f t="shared" si="3"/>
        <v>13</v>
      </c>
      <c r="AF9" s="340">
        <f t="shared" si="4"/>
        <v>13.591100000000001</v>
      </c>
      <c r="AG9" s="262" t="s">
        <v>1330</v>
      </c>
      <c r="AH9" s="255" t="s">
        <v>2</v>
      </c>
      <c r="AI9" s="255">
        <v>50</v>
      </c>
      <c r="AJ9" s="255">
        <v>15</v>
      </c>
      <c r="AK9" s="255">
        <v>10</v>
      </c>
      <c r="AL9" s="255" t="s">
        <v>1902</v>
      </c>
      <c r="AM9" s="792"/>
      <c r="AN9" s="792"/>
      <c r="AO9" s="792"/>
      <c r="AP9" s="792"/>
      <c r="AQ9" s="792"/>
      <c r="AR9" s="792"/>
      <c r="AS9" s="792"/>
      <c r="AT9" s="792"/>
      <c r="AU9" s="792"/>
      <c r="AV9" s="792"/>
      <c r="AW9" s="792"/>
      <c r="AX9" s="792"/>
      <c r="AY9" s="792"/>
      <c r="AZ9" s="792"/>
      <c r="BA9" s="792"/>
      <c r="BB9" s="792"/>
      <c r="BC9" s="792"/>
      <c r="BD9" s="792"/>
      <c r="BE9" s="792"/>
      <c r="BF9" s="792"/>
      <c r="BG9" s="792"/>
      <c r="BH9" s="792"/>
      <c r="BI9" s="792"/>
      <c r="BJ9" s="792"/>
      <c r="BK9" s="792"/>
      <c r="BL9" s="792"/>
      <c r="BM9" s="792"/>
      <c r="BN9" s="792"/>
      <c r="BO9" s="792"/>
      <c r="BP9" s="792"/>
      <c r="BQ9" s="792"/>
      <c r="BR9" s="792"/>
      <c r="BS9" s="792"/>
      <c r="BT9" s="792"/>
      <c r="BU9" s="792"/>
      <c r="BV9" s="792"/>
      <c r="BW9" s="792"/>
      <c r="BX9" s="792"/>
      <c r="BY9" s="792"/>
      <c r="BZ9" s="792"/>
      <c r="CA9" s="792"/>
      <c r="CB9" s="792"/>
      <c r="CC9" s="792"/>
      <c r="CD9" s="792"/>
      <c r="CE9" s="792"/>
      <c r="CF9" s="792"/>
      <c r="CG9" s="792"/>
      <c r="CH9" s="792"/>
      <c r="CI9" s="792"/>
      <c r="CJ9" s="792"/>
      <c r="CK9" s="792"/>
      <c r="CL9" s="792"/>
      <c r="CM9" s="792"/>
      <c r="CN9" s="792"/>
      <c r="CO9" s="792"/>
      <c r="CP9" s="792"/>
      <c r="CQ9" s="792"/>
      <c r="CR9" s="792"/>
      <c r="CS9" s="792"/>
      <c r="CT9" s="792"/>
      <c r="CU9" s="792"/>
      <c r="CV9" s="792"/>
      <c r="CW9" s="792"/>
      <c r="CX9" s="792"/>
      <c r="CY9" s="792"/>
      <c r="CZ9" s="792"/>
      <c r="DA9" s="792"/>
      <c r="DB9" s="792"/>
      <c r="DC9" s="792"/>
      <c r="DD9" s="792"/>
      <c r="DE9" s="792"/>
      <c r="DF9" s="792"/>
      <c r="DG9" s="792"/>
      <c r="DH9" s="792"/>
      <c r="DI9" s="792"/>
      <c r="DJ9" s="792"/>
      <c r="DK9" s="792"/>
      <c r="DL9" s="792"/>
      <c r="DM9" s="792"/>
      <c r="DN9" s="792"/>
      <c r="DO9" s="792"/>
      <c r="DP9" s="792"/>
      <c r="DQ9" s="792"/>
      <c r="DR9" s="792"/>
      <c r="DS9" s="792"/>
      <c r="DT9" s="792"/>
      <c r="DU9" s="792"/>
      <c r="DV9" s="792"/>
      <c r="DW9" s="792"/>
      <c r="DX9" s="792"/>
      <c r="DY9" s="792"/>
      <c r="DZ9" s="792"/>
      <c r="EA9" s="792"/>
      <c r="EB9" s="792"/>
      <c r="EC9" s="792"/>
      <c r="ED9" s="792"/>
      <c r="EE9" s="792"/>
      <c r="EF9" s="792"/>
      <c r="EG9" s="792"/>
      <c r="EH9" s="792"/>
      <c r="EI9" s="792"/>
      <c r="EJ9" s="792"/>
      <c r="EK9" s="792"/>
      <c r="EL9" s="792"/>
      <c r="EM9" s="792"/>
      <c r="EN9" s="792"/>
      <c r="EO9" s="792"/>
      <c r="EP9" s="792"/>
      <c r="EQ9" s="792"/>
      <c r="ER9" s="792"/>
      <c r="ES9" s="792"/>
      <c r="ET9" s="792"/>
      <c r="EU9" s="792"/>
      <c r="EV9" s="792"/>
      <c r="EW9" s="792"/>
      <c r="EX9" s="792"/>
      <c r="EY9" s="792"/>
      <c r="EZ9" s="792"/>
      <c r="FA9" s="792"/>
      <c r="FB9" s="792"/>
      <c r="FC9" s="792"/>
      <c r="FD9" s="792"/>
      <c r="FE9" s="792"/>
      <c r="FF9" s="792"/>
      <c r="FG9" s="792"/>
      <c r="FH9" s="792"/>
      <c r="FI9" s="792"/>
      <c r="FJ9" s="792"/>
      <c r="FK9" s="792"/>
      <c r="FL9" s="792"/>
      <c r="FM9" s="792"/>
      <c r="FN9" s="792"/>
      <c r="FO9" s="792"/>
      <c r="FP9" s="792"/>
      <c r="FQ9" s="792"/>
      <c r="FR9" s="792"/>
      <c r="FS9" s="792"/>
      <c r="FT9" s="792"/>
      <c r="FU9" s="792"/>
      <c r="FV9" s="792"/>
      <c r="FW9" s="792"/>
      <c r="FX9" s="792"/>
      <c r="FY9" s="792"/>
      <c r="FZ9" s="792"/>
      <c r="GA9" s="792"/>
      <c r="GB9" s="792"/>
    </row>
    <row r="10" spans="1:184" s="809" customFormat="1" ht="12" customHeight="1">
      <c r="A10" s="748" t="s">
        <v>66</v>
      </c>
      <c r="B10" s="753">
        <v>43622</v>
      </c>
      <c r="C10" s="789" t="str">
        <f t="shared" si="5"/>
        <v>*PDW1906-0051*</v>
      </c>
      <c r="D10" s="754" t="s">
        <v>3457</v>
      </c>
      <c r="E10" s="748" t="s">
        <v>2889</v>
      </c>
      <c r="F10" s="748"/>
      <c r="G10" s="755" t="s">
        <v>2888</v>
      </c>
      <c r="H10" s="756" t="s">
        <v>1299</v>
      </c>
      <c r="I10" s="756" t="s">
        <v>2887</v>
      </c>
      <c r="J10" s="748">
        <v>140</v>
      </c>
      <c r="K10" s="753">
        <v>22805</v>
      </c>
      <c r="L10" s="756" t="s">
        <v>1316</v>
      </c>
      <c r="M10" s="757" t="s">
        <v>2886</v>
      </c>
      <c r="N10" s="754"/>
      <c r="O10" s="753" t="s">
        <v>1291</v>
      </c>
      <c r="P10" s="753"/>
      <c r="Q10" s="753"/>
      <c r="R10" s="753">
        <v>43624</v>
      </c>
      <c r="S10" s="748">
        <v>150</v>
      </c>
      <c r="T10" s="748"/>
      <c r="U10" s="748" t="s">
        <v>3673</v>
      </c>
      <c r="V10" s="293">
        <v>140</v>
      </c>
      <c r="W10" s="758"/>
      <c r="X10" s="759" t="s">
        <v>1831</v>
      </c>
      <c r="Y10" s="757" t="s">
        <v>218</v>
      </c>
      <c r="Z10" s="754">
        <v>531</v>
      </c>
      <c r="AA10" s="760">
        <v>1845</v>
      </c>
      <c r="AB10" s="329">
        <f t="shared" si="0"/>
        <v>16.5</v>
      </c>
      <c r="AC10" s="329">
        <f t="shared" si="1"/>
        <v>375.61</v>
      </c>
      <c r="AD10" s="340">
        <f t="shared" si="2"/>
        <v>14.260166666666667</v>
      </c>
      <c r="AE10" s="341">
        <f t="shared" si="3"/>
        <v>14</v>
      </c>
      <c r="AF10" s="340">
        <f t="shared" si="4"/>
        <v>14.1561</v>
      </c>
      <c r="AG10" s="761" t="s">
        <v>1330</v>
      </c>
      <c r="AH10" s="752" t="s">
        <v>2</v>
      </c>
      <c r="AI10" s="752">
        <v>100</v>
      </c>
      <c r="AJ10" s="752">
        <v>15</v>
      </c>
      <c r="AK10" s="752">
        <v>20</v>
      </c>
      <c r="AL10" s="752">
        <v>0</v>
      </c>
    </row>
    <row r="11" spans="1:184" s="809" customFormat="1" ht="12" customHeight="1">
      <c r="A11" s="748"/>
      <c r="B11" s="753">
        <v>43616</v>
      </c>
      <c r="C11" s="789" t="str">
        <f t="shared" si="5"/>
        <v>*PDR1906-0467*</v>
      </c>
      <c r="D11" s="754" t="s">
        <v>3511</v>
      </c>
      <c r="E11" s="748" t="s">
        <v>3512</v>
      </c>
      <c r="F11" s="748"/>
      <c r="G11" s="755" t="s">
        <v>2509</v>
      </c>
      <c r="H11" s="756" t="s">
        <v>1350</v>
      </c>
      <c r="I11" s="756" t="s">
        <v>2510</v>
      </c>
      <c r="J11" s="748">
        <v>1340</v>
      </c>
      <c r="K11" s="753">
        <v>22808</v>
      </c>
      <c r="L11" s="756" t="s">
        <v>1371</v>
      </c>
      <c r="M11" s="757" t="s">
        <v>2415</v>
      </c>
      <c r="N11" s="754"/>
      <c r="O11" s="753" t="s">
        <v>1291</v>
      </c>
      <c r="P11" s="753"/>
      <c r="Q11" s="836" t="s">
        <v>3546</v>
      </c>
      <c r="R11" s="753">
        <v>43623</v>
      </c>
      <c r="S11" s="748">
        <v>1343</v>
      </c>
      <c r="T11" s="748"/>
      <c r="U11" s="748" t="s">
        <v>3544</v>
      </c>
      <c r="V11" s="293">
        <v>1340</v>
      </c>
      <c r="W11" s="758"/>
      <c r="X11" s="759" t="s">
        <v>1828</v>
      </c>
      <c r="Y11" s="763" t="s">
        <v>1304</v>
      </c>
      <c r="Z11" s="754">
        <v>623</v>
      </c>
      <c r="AA11" s="760">
        <v>1293</v>
      </c>
      <c r="AB11" s="329">
        <f t="shared" si="0"/>
        <v>41.86</v>
      </c>
      <c r="AC11" s="329">
        <f t="shared" si="1"/>
        <v>417.47</v>
      </c>
      <c r="AD11" s="340">
        <f t="shared" si="2"/>
        <v>14.957833333333333</v>
      </c>
      <c r="AE11" s="341">
        <f t="shared" si="3"/>
        <v>14</v>
      </c>
      <c r="AF11" s="340">
        <f t="shared" si="4"/>
        <v>14.5747</v>
      </c>
      <c r="AG11" s="761" t="s">
        <v>1330</v>
      </c>
      <c r="AH11" s="752" t="s">
        <v>2</v>
      </c>
      <c r="AI11" s="752">
        <v>50</v>
      </c>
      <c r="AJ11" s="752">
        <v>15</v>
      </c>
      <c r="AK11" s="752">
        <v>10</v>
      </c>
      <c r="AL11" s="752" t="s">
        <v>2414</v>
      </c>
    </row>
    <row r="12" spans="1:184" s="1126" customFormat="1" ht="12" customHeight="1">
      <c r="A12" s="748"/>
      <c r="B12" s="1115">
        <v>43593</v>
      </c>
      <c r="C12" s="1116" t="str">
        <f t="shared" si="5"/>
        <v>*PDR1905-0735*</v>
      </c>
      <c r="D12" s="1117" t="s">
        <v>3508</v>
      </c>
      <c r="E12" s="1118" t="s">
        <v>2444</v>
      </c>
      <c r="F12" s="1118"/>
      <c r="G12" s="1119" t="s">
        <v>2417</v>
      </c>
      <c r="H12" s="1120" t="s">
        <v>1303</v>
      </c>
      <c r="I12" s="1120" t="s">
        <v>2416</v>
      </c>
      <c r="J12" s="1118">
        <v>1345</v>
      </c>
      <c r="K12" s="1115">
        <v>43627</v>
      </c>
      <c r="L12" s="1120" t="s">
        <v>1371</v>
      </c>
      <c r="M12" s="1121" t="s">
        <v>2415</v>
      </c>
      <c r="N12" s="1117"/>
      <c r="O12" s="1115" t="s">
        <v>1291</v>
      </c>
      <c r="P12" s="1115"/>
      <c r="Q12" s="1115"/>
      <c r="R12" s="1115">
        <v>43626</v>
      </c>
      <c r="S12" s="1118">
        <v>1348</v>
      </c>
      <c r="T12" s="1118"/>
      <c r="U12" s="748"/>
      <c r="V12" s="293">
        <v>1345</v>
      </c>
      <c r="W12" s="1122"/>
      <c r="X12" s="1123" t="s">
        <v>1828</v>
      </c>
      <c r="Y12" s="1121" t="s">
        <v>1304</v>
      </c>
      <c r="Z12" s="1117">
        <v>623</v>
      </c>
      <c r="AA12" s="1124">
        <v>1293</v>
      </c>
      <c r="AB12" s="329">
        <f t="shared" si="0"/>
        <v>26.96</v>
      </c>
      <c r="AC12" s="329">
        <f t="shared" si="1"/>
        <v>444.43</v>
      </c>
      <c r="AD12" s="340">
        <f t="shared" si="2"/>
        <v>15.407166666666667</v>
      </c>
      <c r="AE12" s="341">
        <f t="shared" si="3"/>
        <v>15</v>
      </c>
      <c r="AF12" s="340">
        <f t="shared" si="4"/>
        <v>15.244300000000001</v>
      </c>
      <c r="AG12" s="1125" t="s">
        <v>1330</v>
      </c>
      <c r="AH12" s="1028" t="s">
        <v>2</v>
      </c>
      <c r="AI12" s="752">
        <v>50</v>
      </c>
      <c r="AJ12" s="1028"/>
      <c r="AK12" s="1028">
        <v>10</v>
      </c>
      <c r="AL12" s="1028" t="s">
        <v>2414</v>
      </c>
    </row>
    <row r="13" spans="1:184" s="809" customFormat="1" ht="12" customHeight="1">
      <c r="A13" s="748"/>
      <c r="B13" s="753">
        <v>43616</v>
      </c>
      <c r="C13" s="789" t="str">
        <f t="shared" si="5"/>
        <v>*PDR1906-0465*</v>
      </c>
      <c r="D13" s="754" t="s">
        <v>3514</v>
      </c>
      <c r="E13" s="748" t="s">
        <v>3513</v>
      </c>
      <c r="F13" s="748"/>
      <c r="G13" s="755" t="s">
        <v>2509</v>
      </c>
      <c r="H13" s="756" t="s">
        <v>1350</v>
      </c>
      <c r="I13" s="756" t="s">
        <v>2510</v>
      </c>
      <c r="J13" s="748">
        <v>1340</v>
      </c>
      <c r="K13" s="753">
        <v>22810</v>
      </c>
      <c r="L13" s="756" t="s">
        <v>1371</v>
      </c>
      <c r="M13" s="757" t="s">
        <v>2415</v>
      </c>
      <c r="N13" s="754"/>
      <c r="O13" s="753" t="s">
        <v>1291</v>
      </c>
      <c r="P13" s="756"/>
      <c r="Q13" s="756"/>
      <c r="R13" s="753">
        <v>43626</v>
      </c>
      <c r="S13" s="748">
        <v>1343</v>
      </c>
      <c r="T13" s="748"/>
      <c r="U13" s="748"/>
      <c r="V13" s="293">
        <v>1340</v>
      </c>
      <c r="W13" s="758"/>
      <c r="X13" s="759" t="s">
        <v>1828</v>
      </c>
      <c r="Y13" s="757" t="s">
        <v>1304</v>
      </c>
      <c r="Z13" s="754">
        <v>623</v>
      </c>
      <c r="AA13" s="760">
        <v>1293</v>
      </c>
      <c r="AB13" s="329">
        <f t="shared" si="0"/>
        <v>26.86</v>
      </c>
      <c r="AC13" s="329">
        <f t="shared" si="1"/>
        <v>471.29</v>
      </c>
      <c r="AD13" s="340">
        <f t="shared" si="2"/>
        <v>15.854833333333334</v>
      </c>
      <c r="AE13" s="341">
        <f t="shared" si="3"/>
        <v>15</v>
      </c>
      <c r="AF13" s="340">
        <f t="shared" si="4"/>
        <v>15.5129</v>
      </c>
      <c r="AG13" s="761" t="s">
        <v>1330</v>
      </c>
      <c r="AH13" s="1028" t="s">
        <v>2</v>
      </c>
      <c r="AI13" s="752">
        <v>50</v>
      </c>
      <c r="AJ13" s="752"/>
      <c r="AK13" s="752">
        <v>10</v>
      </c>
      <c r="AL13" s="752" t="s">
        <v>2414</v>
      </c>
    </row>
    <row r="14" spans="1:184" s="1126" customFormat="1" ht="12" customHeight="1">
      <c r="A14" s="748">
        <v>70</v>
      </c>
      <c r="B14" s="1115">
        <v>43593</v>
      </c>
      <c r="C14" s="1116" t="str">
        <f>"*"&amp;D14&amp;"*"</f>
        <v>*PDR1905-0736*</v>
      </c>
      <c r="D14" s="1117" t="s">
        <v>3509</v>
      </c>
      <c r="E14" s="1118" t="s">
        <v>2444</v>
      </c>
      <c r="F14" s="1118"/>
      <c r="G14" s="1119" t="s">
        <v>2417</v>
      </c>
      <c r="H14" s="1120" t="s">
        <v>1303</v>
      </c>
      <c r="I14" s="1120" t="s">
        <v>2416</v>
      </c>
      <c r="J14" s="1118">
        <v>1345</v>
      </c>
      <c r="K14" s="1115">
        <v>43629</v>
      </c>
      <c r="L14" s="1120" t="s">
        <v>1371</v>
      </c>
      <c r="M14" s="1121" t="s">
        <v>2415</v>
      </c>
      <c r="N14" s="1117"/>
      <c r="O14" s="1115" t="s">
        <v>1291</v>
      </c>
      <c r="P14" s="1115"/>
      <c r="Q14" s="1115"/>
      <c r="R14" s="1115">
        <v>43626</v>
      </c>
      <c r="S14" s="1118">
        <v>1348</v>
      </c>
      <c r="T14" s="1118"/>
      <c r="U14" s="256">
        <v>1348</v>
      </c>
      <c r="V14" s="293">
        <v>1345</v>
      </c>
      <c r="W14" s="1122"/>
      <c r="X14" s="1123" t="s">
        <v>1828</v>
      </c>
      <c r="Y14" s="1121" t="s">
        <v>1304</v>
      </c>
      <c r="Z14" s="1117">
        <v>623</v>
      </c>
      <c r="AA14" s="1124">
        <v>1293</v>
      </c>
      <c r="AB14" s="1021">
        <f>S14/AI14+AJ14</f>
        <v>26.96</v>
      </c>
      <c r="AC14" s="1021" t="e">
        <f>AB14+'9-6'!#REF!</f>
        <v>#REF!</v>
      </c>
      <c r="AD14" s="1022" t="e">
        <f>(8+(AC14/60))</f>
        <v>#REF!</v>
      </c>
      <c r="AE14" s="1023" t="e">
        <f>FLOOR(AD14,1)</f>
        <v>#REF!</v>
      </c>
      <c r="AF14" s="1022" t="e">
        <f>(AE14+((AD14-AE14)*60*0.01))</f>
        <v>#REF!</v>
      </c>
      <c r="AG14" s="1125" t="s">
        <v>1330</v>
      </c>
      <c r="AH14" s="1028" t="s">
        <v>2</v>
      </c>
      <c r="AI14" s="752">
        <v>50</v>
      </c>
      <c r="AJ14" s="1028"/>
      <c r="AK14" s="1028">
        <v>10</v>
      </c>
      <c r="AL14" s="1028" t="s">
        <v>2414</v>
      </c>
    </row>
    <row r="15" spans="1:184" s="809" customFormat="1" ht="12" customHeight="1">
      <c r="A15" s="748"/>
      <c r="B15" s="753">
        <v>43622</v>
      </c>
      <c r="C15" s="789" t="str">
        <f t="shared" si="5"/>
        <v>*PDR1906-0778*</v>
      </c>
      <c r="D15" s="754" t="s">
        <v>3482</v>
      </c>
      <c r="E15" s="748" t="s">
        <v>3469</v>
      </c>
      <c r="F15" s="748"/>
      <c r="G15" s="755" t="s">
        <v>3468</v>
      </c>
      <c r="H15" s="756" t="s">
        <v>3467</v>
      </c>
      <c r="I15" s="756" t="s">
        <v>3466</v>
      </c>
      <c r="J15" s="748">
        <v>1050</v>
      </c>
      <c r="K15" s="753">
        <v>22808</v>
      </c>
      <c r="L15" s="756" t="s">
        <v>1329</v>
      </c>
      <c r="M15" s="763" t="s">
        <v>3465</v>
      </c>
      <c r="N15" s="754"/>
      <c r="O15" s="753" t="s">
        <v>1291</v>
      </c>
      <c r="P15" s="753"/>
      <c r="Q15" s="753"/>
      <c r="R15" s="753">
        <v>43624</v>
      </c>
      <c r="S15" s="748">
        <v>1053</v>
      </c>
      <c r="T15" s="748"/>
      <c r="U15" s="748" t="s">
        <v>3662</v>
      </c>
      <c r="V15" s="293">
        <v>1050</v>
      </c>
      <c r="W15" s="758"/>
      <c r="X15" s="759" t="s">
        <v>1828</v>
      </c>
      <c r="Y15" s="763" t="s">
        <v>1314</v>
      </c>
      <c r="Z15" s="754">
        <v>404</v>
      </c>
      <c r="AA15" s="760">
        <v>1239</v>
      </c>
      <c r="AB15" s="329">
        <f t="shared" si="0"/>
        <v>36.06</v>
      </c>
      <c r="AC15" s="329">
        <f>AB15+AC13</f>
        <v>507.35</v>
      </c>
      <c r="AD15" s="340">
        <f t="shared" si="2"/>
        <v>16.455833333333334</v>
      </c>
      <c r="AE15" s="341">
        <f t="shared" si="3"/>
        <v>16</v>
      </c>
      <c r="AF15" s="340">
        <f t="shared" si="4"/>
        <v>16.273500000000002</v>
      </c>
      <c r="AG15" s="761" t="s">
        <v>1330</v>
      </c>
      <c r="AH15" s="752" t="s">
        <v>2</v>
      </c>
      <c r="AI15" s="752">
        <v>50</v>
      </c>
      <c r="AJ15" s="752">
        <v>15</v>
      </c>
      <c r="AK15" s="752">
        <v>10</v>
      </c>
      <c r="AL15" s="752">
        <v>0</v>
      </c>
    </row>
    <row r="16" spans="1:184" s="792" customFormat="1" ht="12" customHeight="1">
      <c r="A16" s="748"/>
      <c r="B16" s="257">
        <v>43614</v>
      </c>
      <c r="C16" s="713" t="str">
        <f t="shared" si="5"/>
        <v>*PDR1906-0383*</v>
      </c>
      <c r="D16" s="672" t="s">
        <v>2948</v>
      </c>
      <c r="E16" s="256" t="s">
        <v>2947</v>
      </c>
      <c r="F16" s="256"/>
      <c r="G16" s="297" t="s">
        <v>2946</v>
      </c>
      <c r="H16" s="258" t="s">
        <v>1303</v>
      </c>
      <c r="I16" s="258" t="s">
        <v>2945</v>
      </c>
      <c r="J16" s="256">
        <v>110</v>
      </c>
      <c r="K16" s="257">
        <v>22808</v>
      </c>
      <c r="L16" s="258" t="s">
        <v>1329</v>
      </c>
      <c r="M16" s="674" t="s">
        <v>2944</v>
      </c>
      <c r="N16" s="672"/>
      <c r="O16" s="257" t="s">
        <v>1291</v>
      </c>
      <c r="P16" s="258"/>
      <c r="Q16" s="258"/>
      <c r="R16" s="257">
        <v>43623</v>
      </c>
      <c r="S16" s="256">
        <v>113</v>
      </c>
      <c r="T16" s="256"/>
      <c r="U16" s="256" t="s">
        <v>3663</v>
      </c>
      <c r="V16" s="293">
        <v>110</v>
      </c>
      <c r="W16" s="259"/>
      <c r="X16" s="680" t="s">
        <v>1828</v>
      </c>
      <c r="Y16" s="674" t="s">
        <v>1380</v>
      </c>
      <c r="Z16" s="672">
        <v>585</v>
      </c>
      <c r="AA16" s="261">
        <v>1345</v>
      </c>
      <c r="AB16" s="329">
        <f t="shared" si="0"/>
        <v>16.13</v>
      </c>
      <c r="AC16" s="329">
        <f t="shared" si="1"/>
        <v>523.48</v>
      </c>
      <c r="AD16" s="340">
        <f t="shared" si="2"/>
        <v>16.724666666666668</v>
      </c>
      <c r="AE16" s="341">
        <f t="shared" si="3"/>
        <v>16</v>
      </c>
      <c r="AF16" s="340">
        <f t="shared" si="4"/>
        <v>16.434799999999999</v>
      </c>
      <c r="AG16" s="262" t="s">
        <v>1330</v>
      </c>
      <c r="AH16" s="255" t="s">
        <v>2</v>
      </c>
      <c r="AI16" s="255">
        <v>100</v>
      </c>
      <c r="AJ16" s="255">
        <v>15</v>
      </c>
      <c r="AK16" s="255">
        <v>10</v>
      </c>
      <c r="AL16" s="255">
        <v>0</v>
      </c>
    </row>
    <row r="17" spans="1:184" s="310" customFormat="1" ht="15.95" customHeight="1">
      <c r="A17" s="302"/>
      <c r="B17" s="302"/>
      <c r="C17" s="301"/>
      <c r="D17" s="673"/>
      <c r="E17" s="346"/>
      <c r="F17" s="346"/>
      <c r="G17" s="673"/>
      <c r="H17" s="347"/>
      <c r="I17" s="347"/>
      <c r="J17" s="302"/>
      <c r="K17" s="301"/>
      <c r="L17" s="348" t="s">
        <v>347</v>
      </c>
      <c r="M17" s="348"/>
      <c r="N17" s="348"/>
      <c r="O17" s="389"/>
      <c r="P17" s="349"/>
      <c r="Q17" s="350"/>
      <c r="R17" s="351"/>
      <c r="S17" s="352"/>
      <c r="T17" s="353"/>
      <c r="U17" s="352"/>
      <c r="V17" s="352"/>
      <c r="W17" s="353"/>
      <c r="X17" s="354"/>
      <c r="Y17" s="348"/>
      <c r="Z17" s="355"/>
      <c r="AA17" s="356"/>
      <c r="AB17" s="329">
        <f t="shared" si="0"/>
        <v>30</v>
      </c>
      <c r="AC17" s="329">
        <f>AB17+AC16</f>
        <v>553.48</v>
      </c>
      <c r="AD17" s="340">
        <f t="shared" si="2"/>
        <v>17.224666666666668</v>
      </c>
      <c r="AE17" s="341">
        <f t="shared" si="3"/>
        <v>17</v>
      </c>
      <c r="AF17" s="340">
        <f t="shared" si="4"/>
        <v>17.134800000000002</v>
      </c>
      <c r="AG17" s="390"/>
      <c r="AH17" s="390"/>
      <c r="AI17" s="290">
        <v>100</v>
      </c>
      <c r="AJ17" s="290">
        <v>30</v>
      </c>
      <c r="AK17" s="609"/>
      <c r="AL17" s="304"/>
      <c r="AM17" s="391"/>
      <c r="AN17" s="391"/>
    </row>
    <row r="18" spans="1:184" s="310" customFormat="1" ht="15.95" customHeight="1">
      <c r="A18" s="302"/>
      <c r="B18" s="302"/>
      <c r="C18" s="301"/>
      <c r="D18" s="673"/>
      <c r="E18" s="346"/>
      <c r="F18" s="346"/>
      <c r="G18" s="673"/>
      <c r="H18" s="347"/>
      <c r="I18" s="347"/>
      <c r="J18" s="302"/>
      <c r="K18" s="301"/>
      <c r="L18" s="347"/>
      <c r="M18" s="347"/>
      <c r="N18" s="347"/>
      <c r="O18" s="347"/>
      <c r="P18" s="347"/>
      <c r="Q18" s="347"/>
      <c r="R18" s="389"/>
      <c r="S18" s="359"/>
      <c r="T18" s="359"/>
      <c r="U18" s="301"/>
      <c r="V18" s="302"/>
      <c r="W18" s="360"/>
      <c r="X18" s="302"/>
      <c r="Y18" s="302"/>
      <c r="Z18" s="360"/>
      <c r="AA18" s="360"/>
      <c r="AB18" s="346"/>
      <c r="AC18" s="347"/>
      <c r="AD18" s="361"/>
      <c r="AE18" s="362"/>
      <c r="AF18" s="501"/>
      <c r="AG18" s="501"/>
      <c r="AH18" s="305"/>
      <c r="AI18" s="610"/>
      <c r="AJ18" s="611"/>
      <c r="AK18" s="304"/>
      <c r="AL18" s="304"/>
      <c r="AM18" s="391"/>
      <c r="AN18" s="391"/>
    </row>
    <row r="19" spans="1:184" s="310" customFormat="1" ht="15.95" customHeight="1">
      <c r="A19" s="302"/>
      <c r="B19" s="302"/>
      <c r="C19" s="301"/>
      <c r="D19" s="673"/>
      <c r="E19" s="346"/>
      <c r="F19" s="346"/>
      <c r="G19" s="673"/>
      <c r="H19" s="347"/>
      <c r="I19" s="347"/>
      <c r="J19" s="302"/>
      <c r="K19" s="301"/>
      <c r="L19" s="347"/>
      <c r="M19" s="347"/>
      <c r="N19" s="347"/>
      <c r="O19" s="347"/>
      <c r="P19" s="347"/>
      <c r="Q19" s="347"/>
      <c r="R19" s="389"/>
      <c r="S19" s="359"/>
      <c r="T19" s="359"/>
      <c r="U19" s="301"/>
      <c r="V19" s="302"/>
      <c r="W19" s="360"/>
      <c r="X19" s="302"/>
      <c r="Y19" s="302"/>
      <c r="Z19" s="360"/>
      <c r="AA19" s="360"/>
      <c r="AB19" s="346"/>
      <c r="AC19" s="347"/>
      <c r="AD19" s="361"/>
      <c r="AE19" s="362"/>
      <c r="AF19" s="363"/>
      <c r="AG19" s="363"/>
      <c r="AH19" s="364"/>
      <c r="AI19" s="610"/>
      <c r="AJ19" s="611"/>
      <c r="AK19" s="518"/>
      <c r="AL19" s="304"/>
      <c r="AM19" s="391"/>
      <c r="AN19" s="391"/>
    </row>
    <row r="20" spans="1:184" s="388" customFormat="1" ht="15.95" customHeight="1">
      <c r="A20" s="343"/>
      <c r="B20" s="343"/>
      <c r="C20" s="342"/>
      <c r="D20" s="913"/>
      <c r="E20" s="343"/>
      <c r="F20" s="343"/>
      <c r="G20" s="343"/>
      <c r="H20" s="298"/>
      <c r="I20" s="298"/>
      <c r="J20" s="343">
        <f>SUM(J8:J19)</f>
        <v>38570</v>
      </c>
      <c r="K20" s="342"/>
      <c r="L20" s="298"/>
      <c r="M20" s="913"/>
      <c r="N20" s="298"/>
      <c r="O20" s="298"/>
      <c r="P20" s="298"/>
      <c r="Q20" s="298"/>
      <c r="R20" s="342"/>
      <c r="S20" s="343">
        <f>SUM(S8:S19)</f>
        <v>38606</v>
      </c>
      <c r="T20" s="343"/>
      <c r="U20" s="343"/>
      <c r="V20" s="343"/>
      <c r="W20" s="366"/>
      <c r="X20" s="343"/>
      <c r="Y20" s="299"/>
      <c r="Z20" s="913"/>
      <c r="AA20" s="345"/>
      <c r="AB20" s="357">
        <f>SUM(AB7:AB19)</f>
        <v>580.43999999999994</v>
      </c>
      <c r="AC20" s="357"/>
      <c r="AD20" s="300"/>
      <c r="AE20" s="358"/>
      <c r="AF20" s="357">
        <f>AB20/60</f>
        <v>9.6739999999999995</v>
      </c>
      <c r="AG20" s="300"/>
      <c r="AH20" s="392"/>
      <c r="AI20" s="392"/>
      <c r="AJ20" s="392"/>
      <c r="AK20" s="518"/>
      <c r="AL20" s="303"/>
      <c r="GB20" s="393"/>
    </row>
    <row r="21" spans="1:184">
      <c r="A21" s="910"/>
      <c r="B21" s="910"/>
      <c r="L21" s="394"/>
      <c r="M21" s="395"/>
      <c r="N21" s="395"/>
      <c r="O21" s="395"/>
      <c r="P21" s="395"/>
      <c r="Q21" s="395"/>
      <c r="R21" s="395"/>
      <c r="S21" s="395"/>
      <c r="T21" s="395"/>
      <c r="U21" s="395"/>
      <c r="V21" s="395"/>
      <c r="W21" s="396"/>
      <c r="Y21" s="910"/>
      <c r="Z21" s="910"/>
      <c r="AA21" s="910"/>
      <c r="AK21" s="612"/>
    </row>
    <row r="22" spans="1:184">
      <c r="S22" s="315"/>
      <c r="T22" s="315"/>
      <c r="U22" s="315"/>
      <c r="V22" s="397"/>
      <c r="W22" s="398"/>
      <c r="Z22" s="835" t="s">
        <v>2307</v>
      </c>
    </row>
    <row r="23" spans="1:184">
      <c r="I23" s="369" t="s">
        <v>592</v>
      </c>
      <c r="R23" s="369" t="s">
        <v>594</v>
      </c>
      <c r="W23" s="367"/>
      <c r="AM23" s="315"/>
      <c r="AN23" s="315"/>
    </row>
    <row r="24" spans="1:184" s="910" customFormat="1">
      <c r="I24" s="1555"/>
      <c r="J24" s="1555"/>
      <c r="R24" s="1555" t="s">
        <v>61</v>
      </c>
      <c r="S24" s="1555"/>
      <c r="T24" s="1555"/>
      <c r="U24" s="1555"/>
      <c r="V24" s="1555"/>
      <c r="W24" s="1555"/>
      <c r="X24" s="1555"/>
      <c r="Y24" s="399"/>
      <c r="Z24" s="399"/>
      <c r="AA24" s="399"/>
      <c r="AH24" s="400"/>
      <c r="AI24" s="400"/>
      <c r="AJ24" s="400"/>
      <c r="AK24" s="369"/>
      <c r="AL24" s="370"/>
      <c r="AM24" s="370"/>
    </row>
    <row r="25" spans="1:184">
      <c r="A25" s="369"/>
      <c r="B25" s="369"/>
      <c r="C25" s="369"/>
      <c r="I25" s="369" t="s">
        <v>593</v>
      </c>
      <c r="M25" s="369"/>
      <c r="T25" s="369"/>
      <c r="W25" s="367"/>
      <c r="AK25" s="400"/>
      <c r="AM25" s="315"/>
      <c r="AN25" s="315"/>
    </row>
  </sheetData>
  <mergeCells count="8">
    <mergeCell ref="AL5:AL7"/>
    <mergeCell ref="I24:J24"/>
    <mergeCell ref="R24:X24"/>
    <mergeCell ref="A2:AE2"/>
    <mergeCell ref="H4:H5"/>
    <mergeCell ref="I4:I5"/>
    <mergeCell ref="O4:Q4"/>
    <mergeCell ref="Z4:AA4"/>
  </mergeCells>
  <conditionalFormatting sqref="AA17">
    <cfRule type="duplicateValues" dxfId="2042" priority="87" stopIfTrue="1"/>
  </conditionalFormatting>
  <conditionalFormatting sqref="AA17">
    <cfRule type="duplicateValues" dxfId="2041" priority="85" stopIfTrue="1"/>
    <cfRule type="duplicateValues" dxfId="2040" priority="86" stopIfTrue="1"/>
  </conditionalFormatting>
  <conditionalFormatting sqref="BC17:BD17 BL17 AT17:AW17">
    <cfRule type="duplicateValues" dxfId="2039" priority="84" stopIfTrue="1"/>
  </conditionalFormatting>
  <conditionalFormatting sqref="BC17:BD17 BL17 AT17:AW17">
    <cfRule type="duplicateValues" dxfId="2038" priority="82" stopIfTrue="1"/>
    <cfRule type="duplicateValues" dxfId="2037" priority="83" stopIfTrue="1"/>
  </conditionalFormatting>
  <conditionalFormatting sqref="BM17">
    <cfRule type="duplicateValues" dxfId="2036" priority="81" stopIfTrue="1"/>
  </conditionalFormatting>
  <conditionalFormatting sqref="BM17">
    <cfRule type="duplicateValues" dxfId="2035" priority="79" stopIfTrue="1"/>
    <cfRule type="duplicateValues" dxfId="2034" priority="80" stopIfTrue="1"/>
  </conditionalFormatting>
  <conditionalFormatting sqref="D2">
    <cfRule type="duplicateValues" dxfId="2033" priority="78" stopIfTrue="1"/>
  </conditionalFormatting>
  <conditionalFormatting sqref="D2">
    <cfRule type="duplicateValues" dxfId="2032" priority="76" stopIfTrue="1"/>
    <cfRule type="duplicateValues" dxfId="2031" priority="77" stopIfTrue="1"/>
  </conditionalFormatting>
  <conditionalFormatting sqref="BC18:BD19 BL18:BL19 AT18:AW19 AE18:AE19">
    <cfRule type="duplicateValues" dxfId="2030" priority="75" stopIfTrue="1"/>
  </conditionalFormatting>
  <conditionalFormatting sqref="BC18:BD19 BL18:BL19 AT18:AW19 AE18:AE19">
    <cfRule type="duplicateValues" dxfId="2029" priority="73" stopIfTrue="1"/>
    <cfRule type="duplicateValues" dxfId="2028" priority="74" stopIfTrue="1"/>
  </conditionalFormatting>
  <conditionalFormatting sqref="BM18:BM19">
    <cfRule type="duplicateValues" dxfId="2027" priority="72" stopIfTrue="1"/>
  </conditionalFormatting>
  <conditionalFormatting sqref="BM18:BM19">
    <cfRule type="duplicateValues" dxfId="2026" priority="70" stopIfTrue="1"/>
    <cfRule type="duplicateValues" dxfId="2025" priority="71" stopIfTrue="1"/>
  </conditionalFormatting>
  <conditionalFormatting sqref="D8">
    <cfRule type="duplicateValues" dxfId="2024" priority="36" stopIfTrue="1"/>
  </conditionalFormatting>
  <conditionalFormatting sqref="D8">
    <cfRule type="duplicateValues" dxfId="2023" priority="34" stopIfTrue="1"/>
    <cfRule type="duplicateValues" dxfId="2022" priority="35" stopIfTrue="1"/>
  </conditionalFormatting>
  <conditionalFormatting sqref="D13">
    <cfRule type="duplicateValues" dxfId="2021" priority="33" stopIfTrue="1"/>
  </conditionalFormatting>
  <conditionalFormatting sqref="D13">
    <cfRule type="duplicateValues" dxfId="2020" priority="31" stopIfTrue="1"/>
    <cfRule type="duplicateValues" dxfId="2019" priority="32" stopIfTrue="1"/>
  </conditionalFormatting>
  <conditionalFormatting sqref="D11">
    <cfRule type="duplicateValues" dxfId="2018" priority="27" stopIfTrue="1"/>
  </conditionalFormatting>
  <conditionalFormatting sqref="D11">
    <cfRule type="duplicateValues" dxfId="2017" priority="25" stopIfTrue="1"/>
    <cfRule type="duplicateValues" dxfId="2016" priority="26" stopIfTrue="1"/>
  </conditionalFormatting>
  <conditionalFormatting sqref="Q11">
    <cfRule type="duplicateValues" dxfId="2015" priority="24" stopIfTrue="1"/>
  </conditionalFormatting>
  <conditionalFormatting sqref="Q11">
    <cfRule type="duplicateValues" dxfId="2014" priority="22" stopIfTrue="1"/>
    <cfRule type="duplicateValues" dxfId="2013" priority="23" stopIfTrue="1"/>
  </conditionalFormatting>
  <conditionalFormatting sqref="D10">
    <cfRule type="duplicateValues" dxfId="2012" priority="21" stopIfTrue="1"/>
  </conditionalFormatting>
  <conditionalFormatting sqref="D10">
    <cfRule type="duplicateValues" dxfId="2011" priority="19" stopIfTrue="1"/>
    <cfRule type="duplicateValues" dxfId="2010" priority="20" stopIfTrue="1"/>
  </conditionalFormatting>
  <conditionalFormatting sqref="D15">
    <cfRule type="duplicateValues" dxfId="2009" priority="15" stopIfTrue="1"/>
  </conditionalFormatting>
  <conditionalFormatting sqref="D15">
    <cfRule type="duplicateValues" dxfId="2008" priority="13" stopIfTrue="1"/>
    <cfRule type="duplicateValues" dxfId="2007" priority="14" stopIfTrue="1"/>
  </conditionalFormatting>
  <conditionalFormatting sqref="D16">
    <cfRule type="duplicateValues" dxfId="2006" priority="12" stopIfTrue="1"/>
  </conditionalFormatting>
  <conditionalFormatting sqref="D16">
    <cfRule type="duplicateValues" dxfId="2005" priority="10" stopIfTrue="1"/>
    <cfRule type="duplicateValues" dxfId="2004" priority="11" stopIfTrue="1"/>
  </conditionalFormatting>
  <conditionalFormatting sqref="D9">
    <cfRule type="duplicateValues" dxfId="2003" priority="9" stopIfTrue="1"/>
  </conditionalFormatting>
  <conditionalFormatting sqref="D9">
    <cfRule type="duplicateValues" dxfId="2002" priority="7" stopIfTrue="1"/>
    <cfRule type="duplicateValues" dxfId="2001" priority="8" stopIfTrue="1"/>
  </conditionalFormatting>
  <conditionalFormatting sqref="D12">
    <cfRule type="duplicateValues" dxfId="2000" priority="113756" stopIfTrue="1"/>
  </conditionalFormatting>
  <conditionalFormatting sqref="D12">
    <cfRule type="duplicateValues" dxfId="1999" priority="113757" stopIfTrue="1"/>
    <cfRule type="duplicateValues" dxfId="1998" priority="113758" stopIfTrue="1"/>
  </conditionalFormatting>
  <conditionalFormatting sqref="D14">
    <cfRule type="duplicateValues" dxfId="1997" priority="6" stopIfTrue="1"/>
  </conditionalFormatting>
  <conditionalFormatting sqref="D14">
    <cfRule type="duplicateValues" dxfId="1996" priority="4" stopIfTrue="1"/>
    <cfRule type="duplicateValues" dxfId="1995" priority="5" stopIfTrue="1"/>
  </conditionalFormatting>
  <printOptions horizontalCentered="1"/>
  <pageMargins left="0" right="0" top="0" bottom="0" header="0.31496062992125984" footer="0.31496062992125984"/>
  <pageSetup paperSize="122" scale="65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JD42"/>
  <sheetViews>
    <sheetView zoomScale="110" zoomScaleNormal="110" workbookViewId="0">
      <selection activeCell="J33" sqref="J33"/>
    </sheetView>
  </sheetViews>
  <sheetFormatPr defaultRowHeight="18"/>
  <cols>
    <col min="1" max="1" width="4.5703125" style="946" customWidth="1"/>
    <col min="2" max="2" width="4.5703125" style="946" hidden="1" customWidth="1"/>
    <col min="3" max="3" width="32.7109375" style="946" hidden="1" customWidth="1"/>
    <col min="4" max="4" width="11.7109375" style="946" customWidth="1"/>
    <col min="5" max="5" width="12.42578125" style="946" customWidth="1"/>
    <col min="6" max="6" width="8.7109375" style="946" hidden="1" customWidth="1"/>
    <col min="7" max="7" width="7.28515625" style="946" hidden="1" customWidth="1"/>
    <col min="8" max="8" width="15.42578125" style="946" customWidth="1"/>
    <col min="9" max="9" width="19" style="946" customWidth="1"/>
    <col min="10" max="10" width="5.85546875" style="946" customWidth="1"/>
    <col min="11" max="11" width="7" style="946" customWidth="1"/>
    <col min="12" max="12" width="42.5703125" style="946" customWidth="1"/>
    <col min="13" max="13" width="9.7109375" style="946" customWidth="1"/>
    <col min="14" max="14" width="10" style="946" customWidth="1"/>
    <col min="15" max="15" width="4" style="946" customWidth="1"/>
    <col min="16" max="16" width="5.7109375" style="946" customWidth="1"/>
    <col min="17" max="17" width="4" style="946" customWidth="1"/>
    <col min="18" max="18" width="7.7109375" style="946" customWidth="1"/>
    <col min="19" max="19" width="5.140625" style="946" customWidth="1"/>
    <col min="20" max="20" width="6.28515625" style="946" hidden="1" customWidth="1"/>
    <col min="21" max="21" width="7.42578125" style="946" customWidth="1"/>
    <col min="22" max="22" width="14.140625" style="946" customWidth="1"/>
    <col min="23" max="23" width="3.7109375" style="947" hidden="1" customWidth="1"/>
    <col min="24" max="24" width="4.85546875" style="946" customWidth="1"/>
    <col min="25" max="25" width="22" style="946" customWidth="1"/>
    <col min="26" max="26" width="4.5703125" style="946" customWidth="1"/>
    <col min="27" max="27" width="4.28515625" style="946" customWidth="1"/>
    <col min="28" max="28" width="4.5703125" style="946" customWidth="1"/>
    <col min="29" max="29" width="4.7109375" style="946" hidden="1" customWidth="1"/>
    <col min="30" max="30" width="6.7109375" style="946" hidden="1" customWidth="1"/>
    <col min="31" max="31" width="3.7109375" style="946" hidden="1" customWidth="1"/>
    <col min="32" max="32" width="4.5703125" style="946" customWidth="1"/>
    <col min="33" max="33" width="6.42578125" style="946" hidden="1" customWidth="1"/>
    <col min="34" max="34" width="6.28515625" style="948" customWidth="1"/>
    <col min="35" max="35" width="4.42578125" style="948" customWidth="1"/>
    <col min="36" max="37" width="4.140625" style="948" customWidth="1"/>
    <col min="38" max="38" width="69.28515625" style="946" customWidth="1"/>
    <col min="39" max="16384" width="9.140625" style="946"/>
  </cols>
  <sheetData>
    <row r="1" spans="1:264" ht="6" customHeight="1" thickBot="1"/>
    <row r="2" spans="1:264" s="953" customFormat="1" ht="23.25" customHeight="1" thickTop="1" thickBot="1">
      <c r="A2" s="1546" t="s">
        <v>1580</v>
      </c>
      <c r="B2" s="1547"/>
      <c r="C2" s="1547"/>
      <c r="D2" s="1547"/>
      <c r="E2" s="1547"/>
      <c r="F2" s="1547"/>
      <c r="G2" s="1547"/>
      <c r="H2" s="1547"/>
      <c r="I2" s="1547"/>
      <c r="J2" s="1547"/>
      <c r="K2" s="1547"/>
      <c r="L2" s="1547"/>
      <c r="M2" s="1547"/>
      <c r="N2" s="1547"/>
      <c r="O2" s="1547"/>
      <c r="P2" s="1547"/>
      <c r="Q2" s="1547"/>
      <c r="R2" s="1547"/>
      <c r="S2" s="1547"/>
      <c r="T2" s="1547"/>
      <c r="U2" s="1547"/>
      <c r="V2" s="1547"/>
      <c r="W2" s="1547"/>
      <c r="X2" s="1547"/>
      <c r="Y2" s="1547"/>
      <c r="Z2" s="1547"/>
      <c r="AA2" s="1547"/>
      <c r="AB2" s="1547"/>
      <c r="AC2" s="1547"/>
      <c r="AD2" s="1547"/>
      <c r="AE2" s="1547"/>
      <c r="AF2" s="949"/>
      <c r="AG2" s="950" t="s">
        <v>51</v>
      </c>
      <c r="AH2" s="951" t="s">
        <v>52</v>
      </c>
      <c r="AI2" s="952"/>
      <c r="AJ2" s="952"/>
      <c r="AK2" s="952"/>
    </row>
    <row r="3" spans="1:264" s="952" customFormat="1" ht="18" customHeight="1" thickTop="1" thickBot="1">
      <c r="A3" s="954" t="s">
        <v>1289</v>
      </c>
      <c r="B3" s="955"/>
      <c r="C3" s="955"/>
      <c r="D3" s="956"/>
      <c r="E3" s="956"/>
      <c r="F3" s="956"/>
      <c r="G3" s="956"/>
      <c r="H3" s="956"/>
      <c r="I3" s="956"/>
      <c r="J3" s="957" t="s">
        <v>36</v>
      </c>
      <c r="K3" s="957"/>
      <c r="L3" s="958" t="s">
        <v>59</v>
      </c>
      <c r="M3" s="959"/>
      <c r="N3" s="960"/>
      <c r="O3" s="960"/>
      <c r="P3" s="960"/>
      <c r="R3" s="961"/>
      <c r="S3" s="962"/>
      <c r="T3" s="962"/>
      <c r="U3" s="962"/>
      <c r="V3" s="962"/>
      <c r="W3" s="963"/>
      <c r="X3" s="964"/>
      <c r="Y3" s="964"/>
      <c r="Z3" s="965" t="s">
        <v>2912</v>
      </c>
      <c r="AA3" s="966"/>
      <c r="AB3" s="967"/>
      <c r="AC3" s="968"/>
      <c r="AD3" s="968"/>
      <c r="AE3" s="968"/>
      <c r="AF3" s="969"/>
      <c r="AG3" s="970"/>
      <c r="AH3" s="971"/>
    </row>
    <row r="4" spans="1:264" s="1112" customFormat="1" ht="12" customHeight="1" thickTop="1">
      <c r="A4" s="972" t="s">
        <v>37</v>
      </c>
      <c r="B4" s="973"/>
      <c r="C4" s="973" t="s">
        <v>13</v>
      </c>
      <c r="D4" s="974" t="s">
        <v>1296</v>
      </c>
      <c r="E4" s="1109" t="s">
        <v>1296</v>
      </c>
      <c r="F4" s="1109"/>
      <c r="G4" s="1109"/>
      <c r="H4" s="1548" t="s">
        <v>15</v>
      </c>
      <c r="I4" s="1542" t="s">
        <v>16</v>
      </c>
      <c r="J4" s="976" t="s">
        <v>17</v>
      </c>
      <c r="K4" s="977" t="s">
        <v>18</v>
      </c>
      <c r="L4" s="1113" t="s">
        <v>19</v>
      </c>
      <c r="M4" s="973" t="s">
        <v>39</v>
      </c>
      <c r="N4" s="979" t="s">
        <v>20</v>
      </c>
      <c r="O4" s="1549" t="s">
        <v>21</v>
      </c>
      <c r="P4" s="1549"/>
      <c r="Q4" s="1549"/>
      <c r="R4" s="980" t="s">
        <v>22</v>
      </c>
      <c r="S4" s="981" t="s">
        <v>38</v>
      </c>
      <c r="T4" s="981"/>
      <c r="U4" s="981" t="s">
        <v>57</v>
      </c>
      <c r="V4" s="981" t="s">
        <v>53</v>
      </c>
      <c r="W4" s="982" t="s">
        <v>8</v>
      </c>
      <c r="X4" s="973" t="s">
        <v>40</v>
      </c>
      <c r="Y4" s="983" t="s">
        <v>41</v>
      </c>
      <c r="Z4" s="1550" t="s">
        <v>23</v>
      </c>
      <c r="AA4" s="1551"/>
      <c r="AB4" s="973" t="s">
        <v>44</v>
      </c>
      <c r="AC4" s="973" t="s">
        <v>45</v>
      </c>
      <c r="AD4" s="973" t="s">
        <v>46</v>
      </c>
      <c r="AE4" s="973"/>
      <c r="AF4" s="984" t="s">
        <v>44</v>
      </c>
      <c r="AG4" s="1110" t="s">
        <v>51</v>
      </c>
      <c r="AH4" s="986" t="s">
        <v>52</v>
      </c>
      <c r="AI4" s="987"/>
      <c r="AJ4" s="987"/>
      <c r="AK4" s="987"/>
    </row>
    <row r="5" spans="1:264" s="1112" customFormat="1" ht="12" customHeight="1" thickBot="1">
      <c r="A5" s="989" t="s">
        <v>47</v>
      </c>
      <c r="B5" s="990"/>
      <c r="C5" s="990" t="s">
        <v>24</v>
      </c>
      <c r="D5" s="991" t="s">
        <v>1297</v>
      </c>
      <c r="E5" s="1111" t="s">
        <v>1298</v>
      </c>
      <c r="F5" s="1111"/>
      <c r="G5" s="1111"/>
      <c r="H5" s="1548"/>
      <c r="I5" s="1544"/>
      <c r="J5" s="976" t="s">
        <v>26</v>
      </c>
      <c r="K5" s="993" t="s">
        <v>26</v>
      </c>
      <c r="L5" s="994" t="s">
        <v>27</v>
      </c>
      <c r="M5" s="995"/>
      <c r="N5" s="996"/>
      <c r="O5" s="1113" t="s">
        <v>30</v>
      </c>
      <c r="P5" s="1113" t="s">
        <v>31</v>
      </c>
      <c r="Q5" s="1113" t="s">
        <v>32</v>
      </c>
      <c r="R5" s="997" t="s">
        <v>33</v>
      </c>
      <c r="S5" s="998" t="s">
        <v>48</v>
      </c>
      <c r="T5" s="998" t="s">
        <v>217</v>
      </c>
      <c r="U5" s="998" t="s">
        <v>58</v>
      </c>
      <c r="V5" s="998" t="s">
        <v>54</v>
      </c>
      <c r="W5" s="999"/>
      <c r="X5" s="989"/>
      <c r="Y5" s="1114" t="s">
        <v>34</v>
      </c>
      <c r="Z5" s="1114" t="s">
        <v>42</v>
      </c>
      <c r="AA5" s="1114" t="s">
        <v>43</v>
      </c>
      <c r="AB5" s="1001" t="s">
        <v>49</v>
      </c>
      <c r="AC5" s="990"/>
      <c r="AD5" s="990"/>
      <c r="AE5" s="1001"/>
      <c r="AF5" s="1002"/>
      <c r="AG5" s="1111"/>
      <c r="AH5" s="1003"/>
      <c r="AI5" s="1004" t="s">
        <v>50</v>
      </c>
      <c r="AJ5" s="1004" t="s">
        <v>0</v>
      </c>
      <c r="AK5" s="1005" t="s">
        <v>38</v>
      </c>
      <c r="AL5" s="1542" t="s">
        <v>1325</v>
      </c>
    </row>
    <row r="6" spans="1:264" s="1112" customFormat="1" ht="21.75" hidden="1" customHeight="1" thickTop="1">
      <c r="A6" s="1110"/>
      <c r="B6" s="1006"/>
      <c r="C6" s="1006"/>
      <c r="D6" s="1006"/>
      <c r="E6" s="1006"/>
      <c r="F6" s="1006"/>
      <c r="G6" s="1006"/>
      <c r="H6" s="1006"/>
      <c r="I6" s="1006"/>
      <c r="J6" s="1006"/>
      <c r="K6" s="1006"/>
      <c r="L6" s="1007"/>
      <c r="M6" s="1006"/>
      <c r="N6" s="1006"/>
      <c r="O6" s="1006"/>
      <c r="P6" s="1006"/>
      <c r="Q6" s="1006"/>
      <c r="R6" s="1007"/>
      <c r="S6" s="1008"/>
      <c r="T6" s="1008"/>
      <c r="U6" s="1008"/>
      <c r="V6" s="1008"/>
      <c r="W6" s="1009"/>
      <c r="X6" s="1006"/>
      <c r="Y6" s="1006"/>
      <c r="Z6" s="1006"/>
      <c r="AA6" s="1006"/>
      <c r="AB6" s="1010">
        <f>S6/80</f>
        <v>0</v>
      </c>
      <c r="AC6" s="1011">
        <f>AB6+AC5</f>
        <v>0</v>
      </c>
      <c r="AD6" s="1012">
        <f>(7+(AC6/60))</f>
        <v>7</v>
      </c>
      <c r="AE6" s="1013">
        <f>FLOOR(AD6,1)</f>
        <v>7</v>
      </c>
      <c r="AF6" s="1014">
        <f>(AE6+((AD6-AE6)*60*0.01))</f>
        <v>7</v>
      </c>
      <c r="AG6" s="1111"/>
      <c r="AH6" s="1003"/>
      <c r="AI6" s="987"/>
      <c r="AJ6" s="987"/>
      <c r="AK6" s="1005"/>
      <c r="AL6" s="1543"/>
    </row>
    <row r="7" spans="1:264" s="1026" customFormat="1" ht="12" customHeight="1" thickTop="1">
      <c r="A7" s="1015"/>
      <c r="B7" s="1015"/>
      <c r="C7" s="1016"/>
      <c r="D7" s="1109"/>
      <c r="E7" s="1015"/>
      <c r="F7" s="1015"/>
      <c r="G7" s="1015"/>
      <c r="H7" s="1017"/>
      <c r="I7" s="1017"/>
      <c r="J7" s="1015"/>
      <c r="K7" s="1016"/>
      <c r="L7" s="1017" t="s">
        <v>1</v>
      </c>
      <c r="M7" s="1109"/>
      <c r="N7" s="1017"/>
      <c r="O7" s="1017"/>
      <c r="P7" s="1017"/>
      <c r="Q7" s="1017"/>
      <c r="R7" s="1016"/>
      <c r="S7" s="1015"/>
      <c r="T7" s="1015"/>
      <c r="U7" s="1015"/>
      <c r="V7" s="1015"/>
      <c r="W7" s="1018"/>
      <c r="X7" s="1015"/>
      <c r="Y7" s="1019"/>
      <c r="Z7" s="1109"/>
      <c r="AA7" s="1020"/>
      <c r="AB7" s="1021">
        <f>S7/AI7+AJ7</f>
        <v>0</v>
      </c>
      <c r="AC7" s="1021">
        <f>AB7+AC6</f>
        <v>0</v>
      </c>
      <c r="AD7" s="1022">
        <f>(8+(AC7/60))</f>
        <v>8</v>
      </c>
      <c r="AE7" s="1023">
        <f>FLOOR(AD7,1)</f>
        <v>8</v>
      </c>
      <c r="AF7" s="1022">
        <f>(AE7+((AD7-AE7)*60*0.01))</f>
        <v>8</v>
      </c>
      <c r="AG7" s="1024"/>
      <c r="AH7" s="1025"/>
      <c r="AI7" s="1025">
        <v>50</v>
      </c>
      <c r="AJ7" s="1025">
        <v>0</v>
      </c>
      <c r="AK7" s="1005" t="s">
        <v>1391</v>
      </c>
      <c r="AL7" s="1544"/>
    </row>
    <row r="8" spans="1:264" s="809" customFormat="1" ht="12" customHeight="1">
      <c r="A8" s="748">
        <v>30</v>
      </c>
      <c r="B8" s="753">
        <v>43617</v>
      </c>
      <c r="C8" s="789" t="str">
        <f t="shared" ref="C8:C24" si="0">"*"&amp;D8&amp;"*"</f>
        <v>*PDR1906-0595*</v>
      </c>
      <c r="D8" s="754" t="s">
        <v>3120</v>
      </c>
      <c r="E8" s="748" t="s">
        <v>3119</v>
      </c>
      <c r="F8" s="748"/>
      <c r="G8" s="755" t="s">
        <v>2234</v>
      </c>
      <c r="H8" s="756" t="s">
        <v>2134</v>
      </c>
      <c r="I8" s="756" t="s">
        <v>2233</v>
      </c>
      <c r="J8" s="748">
        <v>5000</v>
      </c>
      <c r="K8" s="753">
        <v>43627</v>
      </c>
      <c r="L8" s="756" t="s">
        <v>2165</v>
      </c>
      <c r="M8" s="757" t="s">
        <v>2232</v>
      </c>
      <c r="N8" s="754"/>
      <c r="O8" s="753" t="s">
        <v>1291</v>
      </c>
      <c r="P8" s="753"/>
      <c r="Q8" s="753"/>
      <c r="R8" s="753">
        <v>43626</v>
      </c>
      <c r="S8" s="748">
        <v>5003</v>
      </c>
      <c r="T8" s="748"/>
      <c r="U8" s="727"/>
      <c r="V8" s="733">
        <v>4650</v>
      </c>
      <c r="W8" s="758"/>
      <c r="X8" s="759" t="s">
        <v>1828</v>
      </c>
      <c r="Y8" s="757" t="s">
        <v>537</v>
      </c>
      <c r="Z8" s="754">
        <v>514</v>
      </c>
      <c r="AA8" s="760">
        <v>1695</v>
      </c>
      <c r="AB8" s="1021">
        <f t="shared" ref="AB8:AB34" si="1">S8/AI8+AJ8</f>
        <v>115.06</v>
      </c>
      <c r="AC8" s="1021">
        <f t="shared" ref="AC8:AC24" si="2">AB8+AC7</f>
        <v>115.06</v>
      </c>
      <c r="AD8" s="1022">
        <f t="shared" ref="AD8:AD34" si="3">(8+(AC8/60))</f>
        <v>9.9176666666666673</v>
      </c>
      <c r="AE8" s="1023">
        <f t="shared" ref="AE8:AE34" si="4">FLOOR(AD8,1)</f>
        <v>9</v>
      </c>
      <c r="AF8" s="1022">
        <f t="shared" ref="AF8:AF34" si="5">(AE8+((AD8-AE8)*60*0.01))</f>
        <v>9.5506000000000011</v>
      </c>
      <c r="AG8" s="761" t="s">
        <v>1330</v>
      </c>
      <c r="AH8" s="752" t="s">
        <v>2</v>
      </c>
      <c r="AI8" s="752">
        <v>50</v>
      </c>
      <c r="AJ8" s="752">
        <v>15</v>
      </c>
      <c r="AK8" s="752">
        <v>10</v>
      </c>
      <c r="AL8" s="752" t="s">
        <v>2174</v>
      </c>
    </row>
    <row r="9" spans="1:264" s="145" customFormat="1" ht="12" customHeight="1">
      <c r="A9" s="748">
        <v>100</v>
      </c>
      <c r="B9" s="257">
        <v>43609</v>
      </c>
      <c r="C9" s="713" t="str">
        <f t="shared" si="0"/>
        <v>*PDR1906-0211*</v>
      </c>
      <c r="D9" s="672" t="s">
        <v>2799</v>
      </c>
      <c r="E9" s="256" t="s">
        <v>2798</v>
      </c>
      <c r="F9" s="256"/>
      <c r="G9" s="297" t="s">
        <v>2797</v>
      </c>
      <c r="H9" s="258" t="s">
        <v>2272</v>
      </c>
      <c r="I9" s="258" t="s">
        <v>2796</v>
      </c>
      <c r="J9" s="256">
        <v>1575</v>
      </c>
      <c r="K9" s="257">
        <v>22808</v>
      </c>
      <c r="L9" s="258" t="s">
        <v>2795</v>
      </c>
      <c r="M9" s="260" t="s">
        <v>3608</v>
      </c>
      <c r="N9" s="672"/>
      <c r="O9" s="257"/>
      <c r="P9" s="257">
        <v>43608</v>
      </c>
      <c r="Q9" s="257"/>
      <c r="R9" s="257">
        <v>43623</v>
      </c>
      <c r="S9" s="256">
        <v>1585</v>
      </c>
      <c r="T9" s="256"/>
      <c r="U9" s="256" t="s">
        <v>3668</v>
      </c>
      <c r="V9" s="787">
        <v>1374</v>
      </c>
      <c r="W9" s="259"/>
      <c r="X9" s="680" t="s">
        <v>1828</v>
      </c>
      <c r="Y9" s="674" t="s">
        <v>1892</v>
      </c>
      <c r="Z9" s="672">
        <v>754</v>
      </c>
      <c r="AA9" s="261">
        <v>2271</v>
      </c>
      <c r="AB9" s="1021">
        <f t="shared" si="1"/>
        <v>46.7</v>
      </c>
      <c r="AC9" s="1021">
        <f t="shared" si="2"/>
        <v>161.76</v>
      </c>
      <c r="AD9" s="1022">
        <f t="shared" si="3"/>
        <v>10.696</v>
      </c>
      <c r="AE9" s="1023">
        <f t="shared" si="4"/>
        <v>10</v>
      </c>
      <c r="AF9" s="1022">
        <f t="shared" si="5"/>
        <v>10.4176</v>
      </c>
      <c r="AG9" s="262" t="s">
        <v>1395</v>
      </c>
      <c r="AH9" s="255" t="s">
        <v>65</v>
      </c>
      <c r="AI9" s="752">
        <v>50</v>
      </c>
      <c r="AJ9" s="255">
        <v>15</v>
      </c>
      <c r="AK9" s="255">
        <v>10</v>
      </c>
      <c r="AL9" s="255" t="s">
        <v>2345</v>
      </c>
      <c r="AM9" s="792"/>
      <c r="AN9" s="792"/>
      <c r="AO9" s="792"/>
      <c r="AP9" s="792"/>
      <c r="AQ9" s="792"/>
      <c r="AR9" s="792"/>
      <c r="AS9" s="792"/>
      <c r="AT9" s="792"/>
      <c r="AU9" s="792"/>
      <c r="AV9" s="792"/>
      <c r="AW9" s="792"/>
      <c r="AX9" s="792"/>
      <c r="AY9" s="792"/>
      <c r="AZ9" s="792"/>
      <c r="BA9" s="792"/>
      <c r="BB9" s="792"/>
      <c r="BC9" s="792"/>
      <c r="BD9" s="792"/>
      <c r="BE9" s="792"/>
      <c r="BF9" s="792"/>
      <c r="BG9" s="792"/>
      <c r="BH9" s="792"/>
      <c r="BI9" s="792"/>
      <c r="BJ9" s="792"/>
      <c r="BK9" s="792"/>
      <c r="BL9" s="792"/>
      <c r="BM9" s="792"/>
      <c r="BN9" s="792"/>
      <c r="BO9" s="792"/>
      <c r="BP9" s="792"/>
      <c r="BQ9" s="792"/>
      <c r="BR9" s="792"/>
      <c r="BS9" s="792"/>
      <c r="BT9" s="792"/>
      <c r="BU9" s="792"/>
      <c r="BV9" s="792"/>
      <c r="BW9" s="792"/>
      <c r="BX9" s="792"/>
      <c r="BY9" s="792"/>
      <c r="BZ9" s="792"/>
      <c r="CA9" s="792"/>
      <c r="CB9" s="792"/>
      <c r="CC9" s="792"/>
      <c r="CD9" s="792"/>
      <c r="CE9" s="792"/>
      <c r="CF9" s="792"/>
      <c r="CG9" s="792"/>
      <c r="CH9" s="792"/>
      <c r="CI9" s="792"/>
      <c r="CJ9" s="792"/>
      <c r="CK9" s="792"/>
      <c r="CL9" s="792"/>
      <c r="CM9" s="792"/>
      <c r="CN9" s="792"/>
      <c r="CO9" s="792"/>
      <c r="CP9" s="792"/>
      <c r="CQ9" s="792"/>
      <c r="CR9" s="792"/>
      <c r="CS9" s="792"/>
      <c r="CT9" s="792"/>
      <c r="CU9" s="792"/>
      <c r="CV9" s="792"/>
      <c r="CW9" s="792"/>
      <c r="CX9" s="792"/>
      <c r="CY9" s="792"/>
      <c r="CZ9" s="792"/>
      <c r="DA9" s="792"/>
      <c r="DB9" s="792"/>
      <c r="DC9" s="792"/>
      <c r="DD9" s="792"/>
      <c r="DE9" s="792"/>
      <c r="DF9" s="792"/>
      <c r="DG9" s="792"/>
      <c r="DH9" s="792"/>
      <c r="DI9" s="792"/>
      <c r="DJ9" s="792"/>
      <c r="DK9" s="792"/>
      <c r="DL9" s="792"/>
      <c r="DM9" s="792"/>
      <c r="DN9" s="792"/>
      <c r="DO9" s="792"/>
      <c r="DP9" s="792"/>
      <c r="DQ9" s="792"/>
      <c r="DR9" s="792"/>
      <c r="DS9" s="792"/>
      <c r="DT9" s="792"/>
      <c r="DU9" s="792"/>
      <c r="DV9" s="792"/>
      <c r="DW9" s="792"/>
      <c r="DX9" s="792"/>
      <c r="DY9" s="792"/>
      <c r="DZ9" s="792"/>
      <c r="EA9" s="792"/>
      <c r="EB9" s="792"/>
      <c r="EC9" s="792"/>
      <c r="ED9" s="792"/>
      <c r="EE9" s="792"/>
      <c r="EF9" s="792"/>
      <c r="EG9" s="792"/>
      <c r="EH9" s="792"/>
      <c r="EI9" s="792"/>
      <c r="EJ9" s="792"/>
      <c r="EK9" s="792"/>
      <c r="EL9" s="792"/>
      <c r="EM9" s="792"/>
      <c r="EN9" s="792"/>
      <c r="EO9" s="792"/>
      <c r="EP9" s="792"/>
      <c r="EQ9" s="792"/>
      <c r="ER9" s="792"/>
      <c r="ES9" s="792"/>
      <c r="ET9" s="792"/>
      <c r="EU9" s="792"/>
      <c r="EV9" s="792"/>
      <c r="EW9" s="792"/>
      <c r="EX9" s="792"/>
      <c r="EY9" s="792"/>
      <c r="EZ9" s="792"/>
      <c r="FA9" s="792"/>
      <c r="FB9" s="792"/>
      <c r="FC9" s="792"/>
      <c r="FD9" s="792"/>
      <c r="FE9" s="792"/>
      <c r="FF9" s="792"/>
      <c r="FG9" s="792"/>
      <c r="FH9" s="792"/>
      <c r="FI9" s="792"/>
      <c r="FJ9" s="792"/>
      <c r="FK9" s="792"/>
      <c r="FL9" s="792"/>
      <c r="FM9" s="792"/>
      <c r="FN9" s="792"/>
      <c r="FO9" s="792"/>
      <c r="FP9" s="792"/>
      <c r="FQ9" s="792"/>
      <c r="FR9" s="792"/>
      <c r="FS9" s="792"/>
      <c r="FT9" s="792"/>
      <c r="FU9" s="792"/>
      <c r="FV9" s="792"/>
      <c r="FW9" s="792"/>
      <c r="FX9" s="792"/>
      <c r="FY9" s="792"/>
      <c r="FZ9" s="792"/>
      <c r="GA9" s="792"/>
      <c r="GB9" s="792"/>
      <c r="GC9" s="792"/>
      <c r="GD9" s="792"/>
      <c r="GE9" s="792"/>
      <c r="GF9" s="792"/>
      <c r="GG9" s="792"/>
      <c r="GH9" s="792"/>
      <c r="GI9" s="792"/>
      <c r="GJ9" s="792"/>
      <c r="GK9" s="792"/>
      <c r="GL9" s="792"/>
      <c r="GM9" s="792"/>
      <c r="GN9" s="792"/>
      <c r="GO9" s="792"/>
      <c r="GP9" s="792"/>
      <c r="GQ9" s="792"/>
      <c r="GR9" s="792"/>
      <c r="GS9" s="792"/>
      <c r="GT9" s="792"/>
      <c r="GU9" s="792"/>
      <c r="GV9" s="792"/>
      <c r="GW9" s="792"/>
      <c r="GX9" s="792"/>
      <c r="GY9" s="792"/>
      <c r="GZ9" s="792"/>
      <c r="HA9" s="792"/>
      <c r="HB9" s="792"/>
      <c r="HC9" s="792"/>
      <c r="HD9" s="792"/>
      <c r="HE9" s="792"/>
      <c r="HF9" s="792"/>
      <c r="HG9" s="792"/>
      <c r="HH9" s="792"/>
      <c r="HI9" s="792"/>
      <c r="HJ9" s="792"/>
      <c r="HK9" s="792"/>
      <c r="HL9" s="792"/>
      <c r="HM9" s="792"/>
      <c r="HN9" s="792"/>
      <c r="HO9" s="792"/>
      <c r="HP9" s="792"/>
      <c r="HQ9" s="792"/>
      <c r="HR9" s="792"/>
      <c r="HS9" s="792"/>
      <c r="HT9" s="792"/>
      <c r="HU9" s="792"/>
      <c r="HV9" s="792"/>
      <c r="HW9" s="792"/>
      <c r="HX9" s="792"/>
      <c r="HY9" s="792"/>
      <c r="HZ9" s="792"/>
      <c r="IA9" s="792"/>
      <c r="IB9" s="792"/>
      <c r="IC9" s="792"/>
      <c r="ID9" s="792"/>
      <c r="IE9" s="792"/>
      <c r="IF9" s="792"/>
      <c r="IG9" s="792"/>
      <c r="IH9" s="792"/>
      <c r="II9" s="792"/>
      <c r="IJ9" s="792"/>
      <c r="IK9" s="792"/>
      <c r="IL9" s="792"/>
      <c r="IM9" s="792"/>
      <c r="IN9" s="792"/>
      <c r="IO9" s="792"/>
      <c r="IP9" s="792"/>
      <c r="IQ9" s="792"/>
      <c r="IR9" s="792"/>
      <c r="IS9" s="792"/>
      <c r="IT9" s="792"/>
      <c r="IU9" s="792"/>
      <c r="IV9" s="792"/>
      <c r="IW9" s="792"/>
      <c r="IX9" s="792"/>
      <c r="IY9" s="792"/>
      <c r="IZ9" s="792"/>
      <c r="JA9" s="792"/>
      <c r="JB9" s="792"/>
      <c r="JC9" s="792"/>
      <c r="JD9" s="792"/>
    </row>
    <row r="10" spans="1:264" s="792" customFormat="1" ht="12" customHeight="1">
      <c r="A10" s="256" t="s">
        <v>66</v>
      </c>
      <c r="B10" s="257">
        <v>43623</v>
      </c>
      <c r="C10" s="713" t="str">
        <f t="shared" si="0"/>
        <v>*PDW1906-0057*</v>
      </c>
      <c r="D10" s="672" t="s">
        <v>3585</v>
      </c>
      <c r="E10" s="256" t="s">
        <v>2487</v>
      </c>
      <c r="F10" s="256"/>
      <c r="G10" s="297" t="s">
        <v>2273</v>
      </c>
      <c r="H10" s="258" t="s">
        <v>2272</v>
      </c>
      <c r="I10" s="258" t="s">
        <v>1412</v>
      </c>
      <c r="J10" s="256">
        <v>215</v>
      </c>
      <c r="K10" s="257">
        <v>22809</v>
      </c>
      <c r="L10" s="258" t="s">
        <v>2175</v>
      </c>
      <c r="M10" s="260" t="s">
        <v>2271</v>
      </c>
      <c r="N10" s="672"/>
      <c r="O10" s="257" t="s">
        <v>1291</v>
      </c>
      <c r="P10" s="257"/>
      <c r="Q10" s="257"/>
      <c r="R10" s="257">
        <v>43626</v>
      </c>
      <c r="S10" s="256">
        <v>220</v>
      </c>
      <c r="T10" s="256"/>
      <c r="U10" s="256" t="s">
        <v>3791</v>
      </c>
      <c r="V10" s="787">
        <v>215</v>
      </c>
      <c r="W10" s="259"/>
      <c r="X10" s="680" t="s">
        <v>1828</v>
      </c>
      <c r="Y10" s="260" t="s">
        <v>1892</v>
      </c>
      <c r="Z10" s="672">
        <v>754</v>
      </c>
      <c r="AA10" s="261">
        <v>2271</v>
      </c>
      <c r="AB10" s="1021">
        <f t="shared" si="1"/>
        <v>19.399999999999999</v>
      </c>
      <c r="AC10" s="1021">
        <f t="shared" si="2"/>
        <v>181.16</v>
      </c>
      <c r="AD10" s="1022">
        <f t="shared" si="3"/>
        <v>11.019333333333334</v>
      </c>
      <c r="AE10" s="1023">
        <f t="shared" si="4"/>
        <v>11</v>
      </c>
      <c r="AF10" s="1022">
        <f t="shared" si="5"/>
        <v>11.0116</v>
      </c>
      <c r="AG10" s="262" t="s">
        <v>1395</v>
      </c>
      <c r="AH10" s="846" t="s">
        <v>65</v>
      </c>
      <c r="AI10" s="752">
        <v>50</v>
      </c>
      <c r="AJ10" s="846">
        <v>15</v>
      </c>
      <c r="AK10" s="792">
        <v>10</v>
      </c>
      <c r="AL10" s="792" t="s">
        <v>2270</v>
      </c>
    </row>
    <row r="11" spans="1:264" s="792" customFormat="1" ht="12" customHeight="1">
      <c r="A11" s="748">
        <v>120</v>
      </c>
      <c r="B11" s="257">
        <v>43608</v>
      </c>
      <c r="C11" s="713" t="str">
        <f t="shared" si="0"/>
        <v>*PDR1906-0204*</v>
      </c>
      <c r="D11" s="672" t="s">
        <v>2762</v>
      </c>
      <c r="E11" s="256" t="s">
        <v>2760</v>
      </c>
      <c r="F11" s="256"/>
      <c r="G11" s="297" t="s">
        <v>2393</v>
      </c>
      <c r="H11" s="258" t="s">
        <v>1309</v>
      </c>
      <c r="I11" s="258" t="s">
        <v>2761</v>
      </c>
      <c r="J11" s="256">
        <v>2000</v>
      </c>
      <c r="K11" s="257">
        <v>43627</v>
      </c>
      <c r="L11" s="258" t="s">
        <v>2392</v>
      </c>
      <c r="M11" s="260" t="s">
        <v>2391</v>
      </c>
      <c r="N11" s="672"/>
      <c r="O11" s="257" t="s">
        <v>1291</v>
      </c>
      <c r="P11" s="257"/>
      <c r="Q11" s="257"/>
      <c r="R11" s="257">
        <v>43624</v>
      </c>
      <c r="S11" s="256">
        <v>2003</v>
      </c>
      <c r="T11" s="256"/>
      <c r="U11" s="256" t="s">
        <v>3532</v>
      </c>
      <c r="V11" s="787">
        <v>2000</v>
      </c>
      <c r="W11" s="259"/>
      <c r="X11" s="680" t="s">
        <v>1828</v>
      </c>
      <c r="Y11" s="674" t="s">
        <v>2390</v>
      </c>
      <c r="Z11" s="672">
        <v>910</v>
      </c>
      <c r="AA11" s="261">
        <v>2115</v>
      </c>
      <c r="AB11" s="1021">
        <f t="shared" si="1"/>
        <v>55.06</v>
      </c>
      <c r="AC11" s="1021">
        <f t="shared" si="2"/>
        <v>236.22</v>
      </c>
      <c r="AD11" s="1022">
        <f t="shared" si="3"/>
        <v>11.936999999999999</v>
      </c>
      <c r="AE11" s="1023">
        <f t="shared" si="4"/>
        <v>11</v>
      </c>
      <c r="AF11" s="1022">
        <f t="shared" si="5"/>
        <v>11.562199999999999</v>
      </c>
      <c r="AG11" s="262" t="s">
        <v>1330</v>
      </c>
      <c r="AH11" s="255" t="s">
        <v>2</v>
      </c>
      <c r="AI11" s="752">
        <v>50</v>
      </c>
      <c r="AJ11" s="255">
        <v>15</v>
      </c>
      <c r="AK11" s="255">
        <v>10</v>
      </c>
      <c r="AL11" s="255" t="s">
        <v>2389</v>
      </c>
    </row>
    <row r="12" spans="1:264" s="809" customFormat="1" ht="12" customHeight="1">
      <c r="A12" s="748">
        <v>130</v>
      </c>
      <c r="B12" s="753">
        <v>43622</v>
      </c>
      <c r="C12" s="789" t="str">
        <f t="shared" si="0"/>
        <v>*PDR1906-0759*</v>
      </c>
      <c r="D12" s="754" t="s">
        <v>3454</v>
      </c>
      <c r="E12" s="748" t="s">
        <v>3446</v>
      </c>
      <c r="F12" s="748"/>
      <c r="G12" s="755" t="s">
        <v>2387</v>
      </c>
      <c r="H12" s="756" t="s">
        <v>2383</v>
      </c>
      <c r="I12" s="756" t="s">
        <v>2386</v>
      </c>
      <c r="J12" s="748">
        <v>2060</v>
      </c>
      <c r="K12" s="753">
        <v>43627</v>
      </c>
      <c r="L12" s="756" t="s">
        <v>2385</v>
      </c>
      <c r="M12" s="757" t="s">
        <v>2512</v>
      </c>
      <c r="N12" s="754" t="s">
        <v>2147</v>
      </c>
      <c r="O12" s="753" t="s">
        <v>1291</v>
      </c>
      <c r="P12" s="756"/>
      <c r="Q12" s="756"/>
      <c r="R12" s="753" t="s">
        <v>449</v>
      </c>
      <c r="S12" s="748">
        <v>2063</v>
      </c>
      <c r="T12" s="841" t="s">
        <v>2208</v>
      </c>
      <c r="U12" s="748"/>
      <c r="V12" s="787">
        <v>2060</v>
      </c>
      <c r="W12" s="758"/>
      <c r="X12" s="759" t="s">
        <v>1828</v>
      </c>
      <c r="Y12" s="757" t="s">
        <v>2152</v>
      </c>
      <c r="Z12" s="754">
        <v>508</v>
      </c>
      <c r="AA12" s="760">
        <v>1675</v>
      </c>
      <c r="AB12" s="1021">
        <f t="shared" si="1"/>
        <v>91.259999999999991</v>
      </c>
      <c r="AC12" s="1021">
        <f t="shared" si="2"/>
        <v>327.48</v>
      </c>
      <c r="AD12" s="1022">
        <f t="shared" si="3"/>
        <v>13.458</v>
      </c>
      <c r="AE12" s="1023">
        <f t="shared" si="4"/>
        <v>13</v>
      </c>
      <c r="AF12" s="1022">
        <f t="shared" si="5"/>
        <v>13.274800000000001</v>
      </c>
      <c r="AG12" s="761" t="s">
        <v>1330</v>
      </c>
      <c r="AH12" s="1077" t="s">
        <v>2</v>
      </c>
      <c r="AI12" s="752">
        <v>50</v>
      </c>
      <c r="AJ12" s="1077">
        <v>50</v>
      </c>
      <c r="AK12" s="809">
        <v>10</v>
      </c>
      <c r="AL12" s="809" t="s">
        <v>2384</v>
      </c>
    </row>
    <row r="13" spans="1:264" s="809" customFormat="1" ht="12" customHeight="1">
      <c r="A13" s="748">
        <v>140</v>
      </c>
      <c r="B13" s="753">
        <v>43622</v>
      </c>
      <c r="C13" s="789" t="str">
        <f t="shared" si="0"/>
        <v>*PDR1906-0761*</v>
      </c>
      <c r="D13" s="754" t="s">
        <v>3453</v>
      </c>
      <c r="E13" s="748" t="s">
        <v>3446</v>
      </c>
      <c r="F13" s="748"/>
      <c r="G13" s="755" t="s">
        <v>2387</v>
      </c>
      <c r="H13" s="756" t="s">
        <v>2383</v>
      </c>
      <c r="I13" s="756" t="s">
        <v>2386</v>
      </c>
      <c r="J13" s="748">
        <v>2060</v>
      </c>
      <c r="K13" s="753">
        <v>43627</v>
      </c>
      <c r="L13" s="756" t="s">
        <v>2385</v>
      </c>
      <c r="M13" s="757" t="s">
        <v>2512</v>
      </c>
      <c r="N13" s="754" t="s">
        <v>2147</v>
      </c>
      <c r="O13" s="753" t="s">
        <v>1291</v>
      </c>
      <c r="P13" s="756"/>
      <c r="Q13" s="756"/>
      <c r="R13" s="753" t="s">
        <v>449</v>
      </c>
      <c r="S13" s="748">
        <v>2063</v>
      </c>
      <c r="T13" s="841" t="s">
        <v>2208</v>
      </c>
      <c r="U13" s="748"/>
      <c r="V13" s="787">
        <v>2060</v>
      </c>
      <c r="W13" s="758"/>
      <c r="X13" s="759" t="s">
        <v>1828</v>
      </c>
      <c r="Y13" s="757" t="s">
        <v>2152</v>
      </c>
      <c r="Z13" s="754">
        <v>508</v>
      </c>
      <c r="AA13" s="760">
        <v>1675</v>
      </c>
      <c r="AB13" s="1021">
        <f t="shared" si="1"/>
        <v>41.26</v>
      </c>
      <c r="AC13" s="1021">
        <f t="shared" si="2"/>
        <v>368.74</v>
      </c>
      <c r="AD13" s="1022">
        <f t="shared" si="3"/>
        <v>14.145666666666667</v>
      </c>
      <c r="AE13" s="1023">
        <f t="shared" si="4"/>
        <v>14</v>
      </c>
      <c r="AF13" s="1022">
        <f t="shared" si="5"/>
        <v>14.087400000000001</v>
      </c>
      <c r="AG13" s="761" t="s">
        <v>1330</v>
      </c>
      <c r="AH13" s="1077" t="s">
        <v>2</v>
      </c>
      <c r="AI13" s="752">
        <v>50</v>
      </c>
      <c r="AJ13" s="1077"/>
      <c r="AK13" s="809">
        <v>10</v>
      </c>
      <c r="AL13" s="809" t="s">
        <v>2384</v>
      </c>
    </row>
    <row r="14" spans="1:264" s="809" customFormat="1" ht="12" customHeight="1">
      <c r="A14" s="748">
        <v>150</v>
      </c>
      <c r="B14" s="753">
        <v>43622</v>
      </c>
      <c r="C14" s="789" t="str">
        <f t="shared" si="0"/>
        <v>*PDR1906-0763*</v>
      </c>
      <c r="D14" s="754" t="s">
        <v>3452</v>
      </c>
      <c r="E14" s="748" t="s">
        <v>3446</v>
      </c>
      <c r="F14" s="748"/>
      <c r="G14" s="755" t="s">
        <v>2387</v>
      </c>
      <c r="H14" s="756" t="s">
        <v>2383</v>
      </c>
      <c r="I14" s="756" t="s">
        <v>2386</v>
      </c>
      <c r="J14" s="748">
        <v>2060</v>
      </c>
      <c r="K14" s="753">
        <v>43627</v>
      </c>
      <c r="L14" s="756" t="s">
        <v>2385</v>
      </c>
      <c r="M14" s="757" t="s">
        <v>2512</v>
      </c>
      <c r="N14" s="754" t="s">
        <v>2147</v>
      </c>
      <c r="O14" s="753" t="s">
        <v>1291</v>
      </c>
      <c r="P14" s="756"/>
      <c r="Q14" s="756"/>
      <c r="R14" s="753" t="s">
        <v>449</v>
      </c>
      <c r="S14" s="748">
        <v>2063</v>
      </c>
      <c r="T14" s="841" t="s">
        <v>2208</v>
      </c>
      <c r="U14" s="748"/>
      <c r="V14" s="787">
        <v>2060</v>
      </c>
      <c r="W14" s="758"/>
      <c r="X14" s="759" t="s">
        <v>1828</v>
      </c>
      <c r="Y14" s="757" t="s">
        <v>2152</v>
      </c>
      <c r="Z14" s="754">
        <v>508</v>
      </c>
      <c r="AA14" s="760">
        <v>1675</v>
      </c>
      <c r="AB14" s="1021">
        <f t="shared" si="1"/>
        <v>41.26</v>
      </c>
      <c r="AC14" s="1021">
        <f t="shared" si="2"/>
        <v>410</v>
      </c>
      <c r="AD14" s="1022">
        <f t="shared" si="3"/>
        <v>14.833333333333332</v>
      </c>
      <c r="AE14" s="1023">
        <f t="shared" si="4"/>
        <v>14</v>
      </c>
      <c r="AF14" s="1022">
        <f t="shared" si="5"/>
        <v>14.5</v>
      </c>
      <c r="AG14" s="761" t="s">
        <v>1330</v>
      </c>
      <c r="AH14" s="1077" t="s">
        <v>2</v>
      </c>
      <c r="AI14" s="752">
        <v>50</v>
      </c>
      <c r="AJ14" s="1077"/>
      <c r="AK14" s="809">
        <v>10</v>
      </c>
      <c r="AL14" s="809" t="s">
        <v>2384</v>
      </c>
    </row>
    <row r="15" spans="1:264" s="809" customFormat="1" ht="12" customHeight="1">
      <c r="A15" s="748">
        <v>160</v>
      </c>
      <c r="B15" s="753">
        <v>43622</v>
      </c>
      <c r="C15" s="789" t="str">
        <f t="shared" si="0"/>
        <v>*PDR1906-0765*</v>
      </c>
      <c r="D15" s="754" t="s">
        <v>3451</v>
      </c>
      <c r="E15" s="748" t="s">
        <v>3446</v>
      </c>
      <c r="F15" s="748"/>
      <c r="G15" s="755" t="s">
        <v>2387</v>
      </c>
      <c r="H15" s="756" t="s">
        <v>2383</v>
      </c>
      <c r="I15" s="756" t="s">
        <v>2386</v>
      </c>
      <c r="J15" s="748">
        <v>2060</v>
      </c>
      <c r="K15" s="753">
        <v>43627</v>
      </c>
      <c r="L15" s="756" t="s">
        <v>2385</v>
      </c>
      <c r="M15" s="757" t="s">
        <v>2512</v>
      </c>
      <c r="N15" s="754" t="s">
        <v>2147</v>
      </c>
      <c r="O15" s="753" t="s">
        <v>1291</v>
      </c>
      <c r="P15" s="756"/>
      <c r="Q15" s="756"/>
      <c r="R15" s="753" t="s">
        <v>449</v>
      </c>
      <c r="S15" s="748">
        <v>2063</v>
      </c>
      <c r="T15" s="841" t="s">
        <v>2208</v>
      </c>
      <c r="U15" s="748"/>
      <c r="V15" s="787">
        <v>2060</v>
      </c>
      <c r="W15" s="758"/>
      <c r="X15" s="759" t="s">
        <v>1828</v>
      </c>
      <c r="Y15" s="757" t="s">
        <v>2152</v>
      </c>
      <c r="Z15" s="754">
        <v>508</v>
      </c>
      <c r="AA15" s="760">
        <v>1675</v>
      </c>
      <c r="AB15" s="1021">
        <f t="shared" si="1"/>
        <v>41.26</v>
      </c>
      <c r="AC15" s="1021">
        <f t="shared" si="2"/>
        <v>451.26</v>
      </c>
      <c r="AD15" s="1022">
        <f t="shared" si="3"/>
        <v>15.521000000000001</v>
      </c>
      <c r="AE15" s="1023">
        <f t="shared" si="4"/>
        <v>15</v>
      </c>
      <c r="AF15" s="1022">
        <f t="shared" si="5"/>
        <v>15.3126</v>
      </c>
      <c r="AG15" s="761" t="s">
        <v>1330</v>
      </c>
      <c r="AH15" s="1077" t="s">
        <v>2</v>
      </c>
      <c r="AI15" s="752">
        <v>50</v>
      </c>
      <c r="AJ15" s="1077"/>
      <c r="AK15" s="809">
        <v>10</v>
      </c>
      <c r="AL15" s="809" t="s">
        <v>2384</v>
      </c>
    </row>
    <row r="16" spans="1:264" s="809" customFormat="1" ht="12" customHeight="1">
      <c r="A16" s="748">
        <v>170</v>
      </c>
      <c r="B16" s="753">
        <v>43622</v>
      </c>
      <c r="C16" s="789" t="str">
        <f t="shared" si="0"/>
        <v>*PDR1906-0767*</v>
      </c>
      <c r="D16" s="754" t="s">
        <v>3450</v>
      </c>
      <c r="E16" s="748" t="s">
        <v>3446</v>
      </c>
      <c r="F16" s="748"/>
      <c r="G16" s="755" t="s">
        <v>2387</v>
      </c>
      <c r="H16" s="756" t="s">
        <v>2383</v>
      </c>
      <c r="I16" s="756" t="s">
        <v>2386</v>
      </c>
      <c r="J16" s="748">
        <v>2060</v>
      </c>
      <c r="K16" s="753">
        <v>43627</v>
      </c>
      <c r="L16" s="756" t="s">
        <v>2385</v>
      </c>
      <c r="M16" s="757" t="s">
        <v>2512</v>
      </c>
      <c r="N16" s="754" t="s">
        <v>2147</v>
      </c>
      <c r="O16" s="753" t="s">
        <v>1291</v>
      </c>
      <c r="P16" s="756"/>
      <c r="Q16" s="756"/>
      <c r="R16" s="753" t="s">
        <v>449</v>
      </c>
      <c r="S16" s="748">
        <v>2063</v>
      </c>
      <c r="T16" s="841" t="s">
        <v>2208</v>
      </c>
      <c r="U16" s="748"/>
      <c r="V16" s="787">
        <v>2060</v>
      </c>
      <c r="W16" s="758"/>
      <c r="X16" s="759" t="s">
        <v>1828</v>
      </c>
      <c r="Y16" s="757" t="s">
        <v>2152</v>
      </c>
      <c r="Z16" s="754">
        <v>508</v>
      </c>
      <c r="AA16" s="760">
        <v>1675</v>
      </c>
      <c r="AB16" s="1021">
        <f t="shared" si="1"/>
        <v>41.26</v>
      </c>
      <c r="AC16" s="1021">
        <f t="shared" si="2"/>
        <v>492.52</v>
      </c>
      <c r="AD16" s="1022">
        <f t="shared" si="3"/>
        <v>16.208666666666666</v>
      </c>
      <c r="AE16" s="1023">
        <f t="shared" si="4"/>
        <v>16</v>
      </c>
      <c r="AF16" s="1022">
        <f t="shared" si="5"/>
        <v>16.1252</v>
      </c>
      <c r="AG16" s="761" t="s">
        <v>1330</v>
      </c>
      <c r="AH16" s="1077" t="s">
        <v>2</v>
      </c>
      <c r="AI16" s="752">
        <v>50</v>
      </c>
      <c r="AJ16" s="1077"/>
      <c r="AK16" s="809">
        <v>10</v>
      </c>
      <c r="AL16" s="809" t="s">
        <v>2384</v>
      </c>
    </row>
    <row r="17" spans="1:264" s="809" customFormat="1" ht="12" customHeight="1">
      <c r="A17" s="748">
        <v>180</v>
      </c>
      <c r="B17" s="753">
        <v>43622</v>
      </c>
      <c r="C17" s="789" t="str">
        <f t="shared" si="0"/>
        <v>*PDR1906-0769*</v>
      </c>
      <c r="D17" s="754" t="s">
        <v>3449</v>
      </c>
      <c r="E17" s="748" t="s">
        <v>3446</v>
      </c>
      <c r="F17" s="748"/>
      <c r="G17" s="755" t="s">
        <v>2387</v>
      </c>
      <c r="H17" s="756" t="s">
        <v>2383</v>
      </c>
      <c r="I17" s="756" t="s">
        <v>2386</v>
      </c>
      <c r="J17" s="748">
        <v>2060</v>
      </c>
      <c r="K17" s="753">
        <v>43627</v>
      </c>
      <c r="L17" s="756" t="s">
        <v>2385</v>
      </c>
      <c r="M17" s="757" t="s">
        <v>2512</v>
      </c>
      <c r="N17" s="754" t="s">
        <v>2147</v>
      </c>
      <c r="O17" s="753" t="s">
        <v>1291</v>
      </c>
      <c r="P17" s="756"/>
      <c r="Q17" s="756"/>
      <c r="R17" s="753" t="s">
        <v>449</v>
      </c>
      <c r="S17" s="748">
        <v>2063</v>
      </c>
      <c r="T17" s="841" t="s">
        <v>2208</v>
      </c>
      <c r="U17" s="748"/>
      <c r="V17" s="787">
        <v>2060</v>
      </c>
      <c r="W17" s="758"/>
      <c r="X17" s="759" t="s">
        <v>1828</v>
      </c>
      <c r="Y17" s="757" t="s">
        <v>2152</v>
      </c>
      <c r="Z17" s="754">
        <v>508</v>
      </c>
      <c r="AA17" s="760">
        <v>1675</v>
      </c>
      <c r="AB17" s="1021">
        <f t="shared" si="1"/>
        <v>41.26</v>
      </c>
      <c r="AC17" s="1021">
        <f t="shared" si="2"/>
        <v>533.78</v>
      </c>
      <c r="AD17" s="1022">
        <f t="shared" si="3"/>
        <v>16.896333333333331</v>
      </c>
      <c r="AE17" s="1023">
        <f t="shared" si="4"/>
        <v>16</v>
      </c>
      <c r="AF17" s="1022">
        <f t="shared" si="5"/>
        <v>16.537799999999997</v>
      </c>
      <c r="AG17" s="761" t="s">
        <v>1330</v>
      </c>
      <c r="AH17" s="1077" t="s">
        <v>2</v>
      </c>
      <c r="AI17" s="752">
        <v>50</v>
      </c>
      <c r="AJ17" s="1077"/>
      <c r="AK17" s="809">
        <v>10</v>
      </c>
      <c r="AL17" s="809" t="s">
        <v>2384</v>
      </c>
    </row>
    <row r="18" spans="1:264" s="809" customFormat="1" ht="12" customHeight="1">
      <c r="A18" s="748">
        <v>190</v>
      </c>
      <c r="B18" s="753">
        <v>43622</v>
      </c>
      <c r="C18" s="789" t="str">
        <f t="shared" si="0"/>
        <v>*PDR1906-0771*</v>
      </c>
      <c r="D18" s="754" t="s">
        <v>3448</v>
      </c>
      <c r="E18" s="748" t="s">
        <v>3446</v>
      </c>
      <c r="F18" s="748"/>
      <c r="G18" s="755" t="s">
        <v>2387</v>
      </c>
      <c r="H18" s="756" t="s">
        <v>2383</v>
      </c>
      <c r="I18" s="756" t="s">
        <v>2386</v>
      </c>
      <c r="J18" s="748">
        <v>2060</v>
      </c>
      <c r="K18" s="753">
        <v>43627</v>
      </c>
      <c r="L18" s="756" t="s">
        <v>2385</v>
      </c>
      <c r="M18" s="757" t="s">
        <v>2512</v>
      </c>
      <c r="N18" s="754" t="s">
        <v>2147</v>
      </c>
      <c r="O18" s="753" t="s">
        <v>1291</v>
      </c>
      <c r="P18" s="756"/>
      <c r="Q18" s="756"/>
      <c r="R18" s="753" t="s">
        <v>449</v>
      </c>
      <c r="S18" s="748">
        <v>2063</v>
      </c>
      <c r="T18" s="841" t="s">
        <v>2208</v>
      </c>
      <c r="U18" s="808" t="s">
        <v>3682</v>
      </c>
      <c r="V18" s="787">
        <v>2060</v>
      </c>
      <c r="W18" s="758"/>
      <c r="X18" s="759" t="s">
        <v>1828</v>
      </c>
      <c r="Y18" s="757" t="s">
        <v>2152</v>
      </c>
      <c r="Z18" s="754">
        <v>508</v>
      </c>
      <c r="AA18" s="760">
        <v>1675</v>
      </c>
      <c r="AB18" s="1021">
        <f t="shared" si="1"/>
        <v>41.26</v>
      </c>
      <c r="AC18" s="1021">
        <f t="shared" si="2"/>
        <v>575.04</v>
      </c>
      <c r="AD18" s="1022">
        <f t="shared" si="3"/>
        <v>17.584</v>
      </c>
      <c r="AE18" s="1023">
        <f t="shared" si="4"/>
        <v>17</v>
      </c>
      <c r="AF18" s="1022">
        <f t="shared" si="5"/>
        <v>17.3504</v>
      </c>
      <c r="AG18" s="761" t="s">
        <v>1330</v>
      </c>
      <c r="AH18" s="1077" t="s">
        <v>2</v>
      </c>
      <c r="AI18" s="752">
        <v>50</v>
      </c>
      <c r="AJ18" s="1077"/>
      <c r="AK18" s="809">
        <v>10</v>
      </c>
      <c r="AL18" s="809" t="s">
        <v>2384</v>
      </c>
    </row>
    <row r="19" spans="1:264" s="809" customFormat="1" ht="12" customHeight="1">
      <c r="A19" s="748">
        <v>200</v>
      </c>
      <c r="B19" s="753">
        <v>43622</v>
      </c>
      <c r="C19" s="789" t="str">
        <f t="shared" si="0"/>
        <v>*PDR1906-0773*</v>
      </c>
      <c r="D19" s="754" t="s">
        <v>3447</v>
      </c>
      <c r="E19" s="748" t="s">
        <v>3446</v>
      </c>
      <c r="F19" s="748"/>
      <c r="G19" s="755" t="s">
        <v>2387</v>
      </c>
      <c r="H19" s="756" t="s">
        <v>2383</v>
      </c>
      <c r="I19" s="756" t="s">
        <v>2386</v>
      </c>
      <c r="J19" s="748">
        <v>2060</v>
      </c>
      <c r="K19" s="753">
        <v>43627</v>
      </c>
      <c r="L19" s="756" t="s">
        <v>2385</v>
      </c>
      <c r="M19" s="757" t="s">
        <v>2512</v>
      </c>
      <c r="N19" s="754" t="s">
        <v>2147</v>
      </c>
      <c r="O19" s="753" t="s">
        <v>1291</v>
      </c>
      <c r="P19" s="756"/>
      <c r="Q19" s="756"/>
      <c r="R19" s="753" t="s">
        <v>449</v>
      </c>
      <c r="S19" s="748">
        <v>2063</v>
      </c>
      <c r="T19" s="841" t="s">
        <v>2208</v>
      </c>
      <c r="U19" s="808" t="s">
        <v>3682</v>
      </c>
      <c r="V19" s="787">
        <v>2060</v>
      </c>
      <c r="W19" s="758"/>
      <c r="X19" s="759" t="s">
        <v>1828</v>
      </c>
      <c r="Y19" s="757" t="s">
        <v>2152</v>
      </c>
      <c r="Z19" s="754">
        <v>508</v>
      </c>
      <c r="AA19" s="760">
        <v>1675</v>
      </c>
      <c r="AB19" s="1021">
        <f t="shared" si="1"/>
        <v>41.26</v>
      </c>
      <c r="AC19" s="1021">
        <f t="shared" si="2"/>
        <v>616.29999999999995</v>
      </c>
      <c r="AD19" s="1022">
        <f t="shared" si="3"/>
        <v>18.271666666666668</v>
      </c>
      <c r="AE19" s="1023">
        <f t="shared" si="4"/>
        <v>18</v>
      </c>
      <c r="AF19" s="1022">
        <f t="shared" si="5"/>
        <v>18.163</v>
      </c>
      <c r="AG19" s="761" t="s">
        <v>1330</v>
      </c>
      <c r="AH19" s="1077" t="s">
        <v>2</v>
      </c>
      <c r="AI19" s="752">
        <v>50</v>
      </c>
      <c r="AJ19" s="1077"/>
      <c r="AK19" s="809">
        <v>10</v>
      </c>
      <c r="AL19" s="809" t="s">
        <v>2384</v>
      </c>
    </row>
    <row r="20" spans="1:264" s="809" customFormat="1" ht="12" customHeight="1">
      <c r="A20" s="748">
        <v>210</v>
      </c>
      <c r="B20" s="753">
        <v>43622</v>
      </c>
      <c r="C20" s="789" t="str">
        <f t="shared" si="0"/>
        <v>*PDR1906-0917*</v>
      </c>
      <c r="D20" s="754" t="s">
        <v>3669</v>
      </c>
      <c r="E20" s="748" t="s">
        <v>3670</v>
      </c>
      <c r="F20" s="748"/>
      <c r="G20" s="755" t="s">
        <v>2387</v>
      </c>
      <c r="H20" s="756" t="s">
        <v>2383</v>
      </c>
      <c r="I20" s="756" t="s">
        <v>2386</v>
      </c>
      <c r="J20" s="748">
        <v>2060</v>
      </c>
      <c r="K20" s="753">
        <v>43630</v>
      </c>
      <c r="L20" s="756" t="s">
        <v>2385</v>
      </c>
      <c r="M20" s="757" t="s">
        <v>2512</v>
      </c>
      <c r="N20" s="754" t="s">
        <v>2147</v>
      </c>
      <c r="O20" s="753" t="s">
        <v>1291</v>
      </c>
      <c r="P20" s="756"/>
      <c r="Q20" s="756"/>
      <c r="R20" s="753" t="s">
        <v>449</v>
      </c>
      <c r="S20" s="748">
        <v>2063</v>
      </c>
      <c r="T20" s="841" t="s">
        <v>2208</v>
      </c>
      <c r="U20" s="808" t="s">
        <v>3682</v>
      </c>
      <c r="V20" s="787">
        <v>2060</v>
      </c>
      <c r="W20" s="758"/>
      <c r="X20" s="759" t="s">
        <v>1828</v>
      </c>
      <c r="Y20" s="757" t="s">
        <v>2152</v>
      </c>
      <c r="Z20" s="754">
        <v>508</v>
      </c>
      <c r="AA20" s="760">
        <v>1675</v>
      </c>
      <c r="AB20" s="1021">
        <f t="shared" si="1"/>
        <v>41.26</v>
      </c>
      <c r="AC20" s="1021">
        <f t="shared" si="2"/>
        <v>657.56</v>
      </c>
      <c r="AD20" s="1022">
        <f t="shared" si="3"/>
        <v>18.959333333333333</v>
      </c>
      <c r="AE20" s="1023">
        <f t="shared" si="4"/>
        <v>18</v>
      </c>
      <c r="AF20" s="1022">
        <f t="shared" si="5"/>
        <v>18.575600000000001</v>
      </c>
      <c r="AG20" s="761" t="s">
        <v>1330</v>
      </c>
      <c r="AH20" s="1077" t="s">
        <v>2</v>
      </c>
      <c r="AI20" s="752">
        <v>50</v>
      </c>
      <c r="AJ20" s="1077"/>
      <c r="AK20" s="809">
        <v>10</v>
      </c>
      <c r="AL20" s="809" t="s">
        <v>2384</v>
      </c>
    </row>
    <row r="21" spans="1:264" s="809" customFormat="1" ht="12" customHeight="1">
      <c r="A21" s="748">
        <v>220</v>
      </c>
      <c r="B21" s="753">
        <v>43622</v>
      </c>
      <c r="C21" s="789" t="str">
        <f t="shared" si="0"/>
        <v>*PDR1906-0919*</v>
      </c>
      <c r="D21" s="754" t="s">
        <v>3671</v>
      </c>
      <c r="E21" s="748" t="s">
        <v>3670</v>
      </c>
      <c r="F21" s="748"/>
      <c r="G21" s="755" t="s">
        <v>2387</v>
      </c>
      <c r="H21" s="756" t="s">
        <v>2383</v>
      </c>
      <c r="I21" s="756" t="s">
        <v>2386</v>
      </c>
      <c r="J21" s="748">
        <v>2060</v>
      </c>
      <c r="K21" s="753">
        <v>43630</v>
      </c>
      <c r="L21" s="756" t="s">
        <v>2385</v>
      </c>
      <c r="M21" s="757" t="s">
        <v>2512</v>
      </c>
      <c r="N21" s="754" t="s">
        <v>2147</v>
      </c>
      <c r="O21" s="753" t="s">
        <v>1291</v>
      </c>
      <c r="P21" s="756"/>
      <c r="Q21" s="756"/>
      <c r="R21" s="753" t="s">
        <v>449</v>
      </c>
      <c r="S21" s="748">
        <v>2063</v>
      </c>
      <c r="T21" s="841" t="s">
        <v>2208</v>
      </c>
      <c r="U21" s="808" t="s">
        <v>3682</v>
      </c>
      <c r="V21" s="787">
        <v>2060</v>
      </c>
      <c r="W21" s="758"/>
      <c r="X21" s="759" t="s">
        <v>1828</v>
      </c>
      <c r="Y21" s="757" t="s">
        <v>2152</v>
      </c>
      <c r="Z21" s="754">
        <v>508</v>
      </c>
      <c r="AA21" s="760">
        <v>1675</v>
      </c>
      <c r="AB21" s="1021">
        <f t="shared" si="1"/>
        <v>41.26</v>
      </c>
      <c r="AC21" s="1021">
        <f t="shared" si="2"/>
        <v>698.81999999999994</v>
      </c>
      <c r="AD21" s="1022">
        <f t="shared" si="3"/>
        <v>19.646999999999998</v>
      </c>
      <c r="AE21" s="1023">
        <f t="shared" si="4"/>
        <v>19</v>
      </c>
      <c r="AF21" s="1022">
        <f t="shared" si="5"/>
        <v>19.388199999999998</v>
      </c>
      <c r="AG21" s="761" t="s">
        <v>1330</v>
      </c>
      <c r="AH21" s="1077" t="s">
        <v>2</v>
      </c>
      <c r="AI21" s="752">
        <v>50</v>
      </c>
      <c r="AJ21" s="1077"/>
      <c r="AK21" s="809">
        <v>10</v>
      </c>
      <c r="AL21" s="809" t="s">
        <v>2384</v>
      </c>
    </row>
    <row r="22" spans="1:264" s="809" customFormat="1" ht="12" customHeight="1">
      <c r="A22" s="748">
        <v>230</v>
      </c>
      <c r="B22" s="753">
        <v>43622</v>
      </c>
      <c r="C22" s="789" t="str">
        <f t="shared" si="0"/>
        <v>*PDR1906-0921*</v>
      </c>
      <c r="D22" s="754" t="s">
        <v>3672</v>
      </c>
      <c r="E22" s="748" t="s">
        <v>3670</v>
      </c>
      <c r="F22" s="748"/>
      <c r="G22" s="755" t="s">
        <v>2387</v>
      </c>
      <c r="H22" s="756" t="s">
        <v>2383</v>
      </c>
      <c r="I22" s="756" t="s">
        <v>2386</v>
      </c>
      <c r="J22" s="748">
        <v>2060</v>
      </c>
      <c r="K22" s="753">
        <v>43630</v>
      </c>
      <c r="L22" s="756" t="s">
        <v>2385</v>
      </c>
      <c r="M22" s="757" t="s">
        <v>2512</v>
      </c>
      <c r="N22" s="754" t="s">
        <v>2147</v>
      </c>
      <c r="O22" s="753" t="s">
        <v>1291</v>
      </c>
      <c r="P22" s="756"/>
      <c r="Q22" s="756"/>
      <c r="R22" s="753" t="s">
        <v>449</v>
      </c>
      <c r="S22" s="748">
        <v>2063</v>
      </c>
      <c r="T22" s="841" t="s">
        <v>2208</v>
      </c>
      <c r="U22" s="808" t="s">
        <v>3682</v>
      </c>
      <c r="V22" s="787">
        <v>2060</v>
      </c>
      <c r="W22" s="758"/>
      <c r="X22" s="759" t="s">
        <v>1828</v>
      </c>
      <c r="Y22" s="757" t="s">
        <v>2152</v>
      </c>
      <c r="Z22" s="754">
        <v>508</v>
      </c>
      <c r="AA22" s="760">
        <v>1675</v>
      </c>
      <c r="AB22" s="1021">
        <f t="shared" si="1"/>
        <v>41.26</v>
      </c>
      <c r="AC22" s="1021">
        <f t="shared" si="2"/>
        <v>740.07999999999993</v>
      </c>
      <c r="AD22" s="1022">
        <f t="shared" si="3"/>
        <v>20.334666666666664</v>
      </c>
      <c r="AE22" s="1023">
        <f t="shared" si="4"/>
        <v>20</v>
      </c>
      <c r="AF22" s="1022">
        <f t="shared" si="5"/>
        <v>20.200799999999997</v>
      </c>
      <c r="AG22" s="761" t="s">
        <v>1330</v>
      </c>
      <c r="AH22" s="1077" t="s">
        <v>2</v>
      </c>
      <c r="AI22" s="752">
        <v>50</v>
      </c>
      <c r="AJ22" s="1077"/>
      <c r="AK22" s="809">
        <v>10</v>
      </c>
      <c r="AL22" s="809" t="s">
        <v>2384</v>
      </c>
    </row>
    <row r="23" spans="1:264" s="809" customFormat="1" ht="12" customHeight="1">
      <c r="A23" s="748">
        <v>240</v>
      </c>
      <c r="B23" s="1115">
        <v>43600</v>
      </c>
      <c r="C23" s="1116" t="str">
        <f t="shared" si="0"/>
        <v>*PDR1906-0107*</v>
      </c>
      <c r="D23" s="1117" t="s">
        <v>2540</v>
      </c>
      <c r="E23" s="1118" t="s">
        <v>2539</v>
      </c>
      <c r="F23" s="1118"/>
      <c r="G23" s="1119" t="s">
        <v>1909</v>
      </c>
      <c r="H23" s="1120" t="s">
        <v>1328</v>
      </c>
      <c r="I23" s="1120" t="s">
        <v>1910</v>
      </c>
      <c r="J23" s="1118">
        <v>2500</v>
      </c>
      <c r="K23" s="1115">
        <v>43628</v>
      </c>
      <c r="L23" s="1120" t="s">
        <v>1872</v>
      </c>
      <c r="M23" s="1121" t="s">
        <v>1911</v>
      </c>
      <c r="N23" s="1117" t="s">
        <v>1912</v>
      </c>
      <c r="O23" s="1115" t="s">
        <v>1291</v>
      </c>
      <c r="P23" s="1115"/>
      <c r="Q23" s="1115"/>
      <c r="R23" s="1115">
        <v>43626</v>
      </c>
      <c r="S23" s="1118">
        <v>2510</v>
      </c>
      <c r="T23" s="1118"/>
      <c r="U23" s="1118" t="s">
        <v>3676</v>
      </c>
      <c r="V23" s="748" t="s">
        <v>1291</v>
      </c>
      <c r="W23" s="1122"/>
      <c r="X23" s="1123" t="s">
        <v>1828</v>
      </c>
      <c r="Y23" s="1121" t="s">
        <v>257</v>
      </c>
      <c r="Z23" s="1117">
        <v>802</v>
      </c>
      <c r="AA23" s="1124">
        <v>2455</v>
      </c>
      <c r="AB23" s="1021">
        <f t="shared" si="1"/>
        <v>150.4</v>
      </c>
      <c r="AC23" s="1021">
        <f t="shared" si="2"/>
        <v>890.4799999999999</v>
      </c>
      <c r="AD23" s="1022">
        <f t="shared" si="3"/>
        <v>22.841333333333331</v>
      </c>
      <c r="AE23" s="1023">
        <f t="shared" si="4"/>
        <v>22</v>
      </c>
      <c r="AF23" s="1022">
        <f t="shared" si="5"/>
        <v>22.504799999999999</v>
      </c>
      <c r="AG23" s="1125" t="s">
        <v>1330</v>
      </c>
      <c r="AH23" s="1028" t="s">
        <v>2</v>
      </c>
      <c r="AI23" s="1028">
        <v>25</v>
      </c>
      <c r="AJ23" s="1028">
        <v>50</v>
      </c>
      <c r="AK23" s="1028">
        <v>5</v>
      </c>
      <c r="AL23" s="1028" t="s">
        <v>1913</v>
      </c>
      <c r="AM23" s="1126"/>
      <c r="AN23" s="1126"/>
      <c r="AO23" s="1126"/>
      <c r="AP23" s="1126"/>
      <c r="AQ23" s="1126"/>
      <c r="AR23" s="1126"/>
      <c r="AS23" s="1126"/>
      <c r="AT23" s="1126"/>
      <c r="AU23" s="1126"/>
      <c r="AV23" s="1126"/>
      <c r="AW23" s="1126"/>
      <c r="AX23" s="1126"/>
      <c r="AY23" s="1126"/>
      <c r="AZ23" s="1126"/>
      <c r="BA23" s="1126"/>
      <c r="BB23" s="1126"/>
      <c r="BC23" s="1126"/>
      <c r="BD23" s="1126"/>
      <c r="BE23" s="1126"/>
      <c r="BF23" s="1126"/>
      <c r="BG23" s="1126"/>
      <c r="BH23" s="1126"/>
      <c r="BI23" s="1126"/>
      <c r="BJ23" s="1126"/>
      <c r="BK23" s="1126"/>
      <c r="BL23" s="1126"/>
      <c r="BM23" s="1126"/>
      <c r="BN23" s="1126"/>
      <c r="BO23" s="1126"/>
      <c r="BP23" s="1126"/>
      <c r="BQ23" s="1126"/>
      <c r="BR23" s="1126"/>
      <c r="BS23" s="1126"/>
      <c r="BT23" s="1126"/>
      <c r="BU23" s="1126"/>
      <c r="BV23" s="1126"/>
      <c r="BW23" s="1126"/>
      <c r="BX23" s="1126"/>
      <c r="BY23" s="1126"/>
      <c r="BZ23" s="1126"/>
      <c r="CA23" s="1126"/>
      <c r="CB23" s="1126"/>
      <c r="CC23" s="1126"/>
      <c r="CD23" s="1126"/>
      <c r="CE23" s="1126"/>
      <c r="CF23" s="1126"/>
      <c r="CG23" s="1126"/>
      <c r="CH23" s="1126"/>
      <c r="CI23" s="1126"/>
      <c r="CJ23" s="1126"/>
      <c r="CK23" s="1126"/>
      <c r="CL23" s="1126"/>
      <c r="CM23" s="1126"/>
      <c r="CN23" s="1126"/>
      <c r="CO23" s="1126"/>
      <c r="CP23" s="1126"/>
      <c r="CQ23" s="1126"/>
      <c r="CR23" s="1126"/>
      <c r="CS23" s="1126"/>
      <c r="CT23" s="1126"/>
      <c r="CU23" s="1126"/>
      <c r="CV23" s="1126"/>
      <c r="CW23" s="1126"/>
      <c r="CX23" s="1126"/>
      <c r="CY23" s="1126"/>
      <c r="CZ23" s="1126"/>
      <c r="DA23" s="1126"/>
      <c r="DB23" s="1126"/>
      <c r="DC23" s="1126"/>
      <c r="DD23" s="1126"/>
      <c r="DE23" s="1126"/>
      <c r="DF23" s="1126"/>
      <c r="DG23" s="1126"/>
      <c r="DH23" s="1126"/>
      <c r="DI23" s="1126"/>
      <c r="DJ23" s="1126"/>
      <c r="DK23" s="1126"/>
      <c r="DL23" s="1126"/>
      <c r="DM23" s="1126"/>
      <c r="DN23" s="1126"/>
      <c r="DO23" s="1126"/>
      <c r="DP23" s="1126"/>
      <c r="DQ23" s="1126"/>
      <c r="DR23" s="1126"/>
      <c r="DS23" s="1126"/>
      <c r="DT23" s="1126"/>
      <c r="DU23" s="1126"/>
      <c r="DV23" s="1126"/>
      <c r="DW23" s="1126"/>
      <c r="DX23" s="1126"/>
      <c r="DY23" s="1126"/>
      <c r="DZ23" s="1126"/>
      <c r="EA23" s="1126"/>
      <c r="EB23" s="1126"/>
      <c r="EC23" s="1126"/>
      <c r="ED23" s="1126"/>
      <c r="EE23" s="1126"/>
      <c r="EF23" s="1126"/>
      <c r="EG23" s="1126"/>
      <c r="EH23" s="1126"/>
      <c r="EI23" s="1126"/>
      <c r="EJ23" s="1126"/>
      <c r="EK23" s="1126"/>
      <c r="EL23" s="1126"/>
      <c r="EM23" s="1126"/>
      <c r="EN23" s="1126"/>
      <c r="EO23" s="1126"/>
      <c r="EP23" s="1126"/>
      <c r="EQ23" s="1126"/>
      <c r="ER23" s="1126"/>
      <c r="ES23" s="1126"/>
      <c r="ET23" s="1126"/>
      <c r="EU23" s="1126"/>
      <c r="EV23" s="1126"/>
      <c r="EW23" s="1126"/>
      <c r="EX23" s="1126"/>
      <c r="EY23" s="1126"/>
      <c r="EZ23" s="1126"/>
      <c r="FA23" s="1126"/>
      <c r="FB23" s="1126"/>
      <c r="FC23" s="1126"/>
      <c r="FD23" s="1126"/>
      <c r="FE23" s="1126"/>
      <c r="FF23" s="1126"/>
      <c r="FG23" s="1126"/>
      <c r="FH23" s="1126"/>
      <c r="FI23" s="1126"/>
      <c r="FJ23" s="1126"/>
      <c r="FK23" s="1126"/>
      <c r="FL23" s="1126"/>
      <c r="FM23" s="1126"/>
      <c r="FN23" s="1126"/>
      <c r="FO23" s="1126"/>
      <c r="FP23" s="1126"/>
      <c r="FQ23" s="1126"/>
      <c r="FR23" s="1126"/>
      <c r="FS23" s="1126"/>
      <c r="FT23" s="1126"/>
      <c r="FU23" s="1126"/>
      <c r="FV23" s="1126"/>
      <c r="FW23" s="1126"/>
      <c r="FX23" s="1126"/>
      <c r="FY23" s="1126"/>
      <c r="FZ23" s="1126"/>
      <c r="GA23" s="1126"/>
      <c r="GB23" s="1126"/>
      <c r="GC23" s="1126"/>
      <c r="GD23" s="1126"/>
      <c r="GE23" s="1126"/>
      <c r="GF23" s="1126"/>
      <c r="GG23" s="1126"/>
      <c r="GH23" s="1126"/>
      <c r="GI23" s="1126"/>
      <c r="GJ23" s="1126"/>
      <c r="GK23" s="1126"/>
      <c r="GL23" s="1126"/>
      <c r="GM23" s="1126"/>
      <c r="GN23" s="1126"/>
      <c r="GO23" s="1126"/>
      <c r="GP23" s="1126"/>
      <c r="GQ23" s="1126"/>
      <c r="GR23" s="1126"/>
      <c r="GS23" s="1126"/>
      <c r="GT23" s="1126"/>
      <c r="GU23" s="1126"/>
      <c r="GV23" s="1126"/>
      <c r="GW23" s="1126"/>
      <c r="GX23" s="1126"/>
      <c r="GY23" s="1126"/>
      <c r="GZ23" s="1126"/>
      <c r="HA23" s="1126"/>
      <c r="HB23" s="1126"/>
      <c r="HC23" s="1126"/>
      <c r="HD23" s="1126"/>
      <c r="HE23" s="1126"/>
      <c r="HF23" s="1126"/>
      <c r="HG23" s="1126"/>
      <c r="HH23" s="1126"/>
      <c r="HI23" s="1126"/>
      <c r="HJ23" s="1126"/>
      <c r="HK23" s="1126"/>
      <c r="HL23" s="1126"/>
      <c r="HM23" s="1126"/>
      <c r="HN23" s="1126"/>
      <c r="HO23" s="1126"/>
      <c r="HP23" s="1126"/>
      <c r="HQ23" s="1126"/>
      <c r="HR23" s="1126"/>
      <c r="HS23" s="1126"/>
      <c r="HT23" s="1126"/>
      <c r="HU23" s="1126"/>
      <c r="HV23" s="1126"/>
      <c r="HW23" s="1126"/>
      <c r="HX23" s="1126"/>
      <c r="HY23" s="1126"/>
      <c r="HZ23" s="1126"/>
      <c r="IA23" s="1126"/>
      <c r="IB23" s="1126"/>
      <c r="IC23" s="1126"/>
      <c r="ID23" s="1126"/>
      <c r="IE23" s="1126"/>
      <c r="IF23" s="1126"/>
      <c r="IG23" s="1126"/>
      <c r="IH23" s="1126"/>
      <c r="II23" s="1126"/>
      <c r="IJ23" s="1126"/>
      <c r="IK23" s="1126"/>
      <c r="IL23" s="1126"/>
      <c r="IM23" s="1126"/>
      <c r="IN23" s="1126"/>
      <c r="IO23" s="1126"/>
      <c r="IP23" s="1126"/>
      <c r="IQ23" s="1126"/>
      <c r="IR23" s="1126"/>
      <c r="IS23" s="1126"/>
      <c r="IT23" s="1126"/>
      <c r="IU23" s="1126"/>
      <c r="IV23" s="1126"/>
      <c r="IW23" s="1126"/>
      <c r="IX23" s="1126"/>
      <c r="IY23" s="1126"/>
      <c r="IZ23" s="1126"/>
      <c r="JA23" s="1126"/>
      <c r="JB23" s="1126"/>
      <c r="JC23" s="1126"/>
      <c r="JD23" s="1126"/>
    </row>
    <row r="24" spans="1:264" s="809" customFormat="1" ht="12" customHeight="1">
      <c r="A24" s="748">
        <v>250</v>
      </c>
      <c r="B24" s="753">
        <v>43622</v>
      </c>
      <c r="C24" s="789" t="str">
        <f t="shared" si="0"/>
        <v>*PDR1906-0746*</v>
      </c>
      <c r="D24" s="754" t="s">
        <v>3501</v>
      </c>
      <c r="E24" s="748" t="s">
        <v>3463</v>
      </c>
      <c r="F24" s="748"/>
      <c r="G24" s="755" t="s">
        <v>2009</v>
      </c>
      <c r="H24" s="756" t="s">
        <v>1328</v>
      </c>
      <c r="I24" s="756" t="s">
        <v>2008</v>
      </c>
      <c r="J24" s="748">
        <v>1000</v>
      </c>
      <c r="K24" s="753">
        <v>43628</v>
      </c>
      <c r="L24" s="756" t="s">
        <v>2007</v>
      </c>
      <c r="M24" s="757" t="s">
        <v>2006</v>
      </c>
      <c r="N24" s="754" t="s">
        <v>2005</v>
      </c>
      <c r="O24" s="753" t="s">
        <v>1291</v>
      </c>
      <c r="P24" s="753"/>
      <c r="Q24" s="753"/>
      <c r="R24" s="753">
        <v>43626</v>
      </c>
      <c r="S24" s="748">
        <v>1020</v>
      </c>
      <c r="T24" s="748"/>
      <c r="U24" s="748" t="s">
        <v>3677</v>
      </c>
      <c r="V24" s="748" t="s">
        <v>1291</v>
      </c>
      <c r="W24" s="758"/>
      <c r="X24" s="759" t="s">
        <v>1828</v>
      </c>
      <c r="Y24" s="757" t="s">
        <v>257</v>
      </c>
      <c r="Z24" s="754">
        <v>1081</v>
      </c>
      <c r="AA24" s="760">
        <v>2455</v>
      </c>
      <c r="AB24" s="1021">
        <f t="shared" si="1"/>
        <v>79.142857142857139</v>
      </c>
      <c r="AC24" s="1021">
        <f t="shared" si="2"/>
        <v>969.62285714285701</v>
      </c>
      <c r="AD24" s="1022">
        <f t="shared" si="3"/>
        <v>24.160380952380951</v>
      </c>
      <c r="AE24" s="1023">
        <f t="shared" si="4"/>
        <v>24</v>
      </c>
      <c r="AF24" s="1022">
        <f t="shared" si="5"/>
        <v>24.096228571428572</v>
      </c>
      <c r="AG24" s="761" t="s">
        <v>1330</v>
      </c>
      <c r="AH24" s="752" t="s">
        <v>2</v>
      </c>
      <c r="AI24" s="752">
        <v>35</v>
      </c>
      <c r="AJ24" s="752">
        <v>50</v>
      </c>
      <c r="AK24" s="752">
        <v>5</v>
      </c>
      <c r="AL24" s="752" t="s">
        <v>2004</v>
      </c>
    </row>
    <row r="25" spans="1:264" s="1156" customFormat="1" ht="11.1" customHeight="1">
      <c r="A25" s="1140">
        <v>180</v>
      </c>
      <c r="B25" s="1141">
        <v>43626</v>
      </c>
      <c r="C25" s="1142" t="str">
        <f t="shared" ref="C25:C33" si="6">"*"&amp;D25&amp;"*"</f>
        <v>*PDR1906-0940*</v>
      </c>
      <c r="D25" s="1143" t="s">
        <v>3700</v>
      </c>
      <c r="E25" s="1140" t="s">
        <v>3685</v>
      </c>
      <c r="F25" s="1140"/>
      <c r="G25" s="1144" t="s">
        <v>2552</v>
      </c>
      <c r="H25" s="1145" t="s">
        <v>2551</v>
      </c>
      <c r="I25" s="1145" t="s">
        <v>2550</v>
      </c>
      <c r="J25" s="1140">
        <v>2060</v>
      </c>
      <c r="K25" s="1141">
        <v>22811</v>
      </c>
      <c r="L25" s="1145" t="s">
        <v>2549</v>
      </c>
      <c r="M25" s="1146" t="s">
        <v>2548</v>
      </c>
      <c r="N25" s="1143" t="s">
        <v>2147</v>
      </c>
      <c r="O25" s="1141" t="s">
        <v>1291</v>
      </c>
      <c r="P25" s="1141"/>
      <c r="Q25" s="1141" t="s">
        <v>503</v>
      </c>
      <c r="R25" s="1141">
        <v>43627</v>
      </c>
      <c r="S25" s="1140">
        <v>2060</v>
      </c>
      <c r="T25" s="1147" t="s">
        <v>2209</v>
      </c>
      <c r="U25" s="1140"/>
      <c r="V25" s="743">
        <v>2060</v>
      </c>
      <c r="W25" s="1148"/>
      <c r="X25" s="1149" t="s">
        <v>1828</v>
      </c>
      <c r="Y25" s="1150" t="s">
        <v>2152</v>
      </c>
      <c r="Z25" s="1143">
        <v>508</v>
      </c>
      <c r="AA25" s="1151">
        <v>1675</v>
      </c>
      <c r="AB25" s="617">
        <f t="shared" ref="AB25:AB33" si="7">S25/AI25+AJ25</f>
        <v>70.599999999999994</v>
      </c>
      <c r="AC25" s="617">
        <f>AB25+'11-6'!AC24</f>
        <v>779.80000000000018</v>
      </c>
      <c r="AD25" s="618">
        <f t="shared" ref="AD25:AD33" si="8">(8+(AC25/60))</f>
        <v>20.99666666666667</v>
      </c>
      <c r="AE25" s="619">
        <f t="shared" ref="AE25:AE33" si="9">FLOOR(AD25,1)</f>
        <v>20</v>
      </c>
      <c r="AF25" s="618">
        <f t="shared" ref="AF25:AF33" si="10">(AE25+((AD25-AE25)*60*0.01))</f>
        <v>20.598000000000003</v>
      </c>
      <c r="AG25" s="1152" t="s">
        <v>1330</v>
      </c>
      <c r="AH25" s="1153" t="s">
        <v>2</v>
      </c>
      <c r="AI25" s="1154">
        <v>100</v>
      </c>
      <c r="AJ25" s="1155">
        <v>50</v>
      </c>
      <c r="AK25" s="1156">
        <v>10</v>
      </c>
      <c r="AL25" s="1156" t="s">
        <v>2547</v>
      </c>
    </row>
    <row r="26" spans="1:264" s="1156" customFormat="1" ht="11.1" customHeight="1">
      <c r="A26" s="1140">
        <v>190</v>
      </c>
      <c r="B26" s="1141">
        <v>43626</v>
      </c>
      <c r="C26" s="1142" t="str">
        <f t="shared" si="6"/>
        <v>*PDR1906-0942*</v>
      </c>
      <c r="D26" s="1143" t="s">
        <v>3699</v>
      </c>
      <c r="E26" s="1140" t="s">
        <v>3685</v>
      </c>
      <c r="F26" s="1140"/>
      <c r="G26" s="1144" t="s">
        <v>2552</v>
      </c>
      <c r="H26" s="1145" t="s">
        <v>2551</v>
      </c>
      <c r="I26" s="1145" t="s">
        <v>2550</v>
      </c>
      <c r="J26" s="1140">
        <v>2060</v>
      </c>
      <c r="K26" s="1141">
        <v>22811</v>
      </c>
      <c r="L26" s="1145" t="s">
        <v>2549</v>
      </c>
      <c r="M26" s="1146" t="s">
        <v>2548</v>
      </c>
      <c r="N26" s="1143" t="s">
        <v>2147</v>
      </c>
      <c r="O26" s="1141" t="s">
        <v>1291</v>
      </c>
      <c r="P26" s="1141"/>
      <c r="Q26" s="1141" t="s">
        <v>503</v>
      </c>
      <c r="R26" s="1141">
        <v>43627</v>
      </c>
      <c r="S26" s="1140">
        <v>2060</v>
      </c>
      <c r="T26" s="1147" t="s">
        <v>2209</v>
      </c>
      <c r="U26" s="1140"/>
      <c r="V26" s="743">
        <v>2060</v>
      </c>
      <c r="W26" s="1148"/>
      <c r="X26" s="1149" t="s">
        <v>1828</v>
      </c>
      <c r="Y26" s="1150" t="s">
        <v>2152</v>
      </c>
      <c r="Z26" s="1143">
        <v>508</v>
      </c>
      <c r="AA26" s="1151">
        <v>1675</v>
      </c>
      <c r="AB26" s="617">
        <f t="shared" si="7"/>
        <v>20.6</v>
      </c>
      <c r="AC26" s="617">
        <f t="shared" ref="AC26:AC33" si="11">AB26+AC25</f>
        <v>800.4000000000002</v>
      </c>
      <c r="AD26" s="618">
        <f t="shared" si="8"/>
        <v>21.340000000000003</v>
      </c>
      <c r="AE26" s="619">
        <f t="shared" si="9"/>
        <v>21</v>
      </c>
      <c r="AF26" s="618">
        <f t="shared" si="10"/>
        <v>21.204000000000001</v>
      </c>
      <c r="AG26" s="1152" t="s">
        <v>1330</v>
      </c>
      <c r="AH26" s="1153" t="s">
        <v>2</v>
      </c>
      <c r="AI26" s="1154">
        <v>100</v>
      </c>
      <c r="AJ26" s="1155"/>
      <c r="AK26" s="1156">
        <v>10</v>
      </c>
      <c r="AL26" s="1156" t="s">
        <v>2547</v>
      </c>
    </row>
    <row r="27" spans="1:264" s="1156" customFormat="1" ht="11.1" customHeight="1">
      <c r="A27" s="1140">
        <v>200</v>
      </c>
      <c r="B27" s="1141">
        <v>43626</v>
      </c>
      <c r="C27" s="1142" t="str">
        <f t="shared" si="6"/>
        <v>*PDR1906-0944*</v>
      </c>
      <c r="D27" s="1143" t="s">
        <v>3698</v>
      </c>
      <c r="E27" s="1140" t="s">
        <v>3685</v>
      </c>
      <c r="F27" s="1140"/>
      <c r="G27" s="1144" t="s">
        <v>2552</v>
      </c>
      <c r="H27" s="1145" t="s">
        <v>2551</v>
      </c>
      <c r="I27" s="1145" t="s">
        <v>2550</v>
      </c>
      <c r="J27" s="1140">
        <v>2060</v>
      </c>
      <c r="K27" s="1141">
        <v>22811</v>
      </c>
      <c r="L27" s="1145" t="s">
        <v>2549</v>
      </c>
      <c r="M27" s="1146" t="s">
        <v>2548</v>
      </c>
      <c r="N27" s="1143" t="s">
        <v>2147</v>
      </c>
      <c r="O27" s="1141" t="s">
        <v>1291</v>
      </c>
      <c r="P27" s="1141"/>
      <c r="Q27" s="1141" t="s">
        <v>503</v>
      </c>
      <c r="R27" s="1141">
        <v>43627</v>
      </c>
      <c r="S27" s="1140">
        <v>2060</v>
      </c>
      <c r="T27" s="1147" t="s">
        <v>2209</v>
      </c>
      <c r="U27" s="1140"/>
      <c r="V27" s="743">
        <v>2060</v>
      </c>
      <c r="W27" s="1148"/>
      <c r="X27" s="1149" t="s">
        <v>1828</v>
      </c>
      <c r="Y27" s="1150" t="s">
        <v>2152</v>
      </c>
      <c r="Z27" s="1143">
        <v>508</v>
      </c>
      <c r="AA27" s="1151">
        <v>1675</v>
      </c>
      <c r="AB27" s="617">
        <f t="shared" si="7"/>
        <v>20.6</v>
      </c>
      <c r="AC27" s="617">
        <f t="shared" si="11"/>
        <v>821.00000000000023</v>
      </c>
      <c r="AD27" s="618">
        <f t="shared" si="8"/>
        <v>21.683333333333337</v>
      </c>
      <c r="AE27" s="619">
        <f t="shared" si="9"/>
        <v>21</v>
      </c>
      <c r="AF27" s="618">
        <f t="shared" si="10"/>
        <v>21.410000000000004</v>
      </c>
      <c r="AG27" s="1152" t="s">
        <v>1330</v>
      </c>
      <c r="AH27" s="1153" t="s">
        <v>2</v>
      </c>
      <c r="AI27" s="1154">
        <v>100</v>
      </c>
      <c r="AJ27" s="1155"/>
      <c r="AK27" s="1156">
        <v>10</v>
      </c>
      <c r="AL27" s="1156" t="s">
        <v>2547</v>
      </c>
    </row>
    <row r="28" spans="1:264" s="1156" customFormat="1" ht="11.1" customHeight="1">
      <c r="A28" s="1140">
        <v>210</v>
      </c>
      <c r="B28" s="1141">
        <v>43626</v>
      </c>
      <c r="C28" s="1142" t="str">
        <f t="shared" si="6"/>
        <v>*PDR1906-0946*</v>
      </c>
      <c r="D28" s="1143" t="s">
        <v>3697</v>
      </c>
      <c r="E28" s="1140" t="s">
        <v>3685</v>
      </c>
      <c r="F28" s="1140"/>
      <c r="G28" s="1144" t="s">
        <v>2552</v>
      </c>
      <c r="H28" s="1145" t="s">
        <v>2551</v>
      </c>
      <c r="I28" s="1145" t="s">
        <v>2550</v>
      </c>
      <c r="J28" s="1140">
        <v>2060</v>
      </c>
      <c r="K28" s="1141">
        <v>22811</v>
      </c>
      <c r="L28" s="1145" t="s">
        <v>2549</v>
      </c>
      <c r="M28" s="1146" t="s">
        <v>2548</v>
      </c>
      <c r="N28" s="1143" t="s">
        <v>2147</v>
      </c>
      <c r="O28" s="1141" t="s">
        <v>1291</v>
      </c>
      <c r="P28" s="1141"/>
      <c r="Q28" s="1141" t="s">
        <v>503</v>
      </c>
      <c r="R28" s="1141">
        <v>43627</v>
      </c>
      <c r="S28" s="1140">
        <v>2060</v>
      </c>
      <c r="T28" s="1147" t="s">
        <v>2209</v>
      </c>
      <c r="U28" s="1140"/>
      <c r="V28" s="743">
        <v>2060</v>
      </c>
      <c r="W28" s="1148"/>
      <c r="X28" s="1149" t="s">
        <v>1828</v>
      </c>
      <c r="Y28" s="1150" t="s">
        <v>2152</v>
      </c>
      <c r="Z28" s="1143">
        <v>508</v>
      </c>
      <c r="AA28" s="1151">
        <v>1675</v>
      </c>
      <c r="AB28" s="617">
        <f t="shared" si="7"/>
        <v>20.6</v>
      </c>
      <c r="AC28" s="617">
        <f t="shared" si="11"/>
        <v>841.60000000000025</v>
      </c>
      <c r="AD28" s="618">
        <f t="shared" si="8"/>
        <v>22.026666666666671</v>
      </c>
      <c r="AE28" s="619">
        <f t="shared" si="9"/>
        <v>22</v>
      </c>
      <c r="AF28" s="618">
        <f t="shared" si="10"/>
        <v>22.016000000000002</v>
      </c>
      <c r="AG28" s="1152" t="s">
        <v>1330</v>
      </c>
      <c r="AH28" s="1153" t="s">
        <v>2</v>
      </c>
      <c r="AI28" s="1154">
        <v>100</v>
      </c>
      <c r="AJ28" s="1155"/>
      <c r="AK28" s="1156">
        <v>10</v>
      </c>
      <c r="AL28" s="1156" t="s">
        <v>2547</v>
      </c>
    </row>
    <row r="29" spans="1:264" s="1156" customFormat="1" ht="11.1" customHeight="1">
      <c r="A29" s="1140">
        <v>220</v>
      </c>
      <c r="B29" s="1141">
        <v>43626</v>
      </c>
      <c r="C29" s="1142" t="str">
        <f t="shared" si="6"/>
        <v>*PDR1906-0948*</v>
      </c>
      <c r="D29" s="1143" t="s">
        <v>3696</v>
      </c>
      <c r="E29" s="1140" t="s">
        <v>3685</v>
      </c>
      <c r="F29" s="1140"/>
      <c r="G29" s="1144" t="s">
        <v>2552</v>
      </c>
      <c r="H29" s="1145" t="s">
        <v>2551</v>
      </c>
      <c r="I29" s="1145" t="s">
        <v>2550</v>
      </c>
      <c r="J29" s="1140">
        <v>2060</v>
      </c>
      <c r="K29" s="1141">
        <v>22811</v>
      </c>
      <c r="L29" s="1145" t="s">
        <v>2549</v>
      </c>
      <c r="M29" s="1146" t="s">
        <v>2548</v>
      </c>
      <c r="N29" s="1143" t="s">
        <v>2147</v>
      </c>
      <c r="O29" s="1141" t="s">
        <v>1291</v>
      </c>
      <c r="P29" s="1141"/>
      <c r="Q29" s="1141" t="s">
        <v>503</v>
      </c>
      <c r="R29" s="1141">
        <v>43627</v>
      </c>
      <c r="S29" s="1140">
        <v>2060</v>
      </c>
      <c r="T29" s="1147" t="s">
        <v>2209</v>
      </c>
      <c r="U29" s="1140"/>
      <c r="V29" s="743">
        <v>2060</v>
      </c>
      <c r="W29" s="1148"/>
      <c r="X29" s="1149" t="s">
        <v>1828</v>
      </c>
      <c r="Y29" s="1150" t="s">
        <v>2152</v>
      </c>
      <c r="Z29" s="1143">
        <v>508</v>
      </c>
      <c r="AA29" s="1151">
        <v>1675</v>
      </c>
      <c r="AB29" s="617">
        <f t="shared" si="7"/>
        <v>20.6</v>
      </c>
      <c r="AC29" s="617">
        <f t="shared" si="11"/>
        <v>862.20000000000027</v>
      </c>
      <c r="AD29" s="618">
        <f t="shared" si="8"/>
        <v>22.370000000000005</v>
      </c>
      <c r="AE29" s="619">
        <f t="shared" si="9"/>
        <v>22</v>
      </c>
      <c r="AF29" s="618">
        <f t="shared" si="10"/>
        <v>22.222000000000001</v>
      </c>
      <c r="AG29" s="1152" t="s">
        <v>1330</v>
      </c>
      <c r="AH29" s="1153" t="s">
        <v>2</v>
      </c>
      <c r="AI29" s="1154">
        <v>100</v>
      </c>
      <c r="AJ29" s="1155"/>
      <c r="AK29" s="1156">
        <v>10</v>
      </c>
      <c r="AL29" s="1156" t="s">
        <v>2547</v>
      </c>
    </row>
    <row r="30" spans="1:264" s="1156" customFormat="1" ht="11.1" customHeight="1">
      <c r="A30" s="1140">
        <v>230</v>
      </c>
      <c r="B30" s="1141">
        <v>43620</v>
      </c>
      <c r="C30" s="1142" t="str">
        <f t="shared" si="6"/>
        <v>*PDR1906-0659*</v>
      </c>
      <c r="D30" s="1143" t="s">
        <v>3335</v>
      </c>
      <c r="E30" s="1140" t="s">
        <v>3336</v>
      </c>
      <c r="F30" s="1140"/>
      <c r="G30" s="1144" t="s">
        <v>2750</v>
      </c>
      <c r="H30" s="1145" t="s">
        <v>1307</v>
      </c>
      <c r="I30" s="1145" t="s">
        <v>2749</v>
      </c>
      <c r="J30" s="1140">
        <v>6460</v>
      </c>
      <c r="K30" s="1141">
        <v>22809</v>
      </c>
      <c r="L30" s="1145" t="s">
        <v>2748</v>
      </c>
      <c r="M30" s="1146" t="s">
        <v>2747</v>
      </c>
      <c r="N30" s="1143" t="s">
        <v>2150</v>
      </c>
      <c r="O30" s="1141" t="s">
        <v>1291</v>
      </c>
      <c r="P30" s="1141"/>
      <c r="Q30" s="1141"/>
      <c r="R30" s="1141">
        <v>43624</v>
      </c>
      <c r="S30" s="1140">
        <v>3235</v>
      </c>
      <c r="T30" s="1140"/>
      <c r="U30" s="1140" t="s">
        <v>3664</v>
      </c>
      <c r="V30" s="743">
        <v>3235</v>
      </c>
      <c r="W30" s="1148"/>
      <c r="X30" s="1149" t="s">
        <v>1831</v>
      </c>
      <c r="Y30" s="1146" t="s">
        <v>1306</v>
      </c>
      <c r="Z30" s="1143">
        <v>718</v>
      </c>
      <c r="AA30" s="1151">
        <v>1125</v>
      </c>
      <c r="AB30" s="617">
        <f t="shared" si="7"/>
        <v>47.35</v>
      </c>
      <c r="AC30" s="617">
        <f t="shared" si="11"/>
        <v>909.5500000000003</v>
      </c>
      <c r="AD30" s="618">
        <f t="shared" si="8"/>
        <v>23.159166666666671</v>
      </c>
      <c r="AE30" s="619">
        <f t="shared" si="9"/>
        <v>23</v>
      </c>
      <c r="AF30" s="618">
        <f t="shared" si="10"/>
        <v>23.095500000000001</v>
      </c>
      <c r="AG30" s="1152" t="s">
        <v>1330</v>
      </c>
      <c r="AH30" s="1157" t="s">
        <v>2151</v>
      </c>
      <c r="AI30" s="1153">
        <v>100</v>
      </c>
      <c r="AJ30" s="1154">
        <v>15</v>
      </c>
      <c r="AK30" s="1154">
        <v>20</v>
      </c>
      <c r="AL30" s="1154" t="s">
        <v>2219</v>
      </c>
    </row>
    <row r="31" spans="1:264" s="1156" customFormat="1" ht="11.1" customHeight="1">
      <c r="A31" s="1140">
        <v>240</v>
      </c>
      <c r="B31" s="1141">
        <v>43620</v>
      </c>
      <c r="C31" s="1142" t="str">
        <f t="shared" si="6"/>
        <v>*PDR1906-0660*</v>
      </c>
      <c r="D31" s="1143" t="s">
        <v>3337</v>
      </c>
      <c r="E31" s="1140" t="s">
        <v>3336</v>
      </c>
      <c r="F31" s="1140"/>
      <c r="G31" s="1144" t="s">
        <v>2750</v>
      </c>
      <c r="H31" s="1145" t="s">
        <v>1307</v>
      </c>
      <c r="I31" s="1145" t="s">
        <v>2749</v>
      </c>
      <c r="J31" s="1140">
        <v>3230</v>
      </c>
      <c r="K31" s="1141">
        <v>22812</v>
      </c>
      <c r="L31" s="1145" t="s">
        <v>2748</v>
      </c>
      <c r="M31" s="1146" t="s">
        <v>2747</v>
      </c>
      <c r="N31" s="1143" t="s">
        <v>2150</v>
      </c>
      <c r="O31" s="1141" t="s">
        <v>1291</v>
      </c>
      <c r="P31" s="1141"/>
      <c r="Q31" s="1141"/>
      <c r="R31" s="1141">
        <v>43624</v>
      </c>
      <c r="S31" s="1140">
        <v>1620</v>
      </c>
      <c r="T31" s="1140"/>
      <c r="U31" s="1140" t="s">
        <v>3666</v>
      </c>
      <c r="V31" s="743">
        <v>1620</v>
      </c>
      <c r="W31" s="1148"/>
      <c r="X31" s="1149" t="s">
        <v>1831</v>
      </c>
      <c r="Y31" s="1146" t="s">
        <v>1306</v>
      </c>
      <c r="Z31" s="1143">
        <v>718</v>
      </c>
      <c r="AA31" s="1151">
        <v>1125</v>
      </c>
      <c r="AB31" s="617">
        <f t="shared" si="7"/>
        <v>16.2</v>
      </c>
      <c r="AC31" s="617">
        <f t="shared" si="11"/>
        <v>925.75000000000034</v>
      </c>
      <c r="AD31" s="618">
        <f t="shared" si="8"/>
        <v>23.429166666666674</v>
      </c>
      <c r="AE31" s="619">
        <f t="shared" si="9"/>
        <v>23</v>
      </c>
      <c r="AF31" s="618">
        <f t="shared" si="10"/>
        <v>23.257500000000004</v>
      </c>
      <c r="AG31" s="1152" t="s">
        <v>1330</v>
      </c>
      <c r="AH31" s="1157" t="s">
        <v>2151</v>
      </c>
      <c r="AI31" s="1153">
        <v>100</v>
      </c>
      <c r="AJ31" s="1154"/>
      <c r="AK31" s="1154">
        <v>20</v>
      </c>
      <c r="AL31" s="1154" t="s">
        <v>2219</v>
      </c>
    </row>
    <row r="32" spans="1:264" s="1171" customFormat="1" ht="11.1" customHeight="1">
      <c r="A32" s="1158" t="s">
        <v>66</v>
      </c>
      <c r="B32" s="1159">
        <v>43598</v>
      </c>
      <c r="C32" s="1142" t="str">
        <f t="shared" si="6"/>
        <v>*PDW1906-0052*</v>
      </c>
      <c r="D32" s="1160" t="s">
        <v>3539</v>
      </c>
      <c r="E32" s="1158" t="s">
        <v>3538</v>
      </c>
      <c r="F32" s="1158"/>
      <c r="G32" s="1161" t="s">
        <v>2215</v>
      </c>
      <c r="H32" s="1162" t="s">
        <v>1307</v>
      </c>
      <c r="I32" s="1162" t="s">
        <v>2216</v>
      </c>
      <c r="J32" s="1158">
        <v>10</v>
      </c>
      <c r="K32" s="1159">
        <v>43623</v>
      </c>
      <c r="L32" s="1162" t="s">
        <v>1371</v>
      </c>
      <c r="M32" s="1163" t="s">
        <v>2526</v>
      </c>
      <c r="N32" s="1164" t="s">
        <v>3788</v>
      </c>
      <c r="O32" s="1159" t="s">
        <v>1291</v>
      </c>
      <c r="P32" s="1159"/>
      <c r="Q32" s="1165" t="s">
        <v>3540</v>
      </c>
      <c r="R32" s="1159">
        <v>43624</v>
      </c>
      <c r="S32" s="1158">
        <v>10</v>
      </c>
      <c r="T32" s="1158"/>
      <c r="U32" s="1158">
        <v>10</v>
      </c>
      <c r="V32" s="743">
        <v>10</v>
      </c>
      <c r="W32" s="1166"/>
      <c r="X32" s="1167" t="s">
        <v>1828</v>
      </c>
      <c r="Y32" s="1168" t="s">
        <v>2527</v>
      </c>
      <c r="Z32" s="1160">
        <v>377</v>
      </c>
      <c r="AA32" s="1169">
        <v>1127</v>
      </c>
      <c r="AB32" s="617">
        <f t="shared" si="7"/>
        <v>15.1</v>
      </c>
      <c r="AC32" s="617">
        <f t="shared" si="11"/>
        <v>940.85000000000036</v>
      </c>
      <c r="AD32" s="618">
        <f t="shared" si="8"/>
        <v>23.680833333333339</v>
      </c>
      <c r="AE32" s="619">
        <f t="shared" si="9"/>
        <v>23</v>
      </c>
      <c r="AF32" s="618">
        <f t="shared" si="10"/>
        <v>23.408500000000004</v>
      </c>
      <c r="AG32" s="1170" t="s">
        <v>1330</v>
      </c>
      <c r="AH32" s="1153" t="s">
        <v>2</v>
      </c>
      <c r="AI32" s="1153">
        <v>100</v>
      </c>
      <c r="AJ32" s="1153">
        <v>15</v>
      </c>
      <c r="AK32" s="1153">
        <v>10</v>
      </c>
      <c r="AL32" s="1153" t="s">
        <v>2219</v>
      </c>
    </row>
    <row r="33" spans="1:184" s="1156" customFormat="1" ht="11.1" customHeight="1">
      <c r="A33" s="1140">
        <v>260</v>
      </c>
      <c r="B33" s="1141">
        <v>43609</v>
      </c>
      <c r="C33" s="1142" t="str">
        <f t="shared" si="6"/>
        <v>*PDR1906-0223*</v>
      </c>
      <c r="D33" s="1143" t="s">
        <v>2774</v>
      </c>
      <c r="E33" s="1140" t="s">
        <v>2772</v>
      </c>
      <c r="F33" s="1140"/>
      <c r="G33" s="1144" t="s">
        <v>2215</v>
      </c>
      <c r="H33" s="1145" t="s">
        <v>1307</v>
      </c>
      <c r="I33" s="1145" t="s">
        <v>2216</v>
      </c>
      <c r="J33" s="1140">
        <v>4882</v>
      </c>
      <c r="K33" s="1141">
        <v>22809</v>
      </c>
      <c r="L33" s="1145" t="s">
        <v>1371</v>
      </c>
      <c r="M33" s="1146" t="s">
        <v>2526</v>
      </c>
      <c r="N33" s="1164" t="s">
        <v>3788</v>
      </c>
      <c r="O33" s="1141" t="s">
        <v>1291</v>
      </c>
      <c r="P33" s="1141"/>
      <c r="Q33" s="1141"/>
      <c r="R33" s="1141">
        <v>43624</v>
      </c>
      <c r="S33" s="1140">
        <v>4885</v>
      </c>
      <c r="T33" s="1140"/>
      <c r="U33" s="1140" t="s">
        <v>3665</v>
      </c>
      <c r="V33" s="743">
        <v>4882</v>
      </c>
      <c r="W33" s="1148"/>
      <c r="X33" s="1149" t="s">
        <v>1828</v>
      </c>
      <c r="Y33" s="1150" t="s">
        <v>2527</v>
      </c>
      <c r="Z33" s="1143">
        <v>377</v>
      </c>
      <c r="AA33" s="1151">
        <v>1127</v>
      </c>
      <c r="AB33" s="617">
        <f t="shared" si="7"/>
        <v>48.85</v>
      </c>
      <c r="AC33" s="617">
        <f t="shared" si="11"/>
        <v>989.70000000000039</v>
      </c>
      <c r="AD33" s="618">
        <f t="shared" si="8"/>
        <v>24.495000000000008</v>
      </c>
      <c r="AE33" s="619">
        <f t="shared" si="9"/>
        <v>24</v>
      </c>
      <c r="AF33" s="618">
        <f t="shared" si="10"/>
        <v>24.297000000000004</v>
      </c>
      <c r="AG33" s="1152" t="s">
        <v>1330</v>
      </c>
      <c r="AH33" s="1153" t="s">
        <v>2</v>
      </c>
      <c r="AI33" s="1153">
        <v>100</v>
      </c>
      <c r="AJ33" s="1154"/>
      <c r="AK33" s="1154">
        <v>10</v>
      </c>
      <c r="AL33" s="1154" t="s">
        <v>2219</v>
      </c>
    </row>
    <row r="34" spans="1:184" s="777" customFormat="1" ht="15.95" customHeight="1">
      <c r="A34" s="765"/>
      <c r="B34" s="765"/>
      <c r="C34" s="766"/>
      <c r="D34" s="767"/>
      <c r="E34" s="768"/>
      <c r="F34" s="768"/>
      <c r="G34" s="767"/>
      <c r="H34" s="769"/>
      <c r="I34" s="769"/>
      <c r="J34" s="765"/>
      <c r="K34" s="766"/>
      <c r="L34" s="769" t="s">
        <v>347</v>
      </c>
      <c r="M34" s="769"/>
      <c r="N34" s="769"/>
      <c r="O34" s="770"/>
      <c r="P34" s="771"/>
      <c r="Q34" s="772"/>
      <c r="R34" s="766"/>
      <c r="S34" s="765"/>
      <c r="T34" s="773"/>
      <c r="U34" s="765"/>
      <c r="V34" s="765"/>
      <c r="W34" s="773"/>
      <c r="X34" s="768"/>
      <c r="Y34" s="769"/>
      <c r="Z34" s="774"/>
      <c r="AA34" s="1029"/>
      <c r="AB34" s="1021">
        <f t="shared" si="1"/>
        <v>120</v>
      </c>
      <c r="AC34" s="1021">
        <f>AB34+AC24</f>
        <v>1089.6228571428569</v>
      </c>
      <c r="AD34" s="1022">
        <f t="shared" si="3"/>
        <v>26.160380952380947</v>
      </c>
      <c r="AE34" s="1023">
        <f t="shared" si="4"/>
        <v>26</v>
      </c>
      <c r="AF34" s="1022">
        <f t="shared" si="5"/>
        <v>26.096228571428568</v>
      </c>
      <c r="AG34" s="1030"/>
      <c r="AH34" s="1030"/>
      <c r="AI34" s="752">
        <v>70</v>
      </c>
      <c r="AJ34" s="1028">
        <v>120</v>
      </c>
      <c r="AK34" s="1030"/>
      <c r="AL34" s="775"/>
      <c r="AM34" s="776"/>
      <c r="AN34" s="776"/>
    </row>
    <row r="35" spans="1:184" s="777" customFormat="1" ht="15.95" customHeight="1">
      <c r="A35" s="765"/>
      <c r="B35" s="765"/>
      <c r="C35" s="766"/>
      <c r="D35" s="767"/>
      <c r="E35" s="768"/>
      <c r="F35" s="768"/>
      <c r="G35" s="767"/>
      <c r="H35" s="769"/>
      <c r="I35" s="769"/>
      <c r="J35" s="765"/>
      <c r="K35" s="766"/>
      <c r="L35" s="769"/>
      <c r="M35" s="769"/>
      <c r="N35" s="769"/>
      <c r="O35" s="769"/>
      <c r="P35" s="769"/>
      <c r="Q35" s="769"/>
      <c r="R35" s="770"/>
      <c r="S35" s="772"/>
      <c r="T35" s="772"/>
      <c r="U35" s="766"/>
      <c r="V35" s="765"/>
      <c r="W35" s="773"/>
      <c r="X35" s="765"/>
      <c r="Y35" s="765"/>
      <c r="Z35" s="773"/>
      <c r="AA35" s="773"/>
      <c r="AB35" s="768"/>
      <c r="AC35" s="769"/>
      <c r="AD35" s="774"/>
      <c r="AE35" s="778"/>
      <c r="AF35" s="779"/>
      <c r="AG35" s="779"/>
      <c r="AH35" s="780"/>
      <c r="AI35" s="781"/>
      <c r="AJ35" s="782"/>
      <c r="AK35" s="775"/>
      <c r="AL35" s="775"/>
      <c r="AM35" s="776"/>
      <c r="AN35" s="776"/>
    </row>
    <row r="36" spans="1:184" s="777" customFormat="1" ht="15.95" customHeight="1">
      <c r="A36" s="765"/>
      <c r="B36" s="765"/>
      <c r="C36" s="766"/>
      <c r="D36" s="767"/>
      <c r="E36" s="768"/>
      <c r="F36" s="768"/>
      <c r="G36" s="767"/>
      <c r="H36" s="769"/>
      <c r="I36" s="769"/>
      <c r="J36" s="765"/>
      <c r="K36" s="766"/>
      <c r="L36" s="769"/>
      <c r="M36" s="769"/>
      <c r="N36" s="769"/>
      <c r="O36" s="769"/>
      <c r="P36" s="769"/>
      <c r="Q36" s="769"/>
      <c r="R36" s="770"/>
      <c r="S36" s="772"/>
      <c r="T36" s="772"/>
      <c r="U36" s="766"/>
      <c r="V36" s="765"/>
      <c r="W36" s="773"/>
      <c r="X36" s="765"/>
      <c r="Y36" s="765"/>
      <c r="Z36" s="773"/>
      <c r="AA36" s="773"/>
      <c r="AB36" s="768"/>
      <c r="AC36" s="769"/>
      <c r="AD36" s="774"/>
      <c r="AE36" s="778"/>
      <c r="AF36" s="779"/>
      <c r="AG36" s="779"/>
      <c r="AH36" s="780"/>
      <c r="AI36" s="781"/>
      <c r="AJ36" s="782"/>
      <c r="AK36" s="775"/>
      <c r="AL36" s="775"/>
      <c r="AM36" s="776"/>
      <c r="AN36" s="776"/>
    </row>
    <row r="37" spans="1:184" s="1043" customFormat="1" ht="15.95" customHeight="1">
      <c r="A37" s="1031"/>
      <c r="B37" s="1031"/>
      <c r="C37" s="1032"/>
      <c r="D37" s="1033"/>
      <c r="E37" s="1031"/>
      <c r="F37" s="1031"/>
      <c r="G37" s="1031"/>
      <c r="H37" s="1034"/>
      <c r="I37" s="1034"/>
      <c r="J37" s="1031">
        <f>SUM(J8:J36)</f>
        <v>59832</v>
      </c>
      <c r="K37" s="1032"/>
      <c r="L37" s="1034"/>
      <c r="M37" s="1033"/>
      <c r="N37" s="1034"/>
      <c r="O37" s="1034"/>
      <c r="P37" s="1034"/>
      <c r="Q37" s="1034"/>
      <c r="R37" s="1032"/>
      <c r="S37" s="1031">
        <f>SUM(S8:S36)</f>
        <v>55084</v>
      </c>
      <c r="T37" s="1031"/>
      <c r="U37" s="1031"/>
      <c r="V37" s="1031"/>
      <c r="W37" s="1035"/>
      <c r="X37" s="1031"/>
      <c r="Y37" s="1036"/>
      <c r="Z37" s="1033"/>
      <c r="AA37" s="1037"/>
      <c r="AB37" s="1038">
        <f>SUM(AB7:AB36)</f>
        <v>1370.1228571428564</v>
      </c>
      <c r="AC37" s="1038"/>
      <c r="AD37" s="1039"/>
      <c r="AE37" s="1040"/>
      <c r="AF37" s="1038">
        <f>AB37/60</f>
        <v>22.835380952380941</v>
      </c>
      <c r="AG37" s="1039"/>
      <c r="AH37" s="1041"/>
      <c r="AI37" s="1041"/>
      <c r="AJ37" s="1041"/>
      <c r="AK37" s="783"/>
      <c r="AL37" s="1042"/>
      <c r="GB37" s="1044"/>
    </row>
    <row r="38" spans="1:184">
      <c r="A38" s="1112"/>
      <c r="B38" s="1112"/>
      <c r="L38" s="1045"/>
      <c r="M38" s="1046"/>
      <c r="N38" s="1046"/>
      <c r="O38" s="1046"/>
      <c r="P38" s="1046"/>
      <c r="Q38" s="1046"/>
      <c r="R38" s="1046"/>
      <c r="S38" s="1046"/>
      <c r="T38" s="1046"/>
      <c r="U38" s="1046"/>
      <c r="V38" s="1046"/>
      <c r="W38" s="1047"/>
      <c r="Y38" s="1112"/>
      <c r="Z38" s="1112"/>
      <c r="AA38" s="1112"/>
      <c r="AK38" s="1048"/>
    </row>
    <row r="39" spans="1:184">
      <c r="S39" s="1049"/>
      <c r="T39" s="1049"/>
      <c r="U39" s="1049"/>
      <c r="V39" s="1050"/>
      <c r="W39" s="1051"/>
      <c r="Z39" s="1052" t="s">
        <v>2307</v>
      </c>
    </row>
    <row r="40" spans="1:184">
      <c r="I40" s="948" t="s">
        <v>592</v>
      </c>
      <c r="R40" s="948" t="s">
        <v>594</v>
      </c>
      <c r="W40" s="946"/>
      <c r="AM40" s="1049"/>
      <c r="AN40" s="1049"/>
    </row>
    <row r="41" spans="1:184" s="1112" customFormat="1">
      <c r="I41" s="1545"/>
      <c r="J41" s="1545"/>
      <c r="R41" s="1545" t="s">
        <v>61</v>
      </c>
      <c r="S41" s="1545"/>
      <c r="T41" s="1545"/>
      <c r="U41" s="1545"/>
      <c r="V41" s="1545"/>
      <c r="W41" s="1545"/>
      <c r="X41" s="1545"/>
      <c r="Y41" s="1053"/>
      <c r="Z41" s="1053"/>
      <c r="AA41" s="1053"/>
      <c r="AH41" s="987"/>
      <c r="AI41" s="987"/>
      <c r="AJ41" s="987"/>
      <c r="AK41" s="948"/>
      <c r="AL41" s="976"/>
      <c r="AM41" s="976"/>
    </row>
    <row r="42" spans="1:184">
      <c r="A42" s="948"/>
      <c r="B42" s="948"/>
      <c r="C42" s="948"/>
      <c r="I42" s="948" t="s">
        <v>593</v>
      </c>
      <c r="M42" s="948"/>
      <c r="T42" s="948"/>
      <c r="W42" s="946"/>
      <c r="AK42" s="987"/>
      <c r="AM42" s="1049"/>
      <c r="AN42" s="1049"/>
    </row>
  </sheetData>
  <mergeCells count="8">
    <mergeCell ref="AL5:AL7"/>
    <mergeCell ref="I41:J41"/>
    <mergeCell ref="R41:X41"/>
    <mergeCell ref="A2:AE2"/>
    <mergeCell ref="H4:H5"/>
    <mergeCell ref="I4:I5"/>
    <mergeCell ref="O4:Q4"/>
    <mergeCell ref="Z4:AA4"/>
  </mergeCells>
  <conditionalFormatting sqref="AA34">
    <cfRule type="duplicateValues" dxfId="1994" priority="141" stopIfTrue="1"/>
  </conditionalFormatting>
  <conditionalFormatting sqref="AA34">
    <cfRule type="duplicateValues" dxfId="1993" priority="139" stopIfTrue="1"/>
    <cfRule type="duplicateValues" dxfId="1992" priority="140" stopIfTrue="1"/>
  </conditionalFormatting>
  <conditionalFormatting sqref="BC34:BD34 BL34 AT34:AW34">
    <cfRule type="duplicateValues" dxfId="1991" priority="138" stopIfTrue="1"/>
  </conditionalFormatting>
  <conditionalFormatting sqref="BC34:BD34 BL34 AT34:AW34">
    <cfRule type="duplicateValues" dxfId="1990" priority="136" stopIfTrue="1"/>
    <cfRule type="duplicateValues" dxfId="1989" priority="137" stopIfTrue="1"/>
  </conditionalFormatting>
  <conditionalFormatting sqref="BM34">
    <cfRule type="duplicateValues" dxfId="1988" priority="135" stopIfTrue="1"/>
  </conditionalFormatting>
  <conditionalFormatting sqref="BM34">
    <cfRule type="duplicateValues" dxfId="1987" priority="133" stopIfTrue="1"/>
    <cfRule type="duplicateValues" dxfId="1986" priority="134" stopIfTrue="1"/>
  </conditionalFormatting>
  <conditionalFormatting sqref="D2">
    <cfRule type="duplicateValues" dxfId="1985" priority="132" stopIfTrue="1"/>
  </conditionalFormatting>
  <conditionalFormatting sqref="D2">
    <cfRule type="duplicateValues" dxfId="1984" priority="130" stopIfTrue="1"/>
    <cfRule type="duplicateValues" dxfId="1983" priority="131" stopIfTrue="1"/>
  </conditionalFormatting>
  <conditionalFormatting sqref="BC35:BD36 BL35:BL36 AT35:AW36 AE35:AE36">
    <cfRule type="duplicateValues" dxfId="1982" priority="129" stopIfTrue="1"/>
  </conditionalFormatting>
  <conditionalFormatting sqref="BC35:BD36 BL35:BL36 AT35:AW36 AE35:AE36">
    <cfRule type="duplicateValues" dxfId="1981" priority="127" stopIfTrue="1"/>
    <cfRule type="duplicateValues" dxfId="1980" priority="128" stopIfTrue="1"/>
  </conditionalFormatting>
  <conditionalFormatting sqref="BM35:BM36">
    <cfRule type="duplicateValues" dxfId="1979" priority="126" stopIfTrue="1"/>
  </conditionalFormatting>
  <conditionalFormatting sqref="BM35:BM36">
    <cfRule type="duplicateValues" dxfId="1978" priority="124" stopIfTrue="1"/>
    <cfRule type="duplicateValues" dxfId="1977" priority="125" stopIfTrue="1"/>
  </conditionalFormatting>
  <conditionalFormatting sqref="D24">
    <cfRule type="duplicateValues" dxfId="1976" priority="109" stopIfTrue="1"/>
  </conditionalFormatting>
  <conditionalFormatting sqref="D24">
    <cfRule type="duplicateValues" dxfId="1975" priority="110" stopIfTrue="1"/>
    <cfRule type="duplicateValues" dxfId="1974" priority="111" stopIfTrue="1"/>
  </conditionalFormatting>
  <conditionalFormatting sqref="D8">
    <cfRule type="duplicateValues" dxfId="1973" priority="103" stopIfTrue="1"/>
  </conditionalFormatting>
  <conditionalFormatting sqref="D8">
    <cfRule type="duplicateValues" dxfId="1972" priority="104" stopIfTrue="1"/>
    <cfRule type="duplicateValues" dxfId="1971" priority="105" stopIfTrue="1"/>
  </conditionalFormatting>
  <conditionalFormatting sqref="D23">
    <cfRule type="duplicateValues" dxfId="1970" priority="113743" stopIfTrue="1"/>
  </conditionalFormatting>
  <conditionalFormatting sqref="D23">
    <cfRule type="duplicateValues" dxfId="1969" priority="113745" stopIfTrue="1"/>
    <cfRule type="duplicateValues" dxfId="1968" priority="113746" stopIfTrue="1"/>
  </conditionalFormatting>
  <conditionalFormatting sqref="D12:D19">
    <cfRule type="duplicateValues" dxfId="1967" priority="34" stopIfTrue="1"/>
  </conditionalFormatting>
  <conditionalFormatting sqref="D12:D19">
    <cfRule type="duplicateValues" dxfId="1966" priority="35" stopIfTrue="1"/>
    <cfRule type="duplicateValues" dxfId="1965" priority="36" stopIfTrue="1"/>
  </conditionalFormatting>
  <conditionalFormatting sqref="D11">
    <cfRule type="duplicateValues" dxfId="1964" priority="33" stopIfTrue="1"/>
  </conditionalFormatting>
  <conditionalFormatting sqref="D11">
    <cfRule type="duplicateValues" dxfId="1963" priority="31" stopIfTrue="1"/>
    <cfRule type="duplicateValues" dxfId="1962" priority="32" stopIfTrue="1"/>
  </conditionalFormatting>
  <conditionalFormatting sqref="D9">
    <cfRule type="duplicateValues" dxfId="1961" priority="30" stopIfTrue="1"/>
  </conditionalFormatting>
  <conditionalFormatting sqref="D9">
    <cfRule type="duplicateValues" dxfId="1960" priority="28" stopIfTrue="1"/>
    <cfRule type="duplicateValues" dxfId="1959" priority="29" stopIfTrue="1"/>
  </conditionalFormatting>
  <conditionalFormatting sqref="D10">
    <cfRule type="duplicateValues" dxfId="1958" priority="21" stopIfTrue="1"/>
  </conditionalFormatting>
  <conditionalFormatting sqref="D10">
    <cfRule type="duplicateValues" dxfId="1957" priority="19" stopIfTrue="1"/>
    <cfRule type="duplicateValues" dxfId="1956" priority="20" stopIfTrue="1"/>
  </conditionalFormatting>
  <conditionalFormatting sqref="D20">
    <cfRule type="duplicateValues" dxfId="1955" priority="16" stopIfTrue="1"/>
  </conditionalFormatting>
  <conditionalFormatting sqref="D20">
    <cfRule type="duplicateValues" dxfId="1954" priority="17" stopIfTrue="1"/>
    <cfRule type="duplicateValues" dxfId="1953" priority="18" stopIfTrue="1"/>
  </conditionalFormatting>
  <conditionalFormatting sqref="D21:D22">
    <cfRule type="duplicateValues" dxfId="1952" priority="13" stopIfTrue="1"/>
  </conditionalFormatting>
  <conditionalFormatting sqref="D21:D22">
    <cfRule type="duplicateValues" dxfId="1951" priority="14" stopIfTrue="1"/>
    <cfRule type="duplicateValues" dxfId="1950" priority="15" stopIfTrue="1"/>
  </conditionalFormatting>
  <conditionalFormatting sqref="D30:D31">
    <cfRule type="duplicateValues" dxfId="1949" priority="10" stopIfTrue="1"/>
  </conditionalFormatting>
  <conditionalFormatting sqref="D30:D31">
    <cfRule type="duplicateValues" dxfId="1948" priority="11" stopIfTrue="1"/>
    <cfRule type="duplicateValues" dxfId="1947" priority="12" stopIfTrue="1"/>
  </conditionalFormatting>
  <conditionalFormatting sqref="D32">
    <cfRule type="duplicateValues" dxfId="1946" priority="9" stopIfTrue="1"/>
  </conditionalFormatting>
  <conditionalFormatting sqref="D32">
    <cfRule type="duplicateValues" dxfId="1945" priority="7" stopIfTrue="1"/>
    <cfRule type="duplicateValues" dxfId="1944" priority="8" stopIfTrue="1"/>
  </conditionalFormatting>
  <conditionalFormatting sqref="D33">
    <cfRule type="duplicateValues" dxfId="1943" priority="6" stopIfTrue="1"/>
  </conditionalFormatting>
  <conditionalFormatting sqref="D33">
    <cfRule type="duplicateValues" dxfId="1942" priority="4" stopIfTrue="1"/>
    <cfRule type="duplicateValues" dxfId="1941" priority="5" stopIfTrue="1"/>
  </conditionalFormatting>
  <conditionalFormatting sqref="D25:D29">
    <cfRule type="duplicateValues" dxfId="1940" priority="1" stopIfTrue="1"/>
  </conditionalFormatting>
  <conditionalFormatting sqref="D25:D29">
    <cfRule type="duplicateValues" dxfId="1939" priority="2" stopIfTrue="1"/>
    <cfRule type="duplicateValues" dxfId="1938" priority="3" stopIfTrue="1"/>
  </conditionalFormatting>
  <printOptions horizontalCentered="1"/>
  <pageMargins left="0" right="0" top="0" bottom="0" header="0.31496062992125984" footer="0.31496062992125984"/>
  <pageSetup paperSize="122" scale="65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JD48"/>
  <sheetViews>
    <sheetView zoomScale="110" zoomScaleNormal="110" workbookViewId="0">
      <selection activeCell="M38" sqref="M38"/>
    </sheetView>
  </sheetViews>
  <sheetFormatPr defaultRowHeight="18"/>
  <cols>
    <col min="1" max="1" width="4.5703125" style="367" customWidth="1"/>
    <col min="2" max="2" width="4.5703125" style="367" hidden="1" customWidth="1"/>
    <col min="3" max="3" width="32.7109375" style="367" hidden="1" customWidth="1"/>
    <col min="4" max="4" width="11.7109375" style="367" customWidth="1"/>
    <col min="5" max="5" width="12.42578125" style="367" customWidth="1"/>
    <col min="6" max="6" width="8.7109375" style="367" hidden="1" customWidth="1"/>
    <col min="7" max="7" width="7.28515625" style="367" hidden="1" customWidth="1"/>
    <col min="8" max="8" width="15.42578125" style="367" customWidth="1"/>
    <col min="9" max="9" width="20.5703125" style="367" customWidth="1"/>
    <col min="10" max="10" width="5.85546875" style="367" customWidth="1"/>
    <col min="11" max="11" width="7" style="367" customWidth="1"/>
    <col min="12" max="12" width="26.28515625" style="367" customWidth="1"/>
    <col min="13" max="13" width="10.5703125" style="367" customWidth="1"/>
    <col min="14" max="14" width="10" style="367" customWidth="1"/>
    <col min="15" max="15" width="4" style="367" customWidth="1"/>
    <col min="16" max="16" width="5.7109375" style="367" customWidth="1"/>
    <col min="17" max="17" width="4" style="367" customWidth="1"/>
    <col min="18" max="18" width="7.7109375" style="367" customWidth="1"/>
    <col min="19" max="19" width="6.28515625" style="367" customWidth="1"/>
    <col min="20" max="20" width="6.28515625" style="367" hidden="1" customWidth="1"/>
    <col min="21" max="21" width="10.28515625" style="367" customWidth="1"/>
    <col min="22" max="22" width="13.85546875" style="367" customWidth="1"/>
    <col min="23" max="23" width="5.140625" style="368" hidden="1" customWidth="1"/>
    <col min="24" max="24" width="4.85546875" style="367" customWidth="1"/>
    <col min="25" max="25" width="18.42578125" style="367" customWidth="1"/>
    <col min="26" max="26" width="4.5703125" style="367" customWidth="1"/>
    <col min="27" max="27" width="4.28515625" style="367" customWidth="1"/>
    <col min="28" max="28" width="4.5703125" style="367" customWidth="1"/>
    <col min="29" max="29" width="4.7109375" style="367" hidden="1" customWidth="1"/>
    <col min="30" max="30" width="6.7109375" style="367" hidden="1" customWidth="1"/>
    <col min="31" max="31" width="3.7109375" style="367" hidden="1" customWidth="1"/>
    <col min="32" max="32" width="4.5703125" style="367" customWidth="1"/>
    <col min="33" max="33" width="6.42578125" style="367" hidden="1" customWidth="1"/>
    <col min="34" max="34" width="8.7109375" style="369" customWidth="1"/>
    <col min="35" max="35" width="4.42578125" style="369" customWidth="1"/>
    <col min="36" max="37" width="4.140625" style="369" customWidth="1"/>
    <col min="38" max="38" width="69.28515625" style="367" customWidth="1"/>
    <col min="39" max="16384" width="9.140625" style="367"/>
  </cols>
  <sheetData>
    <row r="1" spans="1:38" ht="6" customHeight="1" thickBot="1"/>
    <row r="2" spans="1:38" s="538" customFormat="1" ht="23.25" customHeight="1" thickTop="1" thickBot="1">
      <c r="A2" s="1556" t="s">
        <v>1580</v>
      </c>
      <c r="B2" s="1557"/>
      <c r="C2" s="1557"/>
      <c r="D2" s="1557"/>
      <c r="E2" s="1557"/>
      <c r="F2" s="1557"/>
      <c r="G2" s="1557"/>
      <c r="H2" s="1557"/>
      <c r="I2" s="1557"/>
      <c r="J2" s="1557"/>
      <c r="K2" s="1557"/>
      <c r="L2" s="1557"/>
      <c r="M2" s="1557"/>
      <c r="N2" s="1557"/>
      <c r="O2" s="1557"/>
      <c r="P2" s="1557"/>
      <c r="Q2" s="1557"/>
      <c r="R2" s="1557"/>
      <c r="S2" s="1557"/>
      <c r="T2" s="1557"/>
      <c r="U2" s="1557"/>
      <c r="V2" s="1557"/>
      <c r="W2" s="1557"/>
      <c r="X2" s="1557"/>
      <c r="Y2" s="1557"/>
      <c r="Z2" s="1557"/>
      <c r="AA2" s="1557"/>
      <c r="AB2" s="1557"/>
      <c r="AC2" s="1557"/>
      <c r="AD2" s="1557"/>
      <c r="AE2" s="1557"/>
      <c r="AF2" s="535"/>
      <c r="AG2" s="536" t="s">
        <v>51</v>
      </c>
      <c r="AH2" s="537" t="s">
        <v>52</v>
      </c>
      <c r="AI2" s="540"/>
      <c r="AJ2" s="540"/>
      <c r="AK2" s="540"/>
    </row>
    <row r="3" spans="1:38" s="540" customFormat="1" ht="18" customHeight="1" thickTop="1" thickBot="1">
      <c r="A3" s="539" t="s">
        <v>1289</v>
      </c>
      <c r="B3" s="401"/>
      <c r="C3" s="401"/>
      <c r="D3" s="402"/>
      <c r="E3" s="402"/>
      <c r="F3" s="402"/>
      <c r="G3" s="402"/>
      <c r="H3" s="402"/>
      <c r="I3" s="402"/>
      <c r="J3" s="311" t="s">
        <v>36</v>
      </c>
      <c r="K3" s="311"/>
      <c r="L3" s="403" t="s">
        <v>59</v>
      </c>
      <c r="M3" s="404"/>
      <c r="N3" s="405"/>
      <c r="O3" s="405"/>
      <c r="P3" s="405"/>
      <c r="R3" s="541"/>
      <c r="S3" s="542"/>
      <c r="T3" s="542"/>
      <c r="U3" s="542"/>
      <c r="V3" s="542"/>
      <c r="W3" s="543"/>
      <c r="X3" s="406"/>
      <c r="Y3" s="406"/>
      <c r="Z3" s="544" t="s">
        <v>3161</v>
      </c>
      <c r="AA3" s="545"/>
      <c r="AB3" s="407"/>
      <c r="AC3" s="312"/>
      <c r="AD3" s="312"/>
      <c r="AE3" s="312"/>
      <c r="AF3" s="313"/>
      <c r="AG3" s="546"/>
      <c r="AH3" s="547"/>
    </row>
    <row r="4" spans="1:38" s="910" customFormat="1" ht="12" customHeight="1" thickTop="1">
      <c r="A4" s="372" t="s">
        <v>37</v>
      </c>
      <c r="B4" s="317"/>
      <c r="C4" s="317" t="s">
        <v>13</v>
      </c>
      <c r="D4" s="548" t="s">
        <v>1296</v>
      </c>
      <c r="E4" s="907" t="s">
        <v>1296</v>
      </c>
      <c r="F4" s="907"/>
      <c r="G4" s="907"/>
      <c r="H4" s="1558" t="s">
        <v>15</v>
      </c>
      <c r="I4" s="1552" t="s">
        <v>16</v>
      </c>
      <c r="J4" s="370" t="s">
        <v>17</v>
      </c>
      <c r="K4" s="549" t="s">
        <v>18</v>
      </c>
      <c r="L4" s="911" t="s">
        <v>19</v>
      </c>
      <c r="M4" s="317" t="s">
        <v>39</v>
      </c>
      <c r="N4" s="373" t="s">
        <v>20</v>
      </c>
      <c r="O4" s="1559" t="s">
        <v>21</v>
      </c>
      <c r="P4" s="1559"/>
      <c r="Q4" s="1559"/>
      <c r="R4" s="374" t="s">
        <v>22</v>
      </c>
      <c r="S4" s="375" t="s">
        <v>38</v>
      </c>
      <c r="T4" s="375"/>
      <c r="U4" s="375" t="s">
        <v>57</v>
      </c>
      <c r="V4" s="375" t="s">
        <v>53</v>
      </c>
      <c r="W4" s="376" t="s">
        <v>8</v>
      </c>
      <c r="X4" s="317" t="s">
        <v>40</v>
      </c>
      <c r="Y4" s="377" t="s">
        <v>41</v>
      </c>
      <c r="Z4" s="1560" t="s">
        <v>23</v>
      </c>
      <c r="AA4" s="1561"/>
      <c r="AB4" s="317" t="s">
        <v>44</v>
      </c>
      <c r="AC4" s="317" t="s">
        <v>45</v>
      </c>
      <c r="AD4" s="317" t="s">
        <v>46</v>
      </c>
      <c r="AE4" s="317"/>
      <c r="AF4" s="378" t="s">
        <v>44</v>
      </c>
      <c r="AG4" s="908" t="s">
        <v>51</v>
      </c>
      <c r="AH4" s="550" t="s">
        <v>52</v>
      </c>
      <c r="AI4" s="400"/>
      <c r="AJ4" s="400"/>
      <c r="AK4" s="400"/>
    </row>
    <row r="5" spans="1:38" s="910" customFormat="1" ht="12" customHeight="1" thickBot="1">
      <c r="A5" s="379" t="s">
        <v>47</v>
      </c>
      <c r="B5" s="321"/>
      <c r="C5" s="321" t="s">
        <v>24</v>
      </c>
      <c r="D5" s="318" t="s">
        <v>1297</v>
      </c>
      <c r="E5" s="909" t="s">
        <v>1298</v>
      </c>
      <c r="F5" s="909"/>
      <c r="G5" s="909"/>
      <c r="H5" s="1558"/>
      <c r="I5" s="1554"/>
      <c r="J5" s="370" t="s">
        <v>26</v>
      </c>
      <c r="K5" s="551" t="s">
        <v>26</v>
      </c>
      <c r="L5" s="552" t="s">
        <v>27</v>
      </c>
      <c r="M5" s="553"/>
      <c r="N5" s="380"/>
      <c r="O5" s="911" t="s">
        <v>30</v>
      </c>
      <c r="P5" s="911" t="s">
        <v>31</v>
      </c>
      <c r="Q5" s="911" t="s">
        <v>32</v>
      </c>
      <c r="R5" s="381" t="s">
        <v>33</v>
      </c>
      <c r="S5" s="382" t="s">
        <v>48</v>
      </c>
      <c r="T5" s="382" t="s">
        <v>217</v>
      </c>
      <c r="U5" s="382" t="s">
        <v>58</v>
      </c>
      <c r="V5" s="382" t="s">
        <v>54</v>
      </c>
      <c r="W5" s="383"/>
      <c r="X5" s="379"/>
      <c r="Y5" s="912" t="s">
        <v>34</v>
      </c>
      <c r="Z5" s="912" t="s">
        <v>42</v>
      </c>
      <c r="AA5" s="912" t="s">
        <v>43</v>
      </c>
      <c r="AB5" s="322" t="s">
        <v>49</v>
      </c>
      <c r="AC5" s="321"/>
      <c r="AD5" s="321"/>
      <c r="AE5" s="322"/>
      <c r="AF5" s="385"/>
      <c r="AG5" s="909"/>
      <c r="AH5" s="554"/>
      <c r="AI5" s="607" t="s">
        <v>50</v>
      </c>
      <c r="AJ5" s="607" t="s">
        <v>0</v>
      </c>
      <c r="AK5" s="608" t="s">
        <v>38</v>
      </c>
      <c r="AL5" s="1552" t="s">
        <v>1325</v>
      </c>
    </row>
    <row r="6" spans="1:38" s="910" customFormat="1" ht="21.75" hidden="1" customHeight="1" thickTop="1">
      <c r="A6" s="908"/>
      <c r="B6" s="323"/>
      <c r="C6" s="323"/>
      <c r="D6" s="323"/>
      <c r="E6" s="323"/>
      <c r="F6" s="323"/>
      <c r="G6" s="323"/>
      <c r="H6" s="323"/>
      <c r="I6" s="323"/>
      <c r="J6" s="323"/>
      <c r="K6" s="323"/>
      <c r="L6" s="326"/>
      <c r="M6" s="323"/>
      <c r="N6" s="323"/>
      <c r="O6" s="323"/>
      <c r="P6" s="323"/>
      <c r="Q6" s="323"/>
      <c r="R6" s="326"/>
      <c r="S6" s="555"/>
      <c r="T6" s="555"/>
      <c r="U6" s="555"/>
      <c r="V6" s="555"/>
      <c r="W6" s="556"/>
      <c r="X6" s="323"/>
      <c r="Y6" s="323"/>
      <c r="Z6" s="323"/>
      <c r="AA6" s="323"/>
      <c r="AB6" s="557">
        <f>S6/80</f>
        <v>0</v>
      </c>
      <c r="AC6" s="558">
        <f>AB6+AC5</f>
        <v>0</v>
      </c>
      <c r="AD6" s="559">
        <f>(7+(AC6/60))</f>
        <v>7</v>
      </c>
      <c r="AE6" s="560">
        <f>FLOOR(AD6,1)</f>
        <v>7</v>
      </c>
      <c r="AF6" s="561">
        <f>(AE6+((AD6-AE6)*60*0.01))</f>
        <v>7</v>
      </c>
      <c r="AG6" s="909"/>
      <c r="AH6" s="554"/>
      <c r="AI6" s="400"/>
      <c r="AJ6" s="400"/>
      <c r="AK6" s="608"/>
      <c r="AL6" s="1553"/>
    </row>
    <row r="7" spans="1:38" s="570" customFormat="1" ht="12" customHeight="1" thickTop="1">
      <c r="A7" s="562"/>
      <c r="B7" s="562"/>
      <c r="C7" s="563"/>
      <c r="D7" s="907"/>
      <c r="E7" s="562"/>
      <c r="F7" s="562"/>
      <c r="G7" s="562"/>
      <c r="H7" s="564"/>
      <c r="I7" s="564"/>
      <c r="J7" s="562"/>
      <c r="K7" s="563"/>
      <c r="L7" s="564" t="s">
        <v>1</v>
      </c>
      <c r="M7" s="907"/>
      <c r="N7" s="564"/>
      <c r="O7" s="564"/>
      <c r="P7" s="564"/>
      <c r="Q7" s="564"/>
      <c r="R7" s="563"/>
      <c r="S7" s="562"/>
      <c r="T7" s="562"/>
      <c r="U7" s="562"/>
      <c r="V7" s="562"/>
      <c r="W7" s="565"/>
      <c r="X7" s="562"/>
      <c r="Y7" s="566"/>
      <c r="Z7" s="907"/>
      <c r="AA7" s="567"/>
      <c r="AB7" s="329">
        <f>S7/AI7+AJ7</f>
        <v>0</v>
      </c>
      <c r="AC7" s="329">
        <f>AB7+AC6</f>
        <v>0</v>
      </c>
      <c r="AD7" s="340">
        <f>(8+(AC7/60))</f>
        <v>8</v>
      </c>
      <c r="AE7" s="341">
        <f>FLOOR(AD7,1)</f>
        <v>8</v>
      </c>
      <c r="AF7" s="340">
        <f>(AE7+((AD7-AE7)*60*0.01))</f>
        <v>8</v>
      </c>
      <c r="AG7" s="568"/>
      <c r="AH7" s="569"/>
      <c r="AI7" s="569">
        <v>50</v>
      </c>
      <c r="AJ7" s="569">
        <v>0</v>
      </c>
      <c r="AK7" s="608" t="s">
        <v>1391</v>
      </c>
      <c r="AL7" s="1554"/>
    </row>
    <row r="8" spans="1:38" s="792" customFormat="1" ht="11.1" customHeight="1">
      <c r="A8" s="256">
        <v>10</v>
      </c>
      <c r="B8" s="257">
        <v>43626</v>
      </c>
      <c r="C8" s="713" t="str">
        <f t="shared" ref="C8:C33" si="0">"*"&amp;D8&amp;"*"</f>
        <v>*PDR1906-0992*</v>
      </c>
      <c r="D8" s="672" t="s">
        <v>3721</v>
      </c>
      <c r="E8" s="256" t="s">
        <v>3702</v>
      </c>
      <c r="F8" s="256"/>
      <c r="G8" s="297" t="s">
        <v>2387</v>
      </c>
      <c r="H8" s="258" t="s">
        <v>2383</v>
      </c>
      <c r="I8" s="258" t="s">
        <v>2386</v>
      </c>
      <c r="J8" s="256">
        <v>2060</v>
      </c>
      <c r="K8" s="257">
        <v>22809</v>
      </c>
      <c r="L8" s="258" t="s">
        <v>2385</v>
      </c>
      <c r="M8" s="260" t="s">
        <v>2512</v>
      </c>
      <c r="N8" s="672" t="s">
        <v>2147</v>
      </c>
      <c r="O8" s="257" t="s">
        <v>1291</v>
      </c>
      <c r="P8" s="257"/>
      <c r="Q8" s="741" t="s">
        <v>3720</v>
      </c>
      <c r="R8" s="257">
        <v>43627</v>
      </c>
      <c r="S8" s="256">
        <v>2060</v>
      </c>
      <c r="T8" s="804" t="s">
        <v>2208</v>
      </c>
      <c r="U8" s="256"/>
      <c r="V8" s="293">
        <v>2060</v>
      </c>
      <c r="W8" s="259"/>
      <c r="X8" s="680" t="s">
        <v>1828</v>
      </c>
      <c r="Y8" s="674" t="s">
        <v>2152</v>
      </c>
      <c r="Z8" s="672">
        <v>508</v>
      </c>
      <c r="AA8" s="261">
        <v>1675</v>
      </c>
      <c r="AB8" s="329">
        <f t="shared" ref="AB8:AB40" si="1">S8/AI8+AJ8</f>
        <v>91.2</v>
      </c>
      <c r="AC8" s="329">
        <f t="shared" ref="AC8:AC33" si="2">AB8+AC7</f>
        <v>91.2</v>
      </c>
      <c r="AD8" s="340">
        <f t="shared" ref="AD8:AD40" si="3">(8+(AC8/60))</f>
        <v>9.52</v>
      </c>
      <c r="AE8" s="341">
        <f t="shared" ref="AE8:AE40" si="4">FLOOR(AD8,1)</f>
        <v>9</v>
      </c>
      <c r="AF8" s="340">
        <f t="shared" ref="AF8:AF40" si="5">(AE8+((AD8-AE8)*60*0.01))</f>
        <v>9.3119999999999994</v>
      </c>
      <c r="AG8" s="262" t="s">
        <v>1330</v>
      </c>
      <c r="AH8" s="752" t="s">
        <v>2</v>
      </c>
      <c r="AI8" s="255">
        <v>50</v>
      </c>
      <c r="AJ8" s="255">
        <v>50</v>
      </c>
      <c r="AK8" s="255">
        <v>10</v>
      </c>
      <c r="AL8" s="255" t="s">
        <v>2384</v>
      </c>
    </row>
    <row r="9" spans="1:38" s="792" customFormat="1" ht="11.1" customHeight="1">
      <c r="A9" s="256">
        <v>20</v>
      </c>
      <c r="B9" s="257">
        <v>43626</v>
      </c>
      <c r="C9" s="713" t="str">
        <f t="shared" si="0"/>
        <v>*PDR1906-0993*</v>
      </c>
      <c r="D9" s="672" t="s">
        <v>3719</v>
      </c>
      <c r="E9" s="256" t="s">
        <v>3702</v>
      </c>
      <c r="F9" s="256"/>
      <c r="G9" s="297" t="s">
        <v>2387</v>
      </c>
      <c r="H9" s="258" t="s">
        <v>2383</v>
      </c>
      <c r="I9" s="258" t="s">
        <v>2386</v>
      </c>
      <c r="J9" s="256">
        <v>2060</v>
      </c>
      <c r="K9" s="257">
        <v>22809</v>
      </c>
      <c r="L9" s="258" t="s">
        <v>2385</v>
      </c>
      <c r="M9" s="260" t="s">
        <v>2512</v>
      </c>
      <c r="N9" s="672" t="s">
        <v>2147</v>
      </c>
      <c r="O9" s="257" t="s">
        <v>1291</v>
      </c>
      <c r="P9" s="257"/>
      <c r="Q9" s="741" t="s">
        <v>3718</v>
      </c>
      <c r="R9" s="257">
        <v>43627</v>
      </c>
      <c r="S9" s="256">
        <v>2060</v>
      </c>
      <c r="T9" s="804" t="s">
        <v>2208</v>
      </c>
      <c r="U9" s="256"/>
      <c r="V9" s="743">
        <v>2060</v>
      </c>
      <c r="W9" s="259"/>
      <c r="X9" s="680" t="s">
        <v>1828</v>
      </c>
      <c r="Y9" s="674" t="s">
        <v>2152</v>
      </c>
      <c r="Z9" s="672">
        <v>508</v>
      </c>
      <c r="AA9" s="261">
        <v>1675</v>
      </c>
      <c r="AB9" s="329">
        <f t="shared" si="1"/>
        <v>41.2</v>
      </c>
      <c r="AC9" s="329">
        <f t="shared" si="2"/>
        <v>132.4</v>
      </c>
      <c r="AD9" s="340">
        <f t="shared" si="3"/>
        <v>10.206666666666667</v>
      </c>
      <c r="AE9" s="341">
        <f t="shared" si="4"/>
        <v>10</v>
      </c>
      <c r="AF9" s="340">
        <f t="shared" si="5"/>
        <v>10.124000000000001</v>
      </c>
      <c r="AG9" s="262" t="s">
        <v>1330</v>
      </c>
      <c r="AH9" s="752" t="s">
        <v>2</v>
      </c>
      <c r="AI9" s="255">
        <v>50</v>
      </c>
      <c r="AJ9" s="255"/>
      <c r="AK9" s="255">
        <v>10</v>
      </c>
      <c r="AL9" s="255" t="s">
        <v>2384</v>
      </c>
    </row>
    <row r="10" spans="1:38" s="792" customFormat="1" ht="11.1" customHeight="1">
      <c r="A10" s="256">
        <v>30</v>
      </c>
      <c r="B10" s="257">
        <v>43626</v>
      </c>
      <c r="C10" s="713" t="str">
        <f t="shared" si="0"/>
        <v>*PDR1906-0994*</v>
      </c>
      <c r="D10" s="672" t="s">
        <v>3717</v>
      </c>
      <c r="E10" s="256" t="s">
        <v>3702</v>
      </c>
      <c r="F10" s="256"/>
      <c r="G10" s="297" t="s">
        <v>2387</v>
      </c>
      <c r="H10" s="258" t="s">
        <v>2383</v>
      </c>
      <c r="I10" s="258" t="s">
        <v>2386</v>
      </c>
      <c r="J10" s="256">
        <v>2060</v>
      </c>
      <c r="K10" s="257">
        <v>22809</v>
      </c>
      <c r="L10" s="258" t="s">
        <v>2385</v>
      </c>
      <c r="M10" s="260" t="s">
        <v>2512</v>
      </c>
      <c r="N10" s="672" t="s">
        <v>2147</v>
      </c>
      <c r="O10" s="257" t="s">
        <v>1291</v>
      </c>
      <c r="P10" s="257"/>
      <c r="Q10" s="741" t="s">
        <v>3716</v>
      </c>
      <c r="R10" s="257">
        <v>43627</v>
      </c>
      <c r="S10" s="256">
        <v>2060</v>
      </c>
      <c r="T10" s="804" t="s">
        <v>2208</v>
      </c>
      <c r="U10" s="256"/>
      <c r="V10" s="743">
        <v>2060</v>
      </c>
      <c r="W10" s="259"/>
      <c r="X10" s="680" t="s">
        <v>1828</v>
      </c>
      <c r="Y10" s="674" t="s">
        <v>2152</v>
      </c>
      <c r="Z10" s="672">
        <v>508</v>
      </c>
      <c r="AA10" s="261">
        <v>1675</v>
      </c>
      <c r="AB10" s="329">
        <f t="shared" si="1"/>
        <v>41.2</v>
      </c>
      <c r="AC10" s="329">
        <f t="shared" si="2"/>
        <v>173.60000000000002</v>
      </c>
      <c r="AD10" s="340">
        <f t="shared" si="3"/>
        <v>10.893333333333334</v>
      </c>
      <c r="AE10" s="341">
        <f t="shared" si="4"/>
        <v>10</v>
      </c>
      <c r="AF10" s="340">
        <f t="shared" si="5"/>
        <v>10.536000000000001</v>
      </c>
      <c r="AG10" s="262" t="s">
        <v>1330</v>
      </c>
      <c r="AH10" s="752" t="s">
        <v>2</v>
      </c>
      <c r="AI10" s="255">
        <v>50</v>
      </c>
      <c r="AJ10" s="255"/>
      <c r="AK10" s="255">
        <v>10</v>
      </c>
      <c r="AL10" s="255" t="s">
        <v>2384</v>
      </c>
    </row>
    <row r="11" spans="1:38" s="792" customFormat="1" ht="11.1" customHeight="1">
      <c r="A11" s="256">
        <v>40</v>
      </c>
      <c r="B11" s="257">
        <v>43626</v>
      </c>
      <c r="C11" s="713" t="str">
        <f t="shared" si="0"/>
        <v>*PDR1906-0995*</v>
      </c>
      <c r="D11" s="672" t="s">
        <v>3715</v>
      </c>
      <c r="E11" s="256" t="s">
        <v>3702</v>
      </c>
      <c r="F11" s="256"/>
      <c r="G11" s="297" t="s">
        <v>2387</v>
      </c>
      <c r="H11" s="258" t="s">
        <v>2383</v>
      </c>
      <c r="I11" s="258" t="s">
        <v>2386</v>
      </c>
      <c r="J11" s="256">
        <v>2060</v>
      </c>
      <c r="K11" s="257">
        <v>22809</v>
      </c>
      <c r="L11" s="258" t="s">
        <v>2385</v>
      </c>
      <c r="M11" s="260" t="s">
        <v>2512</v>
      </c>
      <c r="N11" s="672" t="s">
        <v>2147</v>
      </c>
      <c r="O11" s="257" t="s">
        <v>1291</v>
      </c>
      <c r="P11" s="257"/>
      <c r="Q11" s="741" t="s">
        <v>3714</v>
      </c>
      <c r="R11" s="257">
        <v>43627</v>
      </c>
      <c r="S11" s="256">
        <v>2060</v>
      </c>
      <c r="T11" s="804" t="s">
        <v>2208</v>
      </c>
      <c r="U11" s="256"/>
      <c r="V11" s="743">
        <v>2060</v>
      </c>
      <c r="W11" s="259"/>
      <c r="X11" s="680" t="s">
        <v>1828</v>
      </c>
      <c r="Y11" s="674" t="s">
        <v>2152</v>
      </c>
      <c r="Z11" s="672">
        <v>508</v>
      </c>
      <c r="AA11" s="261">
        <v>1675</v>
      </c>
      <c r="AB11" s="329">
        <f t="shared" si="1"/>
        <v>41.2</v>
      </c>
      <c r="AC11" s="329">
        <f t="shared" si="2"/>
        <v>214.8</v>
      </c>
      <c r="AD11" s="340">
        <f t="shared" si="3"/>
        <v>11.58</v>
      </c>
      <c r="AE11" s="341">
        <f t="shared" si="4"/>
        <v>11</v>
      </c>
      <c r="AF11" s="340">
        <f t="shared" si="5"/>
        <v>11.348000000000001</v>
      </c>
      <c r="AG11" s="262" t="s">
        <v>1330</v>
      </c>
      <c r="AH11" s="752" t="s">
        <v>2</v>
      </c>
      <c r="AI11" s="255">
        <v>50</v>
      </c>
      <c r="AJ11" s="255"/>
      <c r="AK11" s="255">
        <v>10</v>
      </c>
      <c r="AL11" s="255" t="s">
        <v>2384</v>
      </c>
    </row>
    <row r="12" spans="1:38" s="792" customFormat="1" ht="11.1" customHeight="1">
      <c r="A12" s="256">
        <v>50</v>
      </c>
      <c r="B12" s="257">
        <v>43626</v>
      </c>
      <c r="C12" s="713" t="str">
        <f t="shared" si="0"/>
        <v>*PDR1906-0996*</v>
      </c>
      <c r="D12" s="672" t="s">
        <v>3713</v>
      </c>
      <c r="E12" s="256" t="s">
        <v>3702</v>
      </c>
      <c r="F12" s="256"/>
      <c r="G12" s="297" t="s">
        <v>2387</v>
      </c>
      <c r="H12" s="258" t="s">
        <v>2383</v>
      </c>
      <c r="I12" s="258" t="s">
        <v>2386</v>
      </c>
      <c r="J12" s="256">
        <v>2060</v>
      </c>
      <c r="K12" s="257">
        <v>22809</v>
      </c>
      <c r="L12" s="258" t="s">
        <v>2385</v>
      </c>
      <c r="M12" s="260" t="s">
        <v>2512</v>
      </c>
      <c r="N12" s="672" t="s">
        <v>2147</v>
      </c>
      <c r="O12" s="257" t="s">
        <v>1291</v>
      </c>
      <c r="P12" s="257"/>
      <c r="Q12" s="741" t="s">
        <v>3712</v>
      </c>
      <c r="R12" s="257">
        <v>43627</v>
      </c>
      <c r="S12" s="256">
        <v>2060</v>
      </c>
      <c r="T12" s="804" t="s">
        <v>2208</v>
      </c>
      <c r="U12" s="256"/>
      <c r="V12" s="743">
        <v>2060</v>
      </c>
      <c r="W12" s="259"/>
      <c r="X12" s="680" t="s">
        <v>1828</v>
      </c>
      <c r="Y12" s="674" t="s">
        <v>2152</v>
      </c>
      <c r="Z12" s="672">
        <v>508</v>
      </c>
      <c r="AA12" s="261">
        <v>1675</v>
      </c>
      <c r="AB12" s="329">
        <f t="shared" si="1"/>
        <v>41.2</v>
      </c>
      <c r="AC12" s="329">
        <f t="shared" si="2"/>
        <v>256</v>
      </c>
      <c r="AD12" s="340">
        <f t="shared" si="3"/>
        <v>12.266666666666666</v>
      </c>
      <c r="AE12" s="341">
        <f t="shared" si="4"/>
        <v>12</v>
      </c>
      <c r="AF12" s="340">
        <f t="shared" si="5"/>
        <v>12.16</v>
      </c>
      <c r="AG12" s="262" t="s">
        <v>1330</v>
      </c>
      <c r="AH12" s="752" t="s">
        <v>2</v>
      </c>
      <c r="AI12" s="255">
        <v>50</v>
      </c>
      <c r="AJ12" s="255"/>
      <c r="AK12" s="255">
        <v>10</v>
      </c>
      <c r="AL12" s="255" t="s">
        <v>2384</v>
      </c>
    </row>
    <row r="13" spans="1:38" s="792" customFormat="1" ht="11.1" customHeight="1">
      <c r="A13" s="256">
        <v>60</v>
      </c>
      <c r="B13" s="257">
        <v>43626</v>
      </c>
      <c r="C13" s="713" t="str">
        <f t="shared" si="0"/>
        <v>*PDR1906-0997*</v>
      </c>
      <c r="D13" s="672" t="s">
        <v>3711</v>
      </c>
      <c r="E13" s="256" t="s">
        <v>3702</v>
      </c>
      <c r="F13" s="256"/>
      <c r="G13" s="297" t="s">
        <v>2387</v>
      </c>
      <c r="H13" s="258" t="s">
        <v>2383</v>
      </c>
      <c r="I13" s="258" t="s">
        <v>2386</v>
      </c>
      <c r="J13" s="256">
        <v>2060</v>
      </c>
      <c r="K13" s="257">
        <v>22809</v>
      </c>
      <c r="L13" s="258" t="s">
        <v>2385</v>
      </c>
      <c r="M13" s="260" t="s">
        <v>2512</v>
      </c>
      <c r="N13" s="672" t="s">
        <v>2147</v>
      </c>
      <c r="O13" s="257" t="s">
        <v>1291</v>
      </c>
      <c r="P13" s="257"/>
      <c r="Q13" s="741" t="s">
        <v>3710</v>
      </c>
      <c r="R13" s="257">
        <v>43627</v>
      </c>
      <c r="S13" s="256">
        <v>2060</v>
      </c>
      <c r="T13" s="804" t="s">
        <v>2208</v>
      </c>
      <c r="U13" s="256"/>
      <c r="V13" s="743">
        <v>2060</v>
      </c>
      <c r="W13" s="259"/>
      <c r="X13" s="680" t="s">
        <v>1828</v>
      </c>
      <c r="Y13" s="674" t="s">
        <v>2152</v>
      </c>
      <c r="Z13" s="672">
        <v>508</v>
      </c>
      <c r="AA13" s="261">
        <v>1675</v>
      </c>
      <c r="AB13" s="329">
        <f t="shared" si="1"/>
        <v>41.2</v>
      </c>
      <c r="AC13" s="329">
        <f t="shared" si="2"/>
        <v>297.2</v>
      </c>
      <c r="AD13" s="340">
        <f t="shared" si="3"/>
        <v>12.953333333333333</v>
      </c>
      <c r="AE13" s="341">
        <f t="shared" si="4"/>
        <v>12</v>
      </c>
      <c r="AF13" s="340">
        <f t="shared" si="5"/>
        <v>12.571999999999999</v>
      </c>
      <c r="AG13" s="262" t="s">
        <v>1330</v>
      </c>
      <c r="AH13" s="752" t="s">
        <v>2</v>
      </c>
      <c r="AI13" s="255">
        <v>50</v>
      </c>
      <c r="AJ13" s="255"/>
      <c r="AK13" s="255">
        <v>10</v>
      </c>
      <c r="AL13" s="255" t="s">
        <v>2384</v>
      </c>
    </row>
    <row r="14" spans="1:38" s="792" customFormat="1" ht="11.1" customHeight="1">
      <c r="A14" s="256">
        <v>70</v>
      </c>
      <c r="B14" s="257">
        <v>43626</v>
      </c>
      <c r="C14" s="713" t="str">
        <f t="shared" si="0"/>
        <v>*PDR1906-0998*</v>
      </c>
      <c r="D14" s="672" t="s">
        <v>3709</v>
      </c>
      <c r="E14" s="256" t="s">
        <v>3702</v>
      </c>
      <c r="F14" s="256"/>
      <c r="G14" s="297" t="s">
        <v>2387</v>
      </c>
      <c r="H14" s="258" t="s">
        <v>2383</v>
      </c>
      <c r="I14" s="258" t="s">
        <v>2386</v>
      </c>
      <c r="J14" s="256">
        <v>2060</v>
      </c>
      <c r="K14" s="257">
        <v>22809</v>
      </c>
      <c r="L14" s="258" t="s">
        <v>2385</v>
      </c>
      <c r="M14" s="260" t="s">
        <v>2512</v>
      </c>
      <c r="N14" s="672" t="s">
        <v>2147</v>
      </c>
      <c r="O14" s="257" t="s">
        <v>1291</v>
      </c>
      <c r="P14" s="257"/>
      <c r="Q14" s="741" t="s">
        <v>3708</v>
      </c>
      <c r="R14" s="257">
        <v>43627</v>
      </c>
      <c r="S14" s="256">
        <v>2060</v>
      </c>
      <c r="T14" s="804" t="s">
        <v>2208</v>
      </c>
      <c r="U14" s="256"/>
      <c r="V14" s="743">
        <v>2060</v>
      </c>
      <c r="W14" s="259"/>
      <c r="X14" s="680" t="s">
        <v>1828</v>
      </c>
      <c r="Y14" s="674" t="s">
        <v>2152</v>
      </c>
      <c r="Z14" s="672">
        <v>508</v>
      </c>
      <c r="AA14" s="261">
        <v>1675</v>
      </c>
      <c r="AB14" s="329">
        <f t="shared" si="1"/>
        <v>41.2</v>
      </c>
      <c r="AC14" s="329">
        <f t="shared" si="2"/>
        <v>338.4</v>
      </c>
      <c r="AD14" s="340">
        <f t="shared" si="3"/>
        <v>13.64</v>
      </c>
      <c r="AE14" s="341">
        <f t="shared" si="4"/>
        <v>13</v>
      </c>
      <c r="AF14" s="340">
        <f t="shared" si="5"/>
        <v>13.384</v>
      </c>
      <c r="AG14" s="262" t="s">
        <v>1330</v>
      </c>
      <c r="AH14" s="752" t="s">
        <v>2</v>
      </c>
      <c r="AI14" s="255">
        <v>50</v>
      </c>
      <c r="AJ14" s="255"/>
      <c r="AK14" s="255">
        <v>10</v>
      </c>
      <c r="AL14" s="255" t="s">
        <v>2384</v>
      </c>
    </row>
    <row r="15" spans="1:38" s="792" customFormat="1" ht="11.1" customHeight="1">
      <c r="A15" s="256">
        <v>80</v>
      </c>
      <c r="B15" s="257">
        <v>43626</v>
      </c>
      <c r="C15" s="713" t="str">
        <f t="shared" si="0"/>
        <v>*PDR1906-0999*</v>
      </c>
      <c r="D15" s="672" t="s">
        <v>3707</v>
      </c>
      <c r="E15" s="256" t="s">
        <v>3702</v>
      </c>
      <c r="F15" s="256"/>
      <c r="G15" s="297" t="s">
        <v>2387</v>
      </c>
      <c r="H15" s="258" t="s">
        <v>2383</v>
      </c>
      <c r="I15" s="258" t="s">
        <v>2386</v>
      </c>
      <c r="J15" s="256">
        <v>2060</v>
      </c>
      <c r="K15" s="257">
        <v>22809</v>
      </c>
      <c r="L15" s="258" t="s">
        <v>2385</v>
      </c>
      <c r="M15" s="260" t="s">
        <v>2512</v>
      </c>
      <c r="N15" s="672" t="s">
        <v>2147</v>
      </c>
      <c r="O15" s="257" t="s">
        <v>1291</v>
      </c>
      <c r="P15" s="257"/>
      <c r="Q15" s="741" t="s">
        <v>3706</v>
      </c>
      <c r="R15" s="257">
        <v>43627</v>
      </c>
      <c r="S15" s="256">
        <v>2060</v>
      </c>
      <c r="T15" s="804" t="s">
        <v>2208</v>
      </c>
      <c r="U15" s="256"/>
      <c r="V15" s="743">
        <v>2060</v>
      </c>
      <c r="W15" s="259"/>
      <c r="X15" s="680" t="s">
        <v>1828</v>
      </c>
      <c r="Y15" s="674" t="s">
        <v>2152</v>
      </c>
      <c r="Z15" s="672">
        <v>508</v>
      </c>
      <c r="AA15" s="261">
        <v>1675</v>
      </c>
      <c r="AB15" s="329">
        <f t="shared" si="1"/>
        <v>41.2</v>
      </c>
      <c r="AC15" s="329">
        <f t="shared" si="2"/>
        <v>379.59999999999997</v>
      </c>
      <c r="AD15" s="340">
        <f t="shared" si="3"/>
        <v>14.326666666666666</v>
      </c>
      <c r="AE15" s="341">
        <f t="shared" si="4"/>
        <v>14</v>
      </c>
      <c r="AF15" s="340">
        <f t="shared" si="5"/>
        <v>14.196</v>
      </c>
      <c r="AG15" s="262" t="s">
        <v>1330</v>
      </c>
      <c r="AH15" s="752" t="s">
        <v>2</v>
      </c>
      <c r="AI15" s="255">
        <v>50</v>
      </c>
      <c r="AJ15" s="255"/>
      <c r="AK15" s="255">
        <v>10</v>
      </c>
      <c r="AL15" s="255" t="s">
        <v>2384</v>
      </c>
    </row>
    <row r="16" spans="1:38" s="792" customFormat="1" ht="11.1" customHeight="1">
      <c r="A16" s="256">
        <v>90</v>
      </c>
      <c r="B16" s="257">
        <v>43626</v>
      </c>
      <c r="C16" s="713" t="str">
        <f t="shared" si="0"/>
        <v>*PDR1906-1000*</v>
      </c>
      <c r="D16" s="672" t="s">
        <v>3705</v>
      </c>
      <c r="E16" s="256" t="s">
        <v>3702</v>
      </c>
      <c r="F16" s="256"/>
      <c r="G16" s="297" t="s">
        <v>2387</v>
      </c>
      <c r="H16" s="258" t="s">
        <v>2383</v>
      </c>
      <c r="I16" s="258" t="s">
        <v>2386</v>
      </c>
      <c r="J16" s="256">
        <v>2060</v>
      </c>
      <c r="K16" s="257">
        <v>22809</v>
      </c>
      <c r="L16" s="258" t="s">
        <v>2385</v>
      </c>
      <c r="M16" s="260" t="s">
        <v>2512</v>
      </c>
      <c r="N16" s="672" t="s">
        <v>2147</v>
      </c>
      <c r="O16" s="257" t="s">
        <v>1291</v>
      </c>
      <c r="P16" s="257"/>
      <c r="Q16" s="741" t="s">
        <v>3704</v>
      </c>
      <c r="R16" s="257">
        <v>43627</v>
      </c>
      <c r="S16" s="256">
        <v>2060</v>
      </c>
      <c r="T16" s="804" t="s">
        <v>2208</v>
      </c>
      <c r="U16" s="256"/>
      <c r="V16" s="743">
        <v>2060</v>
      </c>
      <c r="W16" s="259"/>
      <c r="X16" s="680" t="s">
        <v>1828</v>
      </c>
      <c r="Y16" s="674" t="s">
        <v>2152</v>
      </c>
      <c r="Z16" s="672">
        <v>508</v>
      </c>
      <c r="AA16" s="261">
        <v>1675</v>
      </c>
      <c r="AB16" s="329">
        <f t="shared" si="1"/>
        <v>41.2</v>
      </c>
      <c r="AC16" s="329">
        <f t="shared" si="2"/>
        <v>420.79999999999995</v>
      </c>
      <c r="AD16" s="340">
        <f t="shared" si="3"/>
        <v>15.013333333333332</v>
      </c>
      <c r="AE16" s="341">
        <f t="shared" si="4"/>
        <v>15</v>
      </c>
      <c r="AF16" s="340">
        <f t="shared" si="5"/>
        <v>15.007999999999999</v>
      </c>
      <c r="AG16" s="262" t="s">
        <v>1330</v>
      </c>
      <c r="AH16" s="752" t="s">
        <v>2</v>
      </c>
      <c r="AI16" s="255">
        <v>50</v>
      </c>
      <c r="AJ16" s="255"/>
      <c r="AK16" s="255">
        <v>10</v>
      </c>
      <c r="AL16" s="255" t="s">
        <v>2384</v>
      </c>
    </row>
    <row r="17" spans="1:264" s="792" customFormat="1" ht="11.1" customHeight="1">
      <c r="A17" s="256">
        <v>100</v>
      </c>
      <c r="B17" s="257">
        <v>43626</v>
      </c>
      <c r="C17" s="713" t="str">
        <f t="shared" si="0"/>
        <v>*PDR1906-1001*</v>
      </c>
      <c r="D17" s="672" t="s">
        <v>3703</v>
      </c>
      <c r="E17" s="256" t="s">
        <v>3702</v>
      </c>
      <c r="F17" s="256"/>
      <c r="G17" s="297" t="s">
        <v>2387</v>
      </c>
      <c r="H17" s="258" t="s">
        <v>2383</v>
      </c>
      <c r="I17" s="258" t="s">
        <v>2386</v>
      </c>
      <c r="J17" s="256">
        <v>2060</v>
      </c>
      <c r="K17" s="257">
        <v>22809</v>
      </c>
      <c r="L17" s="258" t="s">
        <v>2385</v>
      </c>
      <c r="M17" s="260" t="s">
        <v>2512</v>
      </c>
      <c r="N17" s="672" t="s">
        <v>2147</v>
      </c>
      <c r="O17" s="257" t="s">
        <v>1291</v>
      </c>
      <c r="P17" s="257"/>
      <c r="Q17" s="741" t="s">
        <v>3701</v>
      </c>
      <c r="R17" s="257">
        <v>43627</v>
      </c>
      <c r="S17" s="256">
        <v>2060</v>
      </c>
      <c r="T17" s="804" t="s">
        <v>2208</v>
      </c>
      <c r="U17" s="256"/>
      <c r="V17" s="743">
        <v>2060</v>
      </c>
      <c r="W17" s="259"/>
      <c r="X17" s="680" t="s">
        <v>1828</v>
      </c>
      <c r="Y17" s="674" t="s">
        <v>2152</v>
      </c>
      <c r="Z17" s="672">
        <v>508</v>
      </c>
      <c r="AA17" s="261">
        <v>1675</v>
      </c>
      <c r="AB17" s="329">
        <f t="shared" si="1"/>
        <v>41.2</v>
      </c>
      <c r="AC17" s="329">
        <f t="shared" si="2"/>
        <v>461.99999999999994</v>
      </c>
      <c r="AD17" s="340">
        <f t="shared" si="3"/>
        <v>15.7</v>
      </c>
      <c r="AE17" s="341">
        <f t="shared" si="4"/>
        <v>15</v>
      </c>
      <c r="AF17" s="340">
        <f t="shared" si="5"/>
        <v>15.42</v>
      </c>
      <c r="AG17" s="262" t="s">
        <v>1330</v>
      </c>
      <c r="AH17" s="752" t="s">
        <v>2</v>
      </c>
      <c r="AI17" s="255">
        <v>50</v>
      </c>
      <c r="AJ17" s="255"/>
      <c r="AK17" s="255">
        <v>10</v>
      </c>
      <c r="AL17" s="255" t="s">
        <v>2384</v>
      </c>
    </row>
    <row r="18" spans="1:264" s="792" customFormat="1" ht="11.1" customHeight="1">
      <c r="A18" s="256">
        <v>110</v>
      </c>
      <c r="B18" s="257">
        <v>43626</v>
      </c>
      <c r="C18" s="713" t="str">
        <f t="shared" si="0"/>
        <v>*PDR1906-0923*</v>
      </c>
      <c r="D18" s="672" t="s">
        <v>3728</v>
      </c>
      <c r="E18" s="256" t="s">
        <v>3670</v>
      </c>
      <c r="F18" s="256"/>
      <c r="G18" s="297" t="s">
        <v>2387</v>
      </c>
      <c r="H18" s="258" t="s">
        <v>2383</v>
      </c>
      <c r="I18" s="258" t="s">
        <v>2386</v>
      </c>
      <c r="J18" s="256">
        <v>2060</v>
      </c>
      <c r="K18" s="257">
        <v>22809</v>
      </c>
      <c r="L18" s="258" t="s">
        <v>2385</v>
      </c>
      <c r="M18" s="260" t="s">
        <v>2512</v>
      </c>
      <c r="N18" s="672" t="s">
        <v>2147</v>
      </c>
      <c r="O18" s="257" t="s">
        <v>1291</v>
      </c>
      <c r="P18" s="257"/>
      <c r="Q18" s="257"/>
      <c r="R18" s="257">
        <v>43627</v>
      </c>
      <c r="S18" s="256">
        <v>2060</v>
      </c>
      <c r="T18" s="804" t="s">
        <v>2208</v>
      </c>
      <c r="U18" s="256"/>
      <c r="V18" s="743">
        <v>2060</v>
      </c>
      <c r="W18" s="259"/>
      <c r="X18" s="680" t="s">
        <v>1828</v>
      </c>
      <c r="Y18" s="674" t="s">
        <v>2152</v>
      </c>
      <c r="Z18" s="672">
        <v>508</v>
      </c>
      <c r="AA18" s="261">
        <v>1675</v>
      </c>
      <c r="AB18" s="329">
        <f t="shared" si="1"/>
        <v>41.2</v>
      </c>
      <c r="AC18" s="329">
        <f t="shared" si="2"/>
        <v>503.19999999999993</v>
      </c>
      <c r="AD18" s="340">
        <f t="shared" si="3"/>
        <v>16.386666666666663</v>
      </c>
      <c r="AE18" s="341">
        <f t="shared" si="4"/>
        <v>16</v>
      </c>
      <c r="AF18" s="340">
        <f t="shared" si="5"/>
        <v>16.231999999999999</v>
      </c>
      <c r="AG18" s="262" t="s">
        <v>1330</v>
      </c>
      <c r="AH18" s="752" t="s">
        <v>2</v>
      </c>
      <c r="AI18" s="255">
        <v>50</v>
      </c>
      <c r="AJ18" s="255"/>
      <c r="AK18" s="255">
        <v>10</v>
      </c>
      <c r="AL18" s="255" t="s">
        <v>2384</v>
      </c>
    </row>
    <row r="19" spans="1:264" s="792" customFormat="1" ht="11.1" customHeight="1">
      <c r="A19" s="256">
        <v>120</v>
      </c>
      <c r="B19" s="257">
        <v>43626</v>
      </c>
      <c r="C19" s="713" t="str">
        <f t="shared" si="0"/>
        <v>*PDR1906-0925*</v>
      </c>
      <c r="D19" s="672" t="s">
        <v>3727</v>
      </c>
      <c r="E19" s="256" t="s">
        <v>3670</v>
      </c>
      <c r="F19" s="256"/>
      <c r="G19" s="297" t="s">
        <v>2387</v>
      </c>
      <c r="H19" s="258" t="s">
        <v>2383</v>
      </c>
      <c r="I19" s="258" t="s">
        <v>2386</v>
      </c>
      <c r="J19" s="256">
        <v>2060</v>
      </c>
      <c r="K19" s="257">
        <v>22809</v>
      </c>
      <c r="L19" s="258" t="s">
        <v>2385</v>
      </c>
      <c r="M19" s="260" t="s">
        <v>2512</v>
      </c>
      <c r="N19" s="672" t="s">
        <v>2147</v>
      </c>
      <c r="O19" s="257" t="s">
        <v>1291</v>
      </c>
      <c r="P19" s="257"/>
      <c r="Q19" s="257"/>
      <c r="R19" s="257">
        <v>43627</v>
      </c>
      <c r="S19" s="256">
        <v>2060</v>
      </c>
      <c r="T19" s="804" t="s">
        <v>2208</v>
      </c>
      <c r="U19" s="256"/>
      <c r="V19" s="743">
        <v>2060</v>
      </c>
      <c r="W19" s="259"/>
      <c r="X19" s="680" t="s">
        <v>1828</v>
      </c>
      <c r="Y19" s="674" t="s">
        <v>2152</v>
      </c>
      <c r="Z19" s="672">
        <v>508</v>
      </c>
      <c r="AA19" s="261">
        <v>1675</v>
      </c>
      <c r="AB19" s="329">
        <f t="shared" si="1"/>
        <v>41.2</v>
      </c>
      <c r="AC19" s="329">
        <f t="shared" si="2"/>
        <v>544.4</v>
      </c>
      <c r="AD19" s="340">
        <f t="shared" si="3"/>
        <v>17.073333333333331</v>
      </c>
      <c r="AE19" s="341">
        <f t="shared" si="4"/>
        <v>17</v>
      </c>
      <c r="AF19" s="340">
        <f t="shared" si="5"/>
        <v>17.043999999999997</v>
      </c>
      <c r="AG19" s="262" t="s">
        <v>1330</v>
      </c>
      <c r="AH19" s="752" t="s">
        <v>2</v>
      </c>
      <c r="AI19" s="255">
        <v>50</v>
      </c>
      <c r="AJ19" s="255"/>
      <c r="AK19" s="255">
        <v>10</v>
      </c>
      <c r="AL19" s="255" t="s">
        <v>2384</v>
      </c>
    </row>
    <row r="20" spans="1:264" s="792" customFormat="1" ht="11.1" customHeight="1">
      <c r="A20" s="256">
        <v>130</v>
      </c>
      <c r="B20" s="257">
        <v>43626</v>
      </c>
      <c r="C20" s="713" t="str">
        <f t="shared" si="0"/>
        <v>*PDR1906-0927*</v>
      </c>
      <c r="D20" s="672" t="s">
        <v>3726</v>
      </c>
      <c r="E20" s="256" t="s">
        <v>3670</v>
      </c>
      <c r="F20" s="256"/>
      <c r="G20" s="297" t="s">
        <v>2387</v>
      </c>
      <c r="H20" s="258" t="s">
        <v>2383</v>
      </c>
      <c r="I20" s="258" t="s">
        <v>2386</v>
      </c>
      <c r="J20" s="256">
        <v>2060</v>
      </c>
      <c r="K20" s="257">
        <v>22809</v>
      </c>
      <c r="L20" s="258" t="s">
        <v>2385</v>
      </c>
      <c r="M20" s="260" t="s">
        <v>2512</v>
      </c>
      <c r="N20" s="672" t="s">
        <v>2147</v>
      </c>
      <c r="O20" s="257" t="s">
        <v>1291</v>
      </c>
      <c r="P20" s="257"/>
      <c r="Q20" s="257"/>
      <c r="R20" s="257">
        <v>43627</v>
      </c>
      <c r="S20" s="256">
        <v>2060</v>
      </c>
      <c r="T20" s="804" t="s">
        <v>2208</v>
      </c>
      <c r="U20" s="256"/>
      <c r="V20" s="743">
        <v>2060</v>
      </c>
      <c r="W20" s="259"/>
      <c r="X20" s="680" t="s">
        <v>1828</v>
      </c>
      <c r="Y20" s="674" t="s">
        <v>2152</v>
      </c>
      <c r="Z20" s="672">
        <v>508</v>
      </c>
      <c r="AA20" s="261">
        <v>1675</v>
      </c>
      <c r="AB20" s="329">
        <f t="shared" si="1"/>
        <v>41.2</v>
      </c>
      <c r="AC20" s="329">
        <f t="shared" si="2"/>
        <v>585.6</v>
      </c>
      <c r="AD20" s="340">
        <f t="shared" si="3"/>
        <v>17.759999999999998</v>
      </c>
      <c r="AE20" s="341">
        <f t="shared" si="4"/>
        <v>17</v>
      </c>
      <c r="AF20" s="340">
        <f t="shared" si="5"/>
        <v>17.456</v>
      </c>
      <c r="AG20" s="262" t="s">
        <v>1330</v>
      </c>
      <c r="AH20" s="752" t="s">
        <v>2</v>
      </c>
      <c r="AI20" s="255">
        <v>50</v>
      </c>
      <c r="AJ20" s="255"/>
      <c r="AK20" s="255">
        <v>10</v>
      </c>
      <c r="AL20" s="255" t="s">
        <v>2384</v>
      </c>
    </row>
    <row r="21" spans="1:264" s="792" customFormat="1" ht="11.1" customHeight="1">
      <c r="A21" s="256">
        <v>140</v>
      </c>
      <c r="B21" s="257">
        <v>43626</v>
      </c>
      <c r="C21" s="713" t="str">
        <f t="shared" si="0"/>
        <v>*PDR1906-0929*</v>
      </c>
      <c r="D21" s="672" t="s">
        <v>3725</v>
      </c>
      <c r="E21" s="256" t="s">
        <v>3670</v>
      </c>
      <c r="F21" s="256"/>
      <c r="G21" s="297" t="s">
        <v>2387</v>
      </c>
      <c r="H21" s="258" t="s">
        <v>2383</v>
      </c>
      <c r="I21" s="258" t="s">
        <v>2386</v>
      </c>
      <c r="J21" s="256">
        <v>2060</v>
      </c>
      <c r="K21" s="257">
        <v>22809</v>
      </c>
      <c r="L21" s="258" t="s">
        <v>2385</v>
      </c>
      <c r="M21" s="260" t="s">
        <v>2512</v>
      </c>
      <c r="N21" s="672" t="s">
        <v>2147</v>
      </c>
      <c r="O21" s="257" t="s">
        <v>1291</v>
      </c>
      <c r="P21" s="257"/>
      <c r="Q21" s="257"/>
      <c r="R21" s="257">
        <v>43627</v>
      </c>
      <c r="S21" s="256">
        <v>2060</v>
      </c>
      <c r="T21" s="804" t="s">
        <v>2208</v>
      </c>
      <c r="U21" s="256"/>
      <c r="V21" s="743">
        <v>2060</v>
      </c>
      <c r="W21" s="259"/>
      <c r="X21" s="680" t="s">
        <v>1828</v>
      </c>
      <c r="Y21" s="674" t="s">
        <v>2152</v>
      </c>
      <c r="Z21" s="672">
        <v>508</v>
      </c>
      <c r="AA21" s="261">
        <v>1675</v>
      </c>
      <c r="AB21" s="329">
        <f t="shared" si="1"/>
        <v>41.2</v>
      </c>
      <c r="AC21" s="329">
        <f t="shared" si="2"/>
        <v>626.80000000000007</v>
      </c>
      <c r="AD21" s="340">
        <f t="shared" si="3"/>
        <v>18.446666666666665</v>
      </c>
      <c r="AE21" s="341">
        <f t="shared" si="4"/>
        <v>18</v>
      </c>
      <c r="AF21" s="340">
        <f t="shared" si="5"/>
        <v>18.268000000000001</v>
      </c>
      <c r="AG21" s="262" t="s">
        <v>1330</v>
      </c>
      <c r="AH21" s="752" t="s">
        <v>2</v>
      </c>
      <c r="AI21" s="255">
        <v>50</v>
      </c>
      <c r="AJ21" s="255"/>
      <c r="AK21" s="255">
        <v>10</v>
      </c>
      <c r="AL21" s="255" t="s">
        <v>2384</v>
      </c>
    </row>
    <row r="22" spans="1:264" s="792" customFormat="1" ht="11.1" customHeight="1">
      <c r="A22" s="256">
        <v>150</v>
      </c>
      <c r="B22" s="257">
        <v>43626</v>
      </c>
      <c r="C22" s="713" t="str">
        <f t="shared" si="0"/>
        <v>*PDR1906-0931*</v>
      </c>
      <c r="D22" s="672" t="s">
        <v>3724</v>
      </c>
      <c r="E22" s="256" t="s">
        <v>3670</v>
      </c>
      <c r="F22" s="256"/>
      <c r="G22" s="297" t="s">
        <v>2387</v>
      </c>
      <c r="H22" s="258" t="s">
        <v>2383</v>
      </c>
      <c r="I22" s="258" t="s">
        <v>2386</v>
      </c>
      <c r="J22" s="256">
        <v>2060</v>
      </c>
      <c r="K22" s="257">
        <v>22809</v>
      </c>
      <c r="L22" s="258" t="s">
        <v>2385</v>
      </c>
      <c r="M22" s="260" t="s">
        <v>2512</v>
      </c>
      <c r="N22" s="672" t="s">
        <v>2147</v>
      </c>
      <c r="O22" s="257" t="s">
        <v>1291</v>
      </c>
      <c r="P22" s="257"/>
      <c r="Q22" s="257"/>
      <c r="R22" s="257">
        <v>43627</v>
      </c>
      <c r="S22" s="256">
        <v>2060</v>
      </c>
      <c r="T22" s="804" t="s">
        <v>2208</v>
      </c>
      <c r="U22" s="256"/>
      <c r="V22" s="743">
        <v>2060</v>
      </c>
      <c r="W22" s="259"/>
      <c r="X22" s="680" t="s">
        <v>1828</v>
      </c>
      <c r="Y22" s="674" t="s">
        <v>2152</v>
      </c>
      <c r="Z22" s="672">
        <v>508</v>
      </c>
      <c r="AA22" s="261">
        <v>1675</v>
      </c>
      <c r="AB22" s="329">
        <f t="shared" si="1"/>
        <v>41.2</v>
      </c>
      <c r="AC22" s="329">
        <f t="shared" si="2"/>
        <v>668.00000000000011</v>
      </c>
      <c r="AD22" s="340">
        <f t="shared" si="3"/>
        <v>19.133333333333333</v>
      </c>
      <c r="AE22" s="341">
        <f t="shared" si="4"/>
        <v>19</v>
      </c>
      <c r="AF22" s="340">
        <f t="shared" si="5"/>
        <v>19.079999999999998</v>
      </c>
      <c r="AG22" s="262" t="s">
        <v>1330</v>
      </c>
      <c r="AH22" s="752" t="s">
        <v>2</v>
      </c>
      <c r="AI22" s="255">
        <v>50</v>
      </c>
      <c r="AJ22" s="255"/>
      <c r="AK22" s="255">
        <v>10</v>
      </c>
      <c r="AL22" s="255" t="s">
        <v>2384</v>
      </c>
    </row>
    <row r="23" spans="1:264" s="792" customFormat="1" ht="11.1" customHeight="1">
      <c r="A23" s="256">
        <v>160</v>
      </c>
      <c r="B23" s="257">
        <v>43626</v>
      </c>
      <c r="C23" s="713" t="str">
        <f t="shared" si="0"/>
        <v>*PDR1906-0933*</v>
      </c>
      <c r="D23" s="672" t="s">
        <v>3723</v>
      </c>
      <c r="E23" s="256" t="s">
        <v>3670</v>
      </c>
      <c r="F23" s="256"/>
      <c r="G23" s="297" t="s">
        <v>2387</v>
      </c>
      <c r="H23" s="258" t="s">
        <v>2383</v>
      </c>
      <c r="I23" s="258" t="s">
        <v>2386</v>
      </c>
      <c r="J23" s="256">
        <v>2060</v>
      </c>
      <c r="K23" s="257">
        <v>22809</v>
      </c>
      <c r="L23" s="258" t="s">
        <v>2385</v>
      </c>
      <c r="M23" s="260" t="s">
        <v>2512</v>
      </c>
      <c r="N23" s="672" t="s">
        <v>2147</v>
      </c>
      <c r="O23" s="257" t="s">
        <v>1291</v>
      </c>
      <c r="P23" s="257"/>
      <c r="Q23" s="257"/>
      <c r="R23" s="257">
        <v>43627</v>
      </c>
      <c r="S23" s="256">
        <v>2060</v>
      </c>
      <c r="T23" s="804" t="s">
        <v>2208</v>
      </c>
      <c r="U23" s="256"/>
      <c r="V23" s="743">
        <v>2060</v>
      </c>
      <c r="W23" s="259"/>
      <c r="X23" s="680" t="s">
        <v>1828</v>
      </c>
      <c r="Y23" s="674" t="s">
        <v>2152</v>
      </c>
      <c r="Z23" s="672">
        <v>508</v>
      </c>
      <c r="AA23" s="261">
        <v>1675</v>
      </c>
      <c r="AB23" s="329">
        <f t="shared" si="1"/>
        <v>20.6</v>
      </c>
      <c r="AC23" s="329">
        <f t="shared" si="2"/>
        <v>688.60000000000014</v>
      </c>
      <c r="AD23" s="340">
        <f t="shared" si="3"/>
        <v>19.476666666666667</v>
      </c>
      <c r="AE23" s="341">
        <f t="shared" si="4"/>
        <v>19</v>
      </c>
      <c r="AF23" s="340">
        <f t="shared" si="5"/>
        <v>19.286000000000001</v>
      </c>
      <c r="AG23" s="262" t="s">
        <v>1330</v>
      </c>
      <c r="AH23" s="752" t="s">
        <v>2</v>
      </c>
      <c r="AI23" s="255">
        <v>100</v>
      </c>
      <c r="AJ23" s="255"/>
      <c r="AK23" s="255">
        <v>10</v>
      </c>
      <c r="AL23" s="255" t="s">
        <v>2384</v>
      </c>
    </row>
    <row r="24" spans="1:264" s="792" customFormat="1" ht="11.1" customHeight="1">
      <c r="A24" s="256">
        <v>170</v>
      </c>
      <c r="B24" s="257">
        <v>43626</v>
      </c>
      <c r="C24" s="713" t="str">
        <f t="shared" si="0"/>
        <v>*PDR1906-0935*</v>
      </c>
      <c r="D24" s="672" t="s">
        <v>3722</v>
      </c>
      <c r="E24" s="256" t="s">
        <v>3670</v>
      </c>
      <c r="F24" s="256"/>
      <c r="G24" s="297" t="s">
        <v>2387</v>
      </c>
      <c r="H24" s="258" t="s">
        <v>2383</v>
      </c>
      <c r="I24" s="258" t="s">
        <v>2386</v>
      </c>
      <c r="J24" s="256">
        <v>2060</v>
      </c>
      <c r="K24" s="257">
        <v>22809</v>
      </c>
      <c r="L24" s="258" t="s">
        <v>2385</v>
      </c>
      <c r="M24" s="260" t="s">
        <v>2512</v>
      </c>
      <c r="N24" s="672" t="s">
        <v>2147</v>
      </c>
      <c r="O24" s="257" t="s">
        <v>1291</v>
      </c>
      <c r="P24" s="257"/>
      <c r="Q24" s="257"/>
      <c r="R24" s="257">
        <v>43627</v>
      </c>
      <c r="S24" s="256">
        <v>2060</v>
      </c>
      <c r="T24" s="804" t="s">
        <v>2208</v>
      </c>
      <c r="U24" s="256"/>
      <c r="V24" s="743">
        <v>2060</v>
      </c>
      <c r="W24" s="259"/>
      <c r="X24" s="680" t="s">
        <v>1828</v>
      </c>
      <c r="Y24" s="674" t="s">
        <v>2152</v>
      </c>
      <c r="Z24" s="672">
        <v>508</v>
      </c>
      <c r="AA24" s="261">
        <v>1675</v>
      </c>
      <c r="AB24" s="329">
        <f t="shared" si="1"/>
        <v>20.6</v>
      </c>
      <c r="AC24" s="329">
        <f t="shared" si="2"/>
        <v>709.20000000000016</v>
      </c>
      <c r="AD24" s="340">
        <f t="shared" si="3"/>
        <v>19.82</v>
      </c>
      <c r="AE24" s="341">
        <f t="shared" si="4"/>
        <v>19</v>
      </c>
      <c r="AF24" s="340">
        <f t="shared" si="5"/>
        <v>19.492000000000001</v>
      </c>
      <c r="AG24" s="262" t="s">
        <v>1330</v>
      </c>
      <c r="AH24" s="752" t="s">
        <v>2</v>
      </c>
      <c r="AI24" s="255">
        <v>100</v>
      </c>
      <c r="AJ24" s="255"/>
      <c r="AK24" s="255">
        <v>10</v>
      </c>
      <c r="AL24" s="255" t="s">
        <v>2384</v>
      </c>
    </row>
    <row r="25" spans="1:264" s="792" customFormat="1" ht="11.1" customHeight="1">
      <c r="A25" s="276">
        <v>270</v>
      </c>
      <c r="B25" s="257">
        <v>43623</v>
      </c>
      <c r="C25" s="713" t="str">
        <f t="shared" si="0"/>
        <v>*PDR1906-0812*</v>
      </c>
      <c r="D25" s="672" t="s">
        <v>3554</v>
      </c>
      <c r="E25" s="256" t="s">
        <v>3552</v>
      </c>
      <c r="F25" s="256"/>
      <c r="G25" s="297" t="s">
        <v>1917</v>
      </c>
      <c r="H25" s="258" t="s">
        <v>1914</v>
      </c>
      <c r="I25" s="258" t="s">
        <v>1918</v>
      </c>
      <c r="J25" s="256">
        <v>200</v>
      </c>
      <c r="K25" s="257">
        <v>22809</v>
      </c>
      <c r="L25" s="258" t="s">
        <v>1316</v>
      </c>
      <c r="M25" s="260" t="s">
        <v>1919</v>
      </c>
      <c r="N25" s="672"/>
      <c r="O25" s="257" t="s">
        <v>1291</v>
      </c>
      <c r="P25" s="257"/>
      <c r="Q25" s="257"/>
      <c r="R25" s="257">
        <v>43626</v>
      </c>
      <c r="S25" s="256">
        <v>200</v>
      </c>
      <c r="T25" s="256"/>
      <c r="U25" s="256" t="s">
        <v>3815</v>
      </c>
      <c r="V25" s="743">
        <v>200</v>
      </c>
      <c r="W25" s="259"/>
      <c r="X25" s="680" t="s">
        <v>1828</v>
      </c>
      <c r="Y25" s="674" t="s">
        <v>1916</v>
      </c>
      <c r="Z25" s="672">
        <v>964</v>
      </c>
      <c r="AA25" s="261">
        <v>2215</v>
      </c>
      <c r="AB25" s="329">
        <f t="shared" si="1"/>
        <v>19</v>
      </c>
      <c r="AC25" s="329">
        <f t="shared" si="2"/>
        <v>728.20000000000016</v>
      </c>
      <c r="AD25" s="340">
        <f t="shared" si="3"/>
        <v>20.13666666666667</v>
      </c>
      <c r="AE25" s="341">
        <f t="shared" si="4"/>
        <v>20</v>
      </c>
      <c r="AF25" s="340">
        <f t="shared" si="5"/>
        <v>20.082000000000001</v>
      </c>
      <c r="AG25" s="262" t="s">
        <v>1395</v>
      </c>
      <c r="AH25" s="255" t="s">
        <v>65</v>
      </c>
      <c r="AI25" s="752">
        <v>50</v>
      </c>
      <c r="AJ25" s="255">
        <v>15</v>
      </c>
      <c r="AK25" s="255">
        <v>5</v>
      </c>
      <c r="AL25" s="255" t="s">
        <v>1920</v>
      </c>
    </row>
    <row r="26" spans="1:264" s="809" customFormat="1" ht="11.1" customHeight="1">
      <c r="A26" s="748">
        <v>280</v>
      </c>
      <c r="B26" s="753">
        <v>43607</v>
      </c>
      <c r="C26" s="789" t="str">
        <f t="shared" si="0"/>
        <v>*PDR1906-0174*</v>
      </c>
      <c r="D26" s="754" t="s">
        <v>2742</v>
      </c>
      <c r="E26" s="748" t="s">
        <v>2741</v>
      </c>
      <c r="F26" s="748"/>
      <c r="G26" s="755" t="s">
        <v>2464</v>
      </c>
      <c r="H26" s="756" t="s">
        <v>1328</v>
      </c>
      <c r="I26" s="756" t="s">
        <v>2465</v>
      </c>
      <c r="J26" s="748">
        <v>2000</v>
      </c>
      <c r="K26" s="753">
        <v>22809</v>
      </c>
      <c r="L26" s="756" t="s">
        <v>1979</v>
      </c>
      <c r="M26" s="757" t="s">
        <v>2466</v>
      </c>
      <c r="N26" s="754"/>
      <c r="O26" s="753" t="s">
        <v>1291</v>
      </c>
      <c r="P26" s="753"/>
      <c r="Q26" s="753"/>
      <c r="R26" s="753">
        <v>43624</v>
      </c>
      <c r="S26" s="748">
        <v>2003</v>
      </c>
      <c r="T26" s="748"/>
      <c r="U26" s="748" t="s">
        <v>3275</v>
      </c>
      <c r="V26" s="293">
        <v>2000</v>
      </c>
      <c r="W26" s="758"/>
      <c r="X26" s="759" t="s">
        <v>1828</v>
      </c>
      <c r="Y26" s="763" t="s">
        <v>302</v>
      </c>
      <c r="Z26" s="754">
        <v>1067</v>
      </c>
      <c r="AA26" s="760">
        <v>1397</v>
      </c>
      <c r="AB26" s="329">
        <f t="shared" si="1"/>
        <v>55.06</v>
      </c>
      <c r="AC26" s="329">
        <f t="shared" si="2"/>
        <v>783.26000000000022</v>
      </c>
      <c r="AD26" s="340">
        <f t="shared" si="3"/>
        <v>21.054333333333339</v>
      </c>
      <c r="AE26" s="341">
        <f t="shared" si="4"/>
        <v>21</v>
      </c>
      <c r="AF26" s="340">
        <f t="shared" si="5"/>
        <v>21.032600000000002</v>
      </c>
      <c r="AG26" s="761" t="s">
        <v>1416</v>
      </c>
      <c r="AH26" s="752" t="s">
        <v>2</v>
      </c>
      <c r="AI26" s="752">
        <v>50</v>
      </c>
      <c r="AJ26" s="752">
        <v>15</v>
      </c>
      <c r="AK26" s="752">
        <v>10</v>
      </c>
      <c r="AL26" s="752" t="s">
        <v>1327</v>
      </c>
    </row>
    <row r="27" spans="1:264" s="792" customFormat="1" ht="11.1" customHeight="1">
      <c r="A27" s="256">
        <v>290</v>
      </c>
      <c r="B27" s="257">
        <v>43622</v>
      </c>
      <c r="C27" s="713" t="str">
        <f t="shared" si="0"/>
        <v>*PDR1906-0777*</v>
      </c>
      <c r="D27" s="672" t="s">
        <v>3483</v>
      </c>
      <c r="E27" s="256" t="s">
        <v>3461</v>
      </c>
      <c r="F27" s="256"/>
      <c r="G27" s="297" t="s">
        <v>3460</v>
      </c>
      <c r="H27" s="258" t="s">
        <v>1303</v>
      </c>
      <c r="I27" s="258" t="s">
        <v>3459</v>
      </c>
      <c r="J27" s="256">
        <v>2040</v>
      </c>
      <c r="K27" s="257">
        <v>22809</v>
      </c>
      <c r="L27" s="258" t="s">
        <v>1371</v>
      </c>
      <c r="M27" s="260" t="s">
        <v>3458</v>
      </c>
      <c r="N27" s="672"/>
      <c r="O27" s="257" t="s">
        <v>1291</v>
      </c>
      <c r="P27" s="257"/>
      <c r="Q27" s="257"/>
      <c r="R27" s="257">
        <v>43624</v>
      </c>
      <c r="S27" s="256">
        <v>2043</v>
      </c>
      <c r="T27" s="256"/>
      <c r="U27" s="256" t="s">
        <v>3667</v>
      </c>
      <c r="V27" s="293">
        <v>2040</v>
      </c>
      <c r="W27" s="259"/>
      <c r="X27" s="680" t="s">
        <v>1828</v>
      </c>
      <c r="Y27" s="674" t="s">
        <v>1380</v>
      </c>
      <c r="Z27" s="672">
        <v>565</v>
      </c>
      <c r="AA27" s="261">
        <v>1483</v>
      </c>
      <c r="AB27" s="329">
        <f t="shared" si="1"/>
        <v>35.43</v>
      </c>
      <c r="AC27" s="329">
        <f t="shared" si="2"/>
        <v>818.69000000000017</v>
      </c>
      <c r="AD27" s="340">
        <f t="shared" si="3"/>
        <v>21.644833333333338</v>
      </c>
      <c r="AE27" s="341">
        <f t="shared" si="4"/>
        <v>21</v>
      </c>
      <c r="AF27" s="340">
        <f t="shared" si="5"/>
        <v>21.386900000000004</v>
      </c>
      <c r="AG27" s="262" t="s">
        <v>1330</v>
      </c>
      <c r="AH27" s="255" t="s">
        <v>2</v>
      </c>
      <c r="AI27" s="752">
        <v>100</v>
      </c>
      <c r="AJ27" s="255">
        <v>15</v>
      </c>
      <c r="AK27" s="255">
        <v>10</v>
      </c>
      <c r="AL27" s="255">
        <v>0</v>
      </c>
    </row>
    <row r="28" spans="1:264" s="809" customFormat="1" ht="11.1" customHeight="1">
      <c r="A28" s="748" t="s">
        <v>66</v>
      </c>
      <c r="B28" s="753">
        <v>43567</v>
      </c>
      <c r="C28" s="789" t="str">
        <f t="shared" si="0"/>
        <v>*PDW1906-0045*</v>
      </c>
      <c r="D28" s="754" t="s">
        <v>3359</v>
      </c>
      <c r="E28" s="748" t="s">
        <v>2265</v>
      </c>
      <c r="F28" s="748"/>
      <c r="G28" s="755" t="s">
        <v>1881</v>
      </c>
      <c r="H28" s="756" t="s">
        <v>1370</v>
      </c>
      <c r="I28" s="756" t="s">
        <v>1880</v>
      </c>
      <c r="J28" s="748">
        <v>32</v>
      </c>
      <c r="K28" s="753">
        <v>43622</v>
      </c>
      <c r="L28" s="756" t="s">
        <v>1371</v>
      </c>
      <c r="M28" s="757" t="s">
        <v>1879</v>
      </c>
      <c r="N28" s="754"/>
      <c r="O28" s="753" t="s">
        <v>1291</v>
      </c>
      <c r="P28" s="753"/>
      <c r="Q28" s="753"/>
      <c r="R28" s="753">
        <v>43622</v>
      </c>
      <c r="S28" s="748">
        <v>40</v>
      </c>
      <c r="T28" s="748"/>
      <c r="U28" s="748" t="s">
        <v>3678</v>
      </c>
      <c r="V28" s="293">
        <v>32</v>
      </c>
      <c r="W28" s="758"/>
      <c r="X28" s="759" t="s">
        <v>1828</v>
      </c>
      <c r="Y28" s="763" t="s">
        <v>1304</v>
      </c>
      <c r="Z28" s="754">
        <v>526</v>
      </c>
      <c r="AA28" s="760">
        <v>1455</v>
      </c>
      <c r="AB28" s="329">
        <f t="shared" si="1"/>
        <v>15.4</v>
      </c>
      <c r="AC28" s="329">
        <f t="shared" si="2"/>
        <v>834.09000000000015</v>
      </c>
      <c r="AD28" s="340">
        <f t="shared" si="3"/>
        <v>21.901500000000002</v>
      </c>
      <c r="AE28" s="341">
        <f t="shared" si="4"/>
        <v>21</v>
      </c>
      <c r="AF28" s="340">
        <f t="shared" si="5"/>
        <v>21.540900000000001</v>
      </c>
      <c r="AG28" s="761" t="s">
        <v>1330</v>
      </c>
      <c r="AH28" s="752" t="s">
        <v>2</v>
      </c>
      <c r="AI28" s="752">
        <v>100</v>
      </c>
      <c r="AJ28" s="752">
        <v>15</v>
      </c>
      <c r="AK28" s="752">
        <v>10</v>
      </c>
      <c r="AL28" s="752" t="s">
        <v>1926</v>
      </c>
      <c r="AM28" s="762"/>
      <c r="AN28" s="762"/>
      <c r="AO28" s="762"/>
      <c r="AP28" s="762"/>
      <c r="AQ28" s="762"/>
      <c r="AR28" s="762"/>
      <c r="AS28" s="762"/>
      <c r="AT28" s="762"/>
      <c r="AU28" s="762"/>
      <c r="AV28" s="762"/>
      <c r="AW28" s="762"/>
      <c r="AX28" s="762"/>
      <c r="AY28" s="762"/>
      <c r="AZ28" s="762"/>
      <c r="BA28" s="762"/>
      <c r="BB28" s="762"/>
      <c r="BC28" s="762"/>
      <c r="BD28" s="762"/>
      <c r="BE28" s="762"/>
      <c r="BF28" s="762"/>
      <c r="BG28" s="762"/>
      <c r="BH28" s="762"/>
      <c r="BI28" s="762"/>
      <c r="BJ28" s="762"/>
      <c r="BK28" s="762"/>
      <c r="BL28" s="762"/>
      <c r="BM28" s="762"/>
      <c r="BN28" s="762"/>
      <c r="BO28" s="762"/>
      <c r="BP28" s="762"/>
      <c r="BQ28" s="762"/>
      <c r="BR28" s="762"/>
      <c r="BS28" s="762"/>
      <c r="BT28" s="762"/>
      <c r="BU28" s="762"/>
      <c r="BV28" s="762"/>
      <c r="BW28" s="762"/>
      <c r="BX28" s="762"/>
      <c r="BY28" s="762"/>
      <c r="BZ28" s="762"/>
      <c r="CA28" s="762"/>
      <c r="CB28" s="762"/>
      <c r="CC28" s="762"/>
      <c r="CD28" s="762"/>
      <c r="CE28" s="762"/>
      <c r="CF28" s="762"/>
      <c r="CG28" s="762"/>
      <c r="CH28" s="762"/>
      <c r="CI28" s="762"/>
      <c r="CJ28" s="762"/>
      <c r="CK28" s="762"/>
      <c r="CL28" s="762"/>
      <c r="CM28" s="762"/>
      <c r="CN28" s="762"/>
      <c r="CO28" s="762"/>
      <c r="CP28" s="762"/>
      <c r="CQ28" s="762"/>
      <c r="CR28" s="762"/>
      <c r="CS28" s="762"/>
      <c r="CT28" s="762"/>
      <c r="CU28" s="762"/>
      <c r="CV28" s="762"/>
      <c r="CW28" s="762"/>
      <c r="CX28" s="762"/>
      <c r="CY28" s="762"/>
      <c r="CZ28" s="762"/>
      <c r="DA28" s="762"/>
      <c r="DB28" s="762"/>
      <c r="DC28" s="762"/>
      <c r="DD28" s="762"/>
      <c r="DE28" s="762"/>
      <c r="DF28" s="762"/>
      <c r="DG28" s="762"/>
      <c r="DH28" s="762"/>
      <c r="DI28" s="762"/>
      <c r="DJ28" s="762"/>
      <c r="DK28" s="762"/>
      <c r="DL28" s="762"/>
      <c r="DM28" s="762"/>
      <c r="DN28" s="762"/>
      <c r="DO28" s="762"/>
      <c r="DP28" s="762"/>
      <c r="DQ28" s="762"/>
      <c r="DR28" s="762"/>
      <c r="DS28" s="762"/>
      <c r="DT28" s="762"/>
      <c r="DU28" s="762"/>
      <c r="DV28" s="762"/>
      <c r="DW28" s="762"/>
      <c r="DX28" s="762"/>
      <c r="DY28" s="762"/>
      <c r="DZ28" s="762"/>
      <c r="EA28" s="762"/>
      <c r="EB28" s="762"/>
      <c r="EC28" s="762"/>
      <c r="ED28" s="762"/>
      <c r="EE28" s="762"/>
      <c r="EF28" s="762"/>
      <c r="EG28" s="762"/>
      <c r="EH28" s="762"/>
      <c r="EI28" s="762"/>
      <c r="EJ28" s="762"/>
      <c r="EK28" s="762"/>
      <c r="EL28" s="762"/>
      <c r="EM28" s="762"/>
      <c r="EN28" s="762"/>
      <c r="EO28" s="762"/>
      <c r="EP28" s="762"/>
      <c r="EQ28" s="762"/>
      <c r="ER28" s="762"/>
      <c r="ES28" s="762"/>
      <c r="ET28" s="762"/>
      <c r="EU28" s="762"/>
      <c r="EV28" s="762"/>
      <c r="EW28" s="762"/>
      <c r="EX28" s="762"/>
      <c r="EY28" s="762"/>
      <c r="EZ28" s="762"/>
      <c r="FA28" s="762"/>
      <c r="FB28" s="762"/>
      <c r="FC28" s="762"/>
      <c r="FD28" s="762"/>
      <c r="FE28" s="762"/>
      <c r="FF28" s="762"/>
      <c r="FG28" s="762"/>
      <c r="FH28" s="762"/>
      <c r="FI28" s="762"/>
      <c r="FJ28" s="762"/>
      <c r="FK28" s="762"/>
      <c r="FL28" s="762"/>
      <c r="FM28" s="762"/>
      <c r="FN28" s="762"/>
      <c r="FO28" s="762"/>
      <c r="FP28" s="762"/>
      <c r="FQ28" s="762"/>
      <c r="FR28" s="762"/>
      <c r="FS28" s="762"/>
      <c r="FT28" s="762"/>
      <c r="FU28" s="762"/>
      <c r="FV28" s="762"/>
      <c r="FW28" s="762"/>
      <c r="FX28" s="762"/>
      <c r="FY28" s="762"/>
      <c r="FZ28" s="762"/>
      <c r="GA28" s="762"/>
      <c r="GB28" s="762"/>
      <c r="GC28" s="762"/>
      <c r="GD28" s="762"/>
      <c r="GE28" s="762"/>
      <c r="GF28" s="762"/>
      <c r="GG28" s="762"/>
      <c r="GH28" s="762"/>
      <c r="GI28" s="762"/>
      <c r="GJ28" s="762"/>
      <c r="GK28" s="762"/>
      <c r="GL28" s="762"/>
      <c r="GM28" s="762"/>
      <c r="GN28" s="762"/>
      <c r="GO28" s="762"/>
      <c r="GP28" s="762"/>
      <c r="GQ28" s="762"/>
      <c r="GR28" s="762"/>
      <c r="GS28" s="762"/>
      <c r="GT28" s="762"/>
      <c r="GU28" s="762"/>
      <c r="GV28" s="762"/>
      <c r="GW28" s="762"/>
      <c r="GX28" s="762"/>
      <c r="GY28" s="762"/>
      <c r="GZ28" s="762"/>
      <c r="HA28" s="762"/>
      <c r="HB28" s="762"/>
      <c r="HC28" s="762"/>
      <c r="HD28" s="762"/>
      <c r="HE28" s="762"/>
      <c r="HF28" s="762"/>
      <c r="HG28" s="762"/>
      <c r="HH28" s="762"/>
      <c r="HI28" s="762"/>
      <c r="HJ28" s="762"/>
      <c r="HK28" s="762"/>
      <c r="HL28" s="762"/>
      <c r="HM28" s="762"/>
      <c r="HN28" s="762"/>
      <c r="HO28" s="762"/>
      <c r="HP28" s="762"/>
      <c r="HQ28" s="762"/>
      <c r="HR28" s="762"/>
      <c r="HS28" s="762"/>
      <c r="HT28" s="762"/>
      <c r="HU28" s="762"/>
      <c r="HV28" s="762"/>
      <c r="HW28" s="762"/>
      <c r="HX28" s="762"/>
      <c r="HY28" s="762"/>
      <c r="HZ28" s="762"/>
      <c r="IA28" s="762"/>
      <c r="IB28" s="762"/>
      <c r="IC28" s="762"/>
      <c r="ID28" s="762"/>
      <c r="IE28" s="762"/>
      <c r="IF28" s="762"/>
      <c r="IG28" s="762"/>
      <c r="IH28" s="762"/>
      <c r="II28" s="762"/>
      <c r="IJ28" s="762"/>
      <c r="IK28" s="762"/>
      <c r="IL28" s="762"/>
      <c r="IM28" s="762"/>
      <c r="IN28" s="762"/>
      <c r="IO28" s="762"/>
      <c r="IP28" s="762"/>
      <c r="IQ28" s="762"/>
      <c r="IR28" s="762"/>
      <c r="IS28" s="762"/>
      <c r="IT28" s="762"/>
      <c r="IU28" s="762"/>
      <c r="IV28" s="762"/>
      <c r="IW28" s="762"/>
      <c r="IX28" s="762"/>
      <c r="IY28" s="762"/>
      <c r="IZ28" s="762"/>
      <c r="JA28" s="762"/>
      <c r="JB28" s="762"/>
      <c r="JC28" s="762"/>
      <c r="JD28" s="762"/>
    </row>
    <row r="29" spans="1:264" s="809" customFormat="1" ht="11.1" customHeight="1">
      <c r="A29" s="748" t="s">
        <v>66</v>
      </c>
      <c r="B29" s="753">
        <v>43610</v>
      </c>
      <c r="C29" s="789" t="str">
        <f t="shared" si="0"/>
        <v>*PDW1906-0049*</v>
      </c>
      <c r="D29" s="754" t="s">
        <v>3382</v>
      </c>
      <c r="E29" s="748" t="s">
        <v>2837</v>
      </c>
      <c r="F29" s="748"/>
      <c r="G29" s="755" t="s">
        <v>2376</v>
      </c>
      <c r="H29" s="756" t="s">
        <v>2207</v>
      </c>
      <c r="I29" s="756" t="s">
        <v>2375</v>
      </c>
      <c r="J29" s="748">
        <v>65</v>
      </c>
      <c r="K29" s="753">
        <v>43626</v>
      </c>
      <c r="L29" s="791" t="s">
        <v>2300</v>
      </c>
      <c r="M29" s="757" t="s">
        <v>2374</v>
      </c>
      <c r="N29" s="754"/>
      <c r="O29" s="753" t="s">
        <v>1291</v>
      </c>
      <c r="P29" s="753"/>
      <c r="Q29" s="753"/>
      <c r="R29" s="753">
        <v>43624</v>
      </c>
      <c r="S29" s="748">
        <v>70</v>
      </c>
      <c r="T29" s="748"/>
      <c r="U29" s="735" t="s">
        <v>3599</v>
      </c>
      <c r="V29" s="727" t="s">
        <v>3661</v>
      </c>
      <c r="W29" s="758"/>
      <c r="X29" s="759" t="s">
        <v>1828</v>
      </c>
      <c r="Y29" s="763" t="s">
        <v>502</v>
      </c>
      <c r="Z29" s="754">
        <v>393</v>
      </c>
      <c r="AA29" s="760">
        <v>1319</v>
      </c>
      <c r="AB29" s="329">
        <f t="shared" si="1"/>
        <v>15.7</v>
      </c>
      <c r="AC29" s="329">
        <f t="shared" si="2"/>
        <v>849.79000000000019</v>
      </c>
      <c r="AD29" s="340">
        <f t="shared" si="3"/>
        <v>22.163166666666669</v>
      </c>
      <c r="AE29" s="341">
        <f t="shared" si="4"/>
        <v>22</v>
      </c>
      <c r="AF29" s="340">
        <f t="shared" si="5"/>
        <v>22.097900000000003</v>
      </c>
      <c r="AG29" s="761" t="s">
        <v>1330</v>
      </c>
      <c r="AH29" s="752" t="s">
        <v>2</v>
      </c>
      <c r="AI29" s="752">
        <v>100</v>
      </c>
      <c r="AJ29" s="752">
        <v>15</v>
      </c>
      <c r="AK29" s="752">
        <v>10</v>
      </c>
      <c r="AL29" s="752" t="s">
        <v>2299</v>
      </c>
    </row>
    <row r="30" spans="1:264" s="809" customFormat="1" ht="11.1" customHeight="1">
      <c r="A30" s="748">
        <v>320</v>
      </c>
      <c r="B30" s="753">
        <v>43622</v>
      </c>
      <c r="C30" s="789" t="str">
        <f t="shared" si="0"/>
        <v>*PDR1906-0787*</v>
      </c>
      <c r="D30" s="754" t="s">
        <v>3507</v>
      </c>
      <c r="E30" s="748" t="s">
        <v>3506</v>
      </c>
      <c r="F30" s="748"/>
      <c r="G30" s="755" t="s">
        <v>3505</v>
      </c>
      <c r="H30" s="756" t="s">
        <v>1299</v>
      </c>
      <c r="I30" s="756" t="s">
        <v>3504</v>
      </c>
      <c r="J30" s="748">
        <v>5000</v>
      </c>
      <c r="K30" s="753">
        <v>43628</v>
      </c>
      <c r="L30" s="756" t="s">
        <v>3503</v>
      </c>
      <c r="M30" s="757" t="s">
        <v>3502</v>
      </c>
      <c r="N30" s="730" t="s">
        <v>3789</v>
      </c>
      <c r="O30" s="756"/>
      <c r="P30" s="753">
        <v>43623</v>
      </c>
      <c r="Q30" s="756"/>
      <c r="R30" s="753">
        <v>43626</v>
      </c>
      <c r="S30" s="748">
        <v>5020</v>
      </c>
      <c r="T30" s="748"/>
      <c r="U30" s="748" t="s">
        <v>3834</v>
      </c>
      <c r="V30" s="293">
        <v>5000</v>
      </c>
      <c r="W30" s="758"/>
      <c r="X30" s="759" t="s">
        <v>1831</v>
      </c>
      <c r="Y30" s="757" t="s">
        <v>2878</v>
      </c>
      <c r="Z30" s="754">
        <v>640</v>
      </c>
      <c r="AA30" s="760">
        <v>1032</v>
      </c>
      <c r="AB30" s="329">
        <f t="shared" si="1"/>
        <v>110.2</v>
      </c>
      <c r="AC30" s="329">
        <f t="shared" si="2"/>
        <v>959.99000000000024</v>
      </c>
      <c r="AD30" s="340">
        <f t="shared" si="3"/>
        <v>23.999833333333335</v>
      </c>
      <c r="AE30" s="341">
        <f t="shared" si="4"/>
        <v>23</v>
      </c>
      <c r="AF30" s="340">
        <f t="shared" si="5"/>
        <v>23.599900000000002</v>
      </c>
      <c r="AG30" s="761" t="s">
        <v>1330</v>
      </c>
      <c r="AH30" s="752" t="s">
        <v>2151</v>
      </c>
      <c r="AI30" s="752">
        <v>100</v>
      </c>
      <c r="AJ30" s="752">
        <v>60</v>
      </c>
      <c r="AK30" s="752">
        <v>20</v>
      </c>
      <c r="AL30" s="752">
        <v>0</v>
      </c>
    </row>
    <row r="31" spans="1:264" s="145" customFormat="1" ht="11.1" customHeight="1">
      <c r="A31" s="263">
        <v>330</v>
      </c>
      <c r="B31" s="275">
        <v>43594</v>
      </c>
      <c r="C31" s="289" t="str">
        <f t="shared" si="0"/>
        <v>*PDR1906-0073*</v>
      </c>
      <c r="D31" s="265" t="s">
        <v>2447</v>
      </c>
      <c r="E31" s="263" t="s">
        <v>2446</v>
      </c>
      <c r="F31" s="263"/>
      <c r="G31" s="266" t="s">
        <v>2041</v>
      </c>
      <c r="H31" s="267" t="s">
        <v>1889</v>
      </c>
      <c r="I31" s="267" t="s">
        <v>2040</v>
      </c>
      <c r="J31" s="263">
        <v>4698</v>
      </c>
      <c r="K31" s="264">
        <v>43628</v>
      </c>
      <c r="L31" s="267" t="s">
        <v>2039</v>
      </c>
      <c r="M31" s="269" t="s">
        <v>2038</v>
      </c>
      <c r="N31" s="265"/>
      <c r="O31" s="275" t="s">
        <v>1291</v>
      </c>
      <c r="P31" s="275"/>
      <c r="Q31" s="275"/>
      <c r="R31" s="275">
        <v>43624</v>
      </c>
      <c r="S31" s="276">
        <v>4701</v>
      </c>
      <c r="T31" s="276"/>
      <c r="U31" s="263" t="s">
        <v>3680</v>
      </c>
      <c r="V31" s="293">
        <v>4698</v>
      </c>
      <c r="W31" s="268"/>
      <c r="X31" s="677" t="s">
        <v>1831</v>
      </c>
      <c r="Y31" s="269" t="s">
        <v>2037</v>
      </c>
      <c r="Z31" s="265">
        <v>483</v>
      </c>
      <c r="AA31" s="270">
        <v>1201</v>
      </c>
      <c r="AB31" s="329">
        <f t="shared" si="1"/>
        <v>62.01</v>
      </c>
      <c r="AC31" s="329">
        <f t="shared" si="2"/>
        <v>1022.0000000000002</v>
      </c>
      <c r="AD31" s="340">
        <f t="shared" si="3"/>
        <v>25.033333333333339</v>
      </c>
      <c r="AE31" s="341">
        <f t="shared" si="4"/>
        <v>25</v>
      </c>
      <c r="AF31" s="340">
        <f t="shared" si="5"/>
        <v>25.020000000000003</v>
      </c>
      <c r="AG31" s="271" t="s">
        <v>1330</v>
      </c>
      <c r="AH31" s="290" t="s">
        <v>2</v>
      </c>
      <c r="AI31" s="752">
        <v>100</v>
      </c>
      <c r="AJ31" s="290">
        <v>15</v>
      </c>
      <c r="AK31" s="290">
        <v>20</v>
      </c>
      <c r="AL31" s="290" t="s">
        <v>2036</v>
      </c>
      <c r="AM31" s="273"/>
      <c r="AN31" s="273"/>
      <c r="AO31" s="273"/>
      <c r="AP31" s="273"/>
      <c r="AQ31" s="273"/>
      <c r="AR31" s="273"/>
      <c r="AS31" s="273"/>
      <c r="AT31" s="273"/>
      <c r="AU31" s="273"/>
      <c r="AV31" s="273"/>
      <c r="AW31" s="273"/>
      <c r="AX31" s="273"/>
      <c r="AY31" s="273"/>
      <c r="AZ31" s="273"/>
      <c r="BA31" s="273"/>
      <c r="BB31" s="273"/>
      <c r="BC31" s="273"/>
      <c r="BD31" s="273"/>
      <c r="BE31" s="273"/>
      <c r="BF31" s="273"/>
      <c r="BG31" s="273"/>
      <c r="BH31" s="273"/>
      <c r="BI31" s="273"/>
      <c r="BJ31" s="273"/>
      <c r="BK31" s="273"/>
      <c r="BL31" s="273"/>
      <c r="BM31" s="273"/>
      <c r="BN31" s="273"/>
      <c r="BO31" s="273"/>
      <c r="BP31" s="273"/>
      <c r="BQ31" s="273"/>
      <c r="BR31" s="273"/>
      <c r="BS31" s="273"/>
      <c r="BT31" s="273"/>
      <c r="BU31" s="273"/>
      <c r="BV31" s="273"/>
      <c r="BW31" s="273"/>
      <c r="BX31" s="273"/>
      <c r="BY31" s="273"/>
      <c r="BZ31" s="273"/>
      <c r="CA31" s="273"/>
      <c r="CB31" s="273"/>
      <c r="CC31" s="273"/>
      <c r="CD31" s="273"/>
      <c r="CE31" s="273"/>
      <c r="CF31" s="273"/>
      <c r="CG31" s="273"/>
      <c r="CH31" s="273"/>
      <c r="CI31" s="273"/>
      <c r="CJ31" s="273"/>
      <c r="CK31" s="273"/>
      <c r="CL31" s="273"/>
      <c r="CM31" s="273"/>
      <c r="CN31" s="273"/>
      <c r="CO31" s="273"/>
      <c r="CP31" s="273"/>
      <c r="CQ31" s="273"/>
      <c r="CR31" s="273"/>
      <c r="CS31" s="273"/>
      <c r="CT31" s="273"/>
      <c r="CU31" s="273"/>
      <c r="CV31" s="273"/>
      <c r="CW31" s="273"/>
      <c r="CX31" s="273"/>
      <c r="CY31" s="273"/>
      <c r="CZ31" s="273"/>
      <c r="DA31" s="273"/>
      <c r="DB31" s="273"/>
      <c r="DC31" s="273"/>
      <c r="DD31" s="273"/>
      <c r="DE31" s="273"/>
      <c r="DF31" s="273"/>
      <c r="DG31" s="273"/>
      <c r="DH31" s="273"/>
      <c r="DI31" s="273"/>
      <c r="DJ31" s="273"/>
      <c r="DK31" s="273"/>
      <c r="DL31" s="273"/>
      <c r="DM31" s="273"/>
      <c r="DN31" s="273"/>
      <c r="DO31" s="273"/>
      <c r="DP31" s="273"/>
      <c r="DQ31" s="273"/>
      <c r="DR31" s="273"/>
      <c r="DS31" s="273"/>
      <c r="DT31" s="273"/>
      <c r="DU31" s="273"/>
      <c r="DV31" s="273"/>
      <c r="DW31" s="273"/>
      <c r="DX31" s="273"/>
      <c r="DY31" s="273"/>
      <c r="DZ31" s="273"/>
      <c r="EA31" s="273"/>
      <c r="EB31" s="273"/>
      <c r="EC31" s="273"/>
      <c r="ED31" s="273"/>
      <c r="EE31" s="273"/>
      <c r="EF31" s="273"/>
      <c r="EG31" s="273"/>
      <c r="EH31" s="273"/>
      <c r="EI31" s="273"/>
      <c r="EJ31" s="273"/>
      <c r="EK31" s="273"/>
      <c r="EL31" s="273"/>
      <c r="EM31" s="273"/>
      <c r="EN31" s="273"/>
      <c r="EO31" s="273"/>
      <c r="EP31" s="273"/>
      <c r="EQ31" s="273"/>
      <c r="ER31" s="273"/>
      <c r="ES31" s="273"/>
      <c r="ET31" s="273"/>
      <c r="EU31" s="273"/>
      <c r="EV31" s="273"/>
      <c r="EW31" s="273"/>
      <c r="EX31" s="273"/>
      <c r="EY31" s="273"/>
      <c r="EZ31" s="273"/>
      <c r="FA31" s="273"/>
      <c r="FB31" s="273"/>
      <c r="FC31" s="273"/>
      <c r="FD31" s="273"/>
      <c r="FE31" s="273"/>
      <c r="FF31" s="273"/>
      <c r="FG31" s="273"/>
      <c r="FH31" s="273"/>
      <c r="FI31" s="273"/>
      <c r="FJ31" s="273"/>
      <c r="FK31" s="273"/>
      <c r="FL31" s="273"/>
      <c r="FM31" s="273"/>
      <c r="FN31" s="273"/>
      <c r="FO31" s="273"/>
      <c r="FP31" s="273"/>
      <c r="FQ31" s="273"/>
      <c r="FR31" s="273"/>
      <c r="FS31" s="273"/>
      <c r="FT31" s="273"/>
      <c r="FU31" s="273"/>
      <c r="FV31" s="273"/>
      <c r="FW31" s="273"/>
      <c r="FX31" s="273"/>
      <c r="FY31" s="273"/>
      <c r="FZ31" s="273"/>
      <c r="GA31" s="273"/>
      <c r="GB31" s="273"/>
      <c r="GC31" s="273"/>
      <c r="GD31" s="273"/>
      <c r="GE31" s="273"/>
      <c r="GF31" s="273"/>
      <c r="GG31" s="273"/>
      <c r="GH31" s="273"/>
      <c r="GI31" s="273"/>
      <c r="GJ31" s="273"/>
      <c r="GK31" s="273"/>
      <c r="GL31" s="273"/>
      <c r="GM31" s="273"/>
      <c r="GN31" s="273"/>
      <c r="GO31" s="273"/>
      <c r="GP31" s="273"/>
      <c r="GQ31" s="273"/>
      <c r="GR31" s="273"/>
      <c r="GS31" s="273"/>
      <c r="GT31" s="273"/>
      <c r="GU31" s="273"/>
      <c r="GV31" s="273"/>
      <c r="GW31" s="273"/>
      <c r="GX31" s="273"/>
      <c r="GY31" s="273"/>
      <c r="GZ31" s="273"/>
      <c r="HA31" s="273"/>
      <c r="HB31" s="273"/>
      <c r="HC31" s="273"/>
      <c r="HD31" s="273"/>
      <c r="HE31" s="273"/>
      <c r="HF31" s="273"/>
      <c r="HG31" s="273"/>
      <c r="HH31" s="273"/>
      <c r="HI31" s="273"/>
      <c r="HJ31" s="273"/>
      <c r="HK31" s="273"/>
      <c r="HL31" s="273"/>
      <c r="HM31" s="273"/>
      <c r="HN31" s="273"/>
      <c r="HO31" s="273"/>
      <c r="HP31" s="273"/>
      <c r="HQ31" s="273"/>
      <c r="HR31" s="273"/>
      <c r="HS31" s="273"/>
      <c r="HT31" s="273"/>
      <c r="HU31" s="273"/>
      <c r="HV31" s="273"/>
      <c r="HW31" s="273"/>
      <c r="HX31" s="273"/>
      <c r="HY31" s="273"/>
      <c r="HZ31" s="273"/>
      <c r="IA31" s="273"/>
      <c r="IB31" s="273"/>
      <c r="IC31" s="273"/>
      <c r="ID31" s="273"/>
      <c r="IE31" s="273"/>
      <c r="IF31" s="273"/>
      <c r="IG31" s="273"/>
      <c r="IH31" s="273"/>
      <c r="II31" s="273"/>
      <c r="IJ31" s="273"/>
      <c r="IK31" s="273"/>
      <c r="IL31" s="273"/>
      <c r="IM31" s="273"/>
      <c r="IN31" s="273"/>
      <c r="IO31" s="273"/>
      <c r="IP31" s="273"/>
      <c r="IQ31" s="273"/>
      <c r="IR31" s="273"/>
      <c r="IS31" s="273"/>
      <c r="IT31" s="273"/>
      <c r="IU31" s="273"/>
      <c r="IV31" s="273"/>
      <c r="IW31" s="273"/>
      <c r="IX31" s="273"/>
      <c r="IY31" s="273"/>
      <c r="IZ31" s="273"/>
      <c r="JA31" s="273"/>
      <c r="JB31" s="273"/>
      <c r="JC31" s="273"/>
      <c r="JD31" s="273"/>
    </row>
    <row r="32" spans="1:264" s="792" customFormat="1" ht="11.1" customHeight="1">
      <c r="A32" s="256">
        <v>340</v>
      </c>
      <c r="B32" s="257">
        <v>43605</v>
      </c>
      <c r="C32" s="713" t="str">
        <f t="shared" si="0"/>
        <v>*PDR1906-0133*</v>
      </c>
      <c r="D32" s="672" t="s">
        <v>2671</v>
      </c>
      <c r="E32" s="256" t="s">
        <v>2669</v>
      </c>
      <c r="F32" s="256"/>
      <c r="G32" s="297" t="s">
        <v>2097</v>
      </c>
      <c r="H32" s="258" t="s">
        <v>2096</v>
      </c>
      <c r="I32" s="258" t="s">
        <v>2095</v>
      </c>
      <c r="J32" s="256">
        <v>1000</v>
      </c>
      <c r="K32" s="257">
        <v>22809</v>
      </c>
      <c r="L32" s="258" t="s">
        <v>2094</v>
      </c>
      <c r="M32" s="260" t="s">
        <v>2093</v>
      </c>
      <c r="N32" s="672"/>
      <c r="O32" s="672" t="s">
        <v>1291</v>
      </c>
      <c r="P32" s="258"/>
      <c r="Q32" s="258"/>
      <c r="R32" s="257">
        <v>43624</v>
      </c>
      <c r="S32" s="256">
        <v>1003</v>
      </c>
      <c r="T32" s="256"/>
      <c r="U32" s="256" t="s">
        <v>2753</v>
      </c>
      <c r="V32" s="293">
        <v>1000</v>
      </c>
      <c r="W32" s="259"/>
      <c r="X32" s="680" t="s">
        <v>1828</v>
      </c>
      <c r="Y32" s="674" t="s">
        <v>2092</v>
      </c>
      <c r="Z32" s="672">
        <v>632</v>
      </c>
      <c r="AA32" s="261">
        <v>1945</v>
      </c>
      <c r="AB32" s="329">
        <f t="shared" si="1"/>
        <v>25.03</v>
      </c>
      <c r="AC32" s="329">
        <f t="shared" si="2"/>
        <v>1047.0300000000002</v>
      </c>
      <c r="AD32" s="340">
        <f t="shared" si="3"/>
        <v>25.450500000000002</v>
      </c>
      <c r="AE32" s="341">
        <f t="shared" si="4"/>
        <v>25</v>
      </c>
      <c r="AF32" s="340">
        <f t="shared" si="5"/>
        <v>25.270300000000002</v>
      </c>
      <c r="AG32" s="262" t="s">
        <v>1330</v>
      </c>
      <c r="AH32" s="255" t="s">
        <v>2</v>
      </c>
      <c r="AI32" s="752">
        <v>100</v>
      </c>
      <c r="AJ32" s="255">
        <v>15</v>
      </c>
      <c r="AK32" s="255">
        <v>10</v>
      </c>
      <c r="AL32" s="255">
        <v>0</v>
      </c>
    </row>
    <row r="33" spans="1:264" s="792" customFormat="1" ht="11.1" customHeight="1">
      <c r="A33" s="263">
        <v>350</v>
      </c>
      <c r="B33" s="275">
        <v>43591</v>
      </c>
      <c r="C33" s="289" t="str">
        <f t="shared" si="0"/>
        <v>*PDR1906-0045*</v>
      </c>
      <c r="D33" s="265" t="s">
        <v>2402</v>
      </c>
      <c r="E33" s="263" t="s">
        <v>2397</v>
      </c>
      <c r="F33" s="263"/>
      <c r="G33" s="266" t="s">
        <v>2398</v>
      </c>
      <c r="H33" s="267" t="s">
        <v>2096</v>
      </c>
      <c r="I33" s="267" t="s">
        <v>2399</v>
      </c>
      <c r="J33" s="263">
        <v>600</v>
      </c>
      <c r="K33" s="264">
        <v>43622</v>
      </c>
      <c r="L33" s="267" t="s">
        <v>2094</v>
      </c>
      <c r="M33" s="269" t="s">
        <v>2400</v>
      </c>
      <c r="N33" s="265"/>
      <c r="O33" s="275" t="s">
        <v>1291</v>
      </c>
      <c r="P33" s="275"/>
      <c r="Q33" s="275"/>
      <c r="R33" s="275">
        <v>43624</v>
      </c>
      <c r="S33" s="276">
        <v>603</v>
      </c>
      <c r="T33" s="276"/>
      <c r="U33" s="263" t="s">
        <v>3679</v>
      </c>
      <c r="V33" s="293">
        <v>600</v>
      </c>
      <c r="W33" s="268"/>
      <c r="X33" s="677" t="s">
        <v>1828</v>
      </c>
      <c r="Y33" s="842" t="s">
        <v>2092</v>
      </c>
      <c r="Z33" s="265">
        <v>704</v>
      </c>
      <c r="AA33" s="270">
        <v>2185</v>
      </c>
      <c r="AB33" s="329">
        <f t="shared" si="1"/>
        <v>21.03</v>
      </c>
      <c r="AC33" s="329">
        <f t="shared" si="2"/>
        <v>1068.0600000000002</v>
      </c>
      <c r="AD33" s="340">
        <f t="shared" si="3"/>
        <v>25.801000000000002</v>
      </c>
      <c r="AE33" s="341">
        <f t="shared" si="4"/>
        <v>25</v>
      </c>
      <c r="AF33" s="340">
        <f t="shared" si="5"/>
        <v>25.480600000000003</v>
      </c>
      <c r="AG33" s="271" t="s">
        <v>1330</v>
      </c>
      <c r="AH33" s="290" t="s">
        <v>2</v>
      </c>
      <c r="AI33" s="752">
        <v>100</v>
      </c>
      <c r="AJ33" s="290">
        <v>15</v>
      </c>
      <c r="AK33" s="290">
        <v>10</v>
      </c>
      <c r="AL33" s="290">
        <v>0</v>
      </c>
      <c r="AM33" s="273"/>
      <c r="AN33" s="273"/>
      <c r="AO33" s="273"/>
      <c r="AP33" s="273"/>
      <c r="AQ33" s="273"/>
      <c r="AR33" s="273"/>
      <c r="AS33" s="273"/>
      <c r="AT33" s="273"/>
      <c r="AU33" s="273"/>
      <c r="AV33" s="273"/>
      <c r="AW33" s="273"/>
      <c r="AX33" s="273"/>
      <c r="AY33" s="273"/>
      <c r="AZ33" s="273"/>
      <c r="BA33" s="273"/>
      <c r="BB33" s="273"/>
      <c r="BC33" s="273"/>
      <c r="BD33" s="273"/>
      <c r="BE33" s="273"/>
      <c r="BF33" s="273"/>
      <c r="BG33" s="273"/>
      <c r="BH33" s="273"/>
      <c r="BI33" s="273"/>
      <c r="BJ33" s="273"/>
      <c r="BK33" s="273"/>
      <c r="BL33" s="273"/>
      <c r="BM33" s="273"/>
      <c r="BN33" s="273"/>
      <c r="BO33" s="273"/>
      <c r="BP33" s="273"/>
      <c r="BQ33" s="273"/>
      <c r="BR33" s="273"/>
      <c r="BS33" s="273"/>
      <c r="BT33" s="273"/>
      <c r="BU33" s="273"/>
      <c r="BV33" s="273"/>
      <c r="BW33" s="273"/>
      <c r="BX33" s="273"/>
      <c r="BY33" s="273"/>
      <c r="BZ33" s="273"/>
      <c r="CA33" s="273"/>
      <c r="CB33" s="273"/>
      <c r="CC33" s="273"/>
      <c r="CD33" s="273"/>
      <c r="CE33" s="273"/>
      <c r="CF33" s="273"/>
      <c r="CG33" s="273"/>
      <c r="CH33" s="273"/>
      <c r="CI33" s="273"/>
      <c r="CJ33" s="273"/>
      <c r="CK33" s="273"/>
      <c r="CL33" s="273"/>
      <c r="CM33" s="273"/>
      <c r="CN33" s="273"/>
      <c r="CO33" s="273"/>
      <c r="CP33" s="273"/>
      <c r="CQ33" s="273"/>
      <c r="CR33" s="273"/>
      <c r="CS33" s="273"/>
      <c r="CT33" s="273"/>
      <c r="CU33" s="273"/>
      <c r="CV33" s="273"/>
      <c r="CW33" s="273"/>
      <c r="CX33" s="273"/>
      <c r="CY33" s="273"/>
      <c r="CZ33" s="273"/>
      <c r="DA33" s="273"/>
      <c r="DB33" s="273"/>
      <c r="DC33" s="273"/>
      <c r="DD33" s="273"/>
      <c r="DE33" s="273"/>
      <c r="DF33" s="273"/>
      <c r="DG33" s="273"/>
      <c r="DH33" s="273"/>
      <c r="DI33" s="273"/>
      <c r="DJ33" s="273"/>
      <c r="DK33" s="273"/>
      <c r="DL33" s="273"/>
      <c r="DM33" s="273"/>
      <c r="DN33" s="273"/>
      <c r="DO33" s="273"/>
      <c r="DP33" s="273"/>
      <c r="DQ33" s="273"/>
      <c r="DR33" s="273"/>
      <c r="DS33" s="273"/>
      <c r="DT33" s="273"/>
      <c r="DU33" s="273"/>
      <c r="DV33" s="273"/>
      <c r="DW33" s="273"/>
      <c r="DX33" s="273"/>
      <c r="DY33" s="273"/>
      <c r="DZ33" s="273"/>
      <c r="EA33" s="273"/>
      <c r="EB33" s="273"/>
      <c r="EC33" s="273"/>
      <c r="ED33" s="273"/>
      <c r="EE33" s="273"/>
      <c r="EF33" s="273"/>
      <c r="EG33" s="273"/>
      <c r="EH33" s="273"/>
      <c r="EI33" s="273"/>
      <c r="EJ33" s="273"/>
      <c r="EK33" s="273"/>
      <c r="EL33" s="273"/>
      <c r="EM33" s="273"/>
      <c r="EN33" s="273"/>
      <c r="EO33" s="273"/>
      <c r="EP33" s="273"/>
      <c r="EQ33" s="273"/>
      <c r="ER33" s="273"/>
      <c r="ES33" s="273"/>
      <c r="ET33" s="273"/>
      <c r="EU33" s="273"/>
      <c r="EV33" s="273"/>
      <c r="EW33" s="273"/>
      <c r="EX33" s="273"/>
      <c r="EY33" s="273"/>
      <c r="EZ33" s="273"/>
      <c r="FA33" s="273"/>
      <c r="FB33" s="273"/>
      <c r="FC33" s="273"/>
      <c r="FD33" s="273"/>
      <c r="FE33" s="273"/>
      <c r="FF33" s="273"/>
      <c r="FG33" s="273"/>
      <c r="FH33" s="273"/>
      <c r="FI33" s="273"/>
      <c r="FJ33" s="273"/>
      <c r="FK33" s="273"/>
      <c r="FL33" s="273"/>
      <c r="FM33" s="273"/>
      <c r="FN33" s="273"/>
      <c r="FO33" s="273"/>
      <c r="FP33" s="273"/>
      <c r="FQ33" s="273"/>
      <c r="FR33" s="273"/>
      <c r="FS33" s="273"/>
      <c r="FT33" s="273"/>
      <c r="FU33" s="273"/>
      <c r="FV33" s="273"/>
      <c r="FW33" s="273"/>
      <c r="FX33" s="273"/>
      <c r="FY33" s="273"/>
      <c r="FZ33" s="273"/>
      <c r="GA33" s="273"/>
      <c r="GB33" s="273"/>
      <c r="GC33" s="273"/>
      <c r="GD33" s="273"/>
      <c r="GE33" s="273"/>
      <c r="GF33" s="273"/>
      <c r="GG33" s="273"/>
      <c r="GH33" s="273"/>
      <c r="GI33" s="273"/>
      <c r="GJ33" s="273"/>
      <c r="GK33" s="273"/>
      <c r="GL33" s="273"/>
      <c r="GM33" s="273"/>
      <c r="GN33" s="273"/>
      <c r="GO33" s="273"/>
      <c r="GP33" s="273"/>
      <c r="GQ33" s="273"/>
      <c r="GR33" s="273"/>
      <c r="GS33" s="273"/>
      <c r="GT33" s="273"/>
      <c r="GU33" s="273"/>
      <c r="GV33" s="273"/>
      <c r="GW33" s="273"/>
      <c r="GX33" s="273"/>
      <c r="GY33" s="273"/>
      <c r="GZ33" s="273"/>
      <c r="HA33" s="273"/>
      <c r="HB33" s="273"/>
      <c r="HC33" s="273"/>
      <c r="HD33" s="273"/>
      <c r="HE33" s="273"/>
      <c r="HF33" s="273"/>
      <c r="HG33" s="273"/>
      <c r="HH33" s="273"/>
      <c r="HI33" s="273"/>
      <c r="HJ33" s="273"/>
      <c r="HK33" s="273"/>
      <c r="HL33" s="273"/>
      <c r="HM33" s="273"/>
      <c r="HN33" s="273"/>
      <c r="HO33" s="273"/>
      <c r="HP33" s="273"/>
      <c r="HQ33" s="273"/>
      <c r="HR33" s="273"/>
      <c r="HS33" s="273"/>
      <c r="HT33" s="273"/>
      <c r="HU33" s="273"/>
      <c r="HV33" s="273"/>
      <c r="HW33" s="273"/>
      <c r="HX33" s="273"/>
      <c r="HY33" s="273"/>
      <c r="HZ33" s="273"/>
      <c r="IA33" s="273"/>
      <c r="IB33" s="273"/>
      <c r="IC33" s="273"/>
      <c r="ID33" s="273"/>
      <c r="IE33" s="273"/>
      <c r="IF33" s="273"/>
      <c r="IG33" s="273"/>
      <c r="IH33" s="273"/>
      <c r="II33" s="273"/>
      <c r="IJ33" s="273"/>
      <c r="IK33" s="273"/>
      <c r="IL33" s="273"/>
      <c r="IM33" s="273"/>
      <c r="IN33" s="273"/>
      <c r="IO33" s="273"/>
      <c r="IP33" s="273"/>
      <c r="IQ33" s="273"/>
      <c r="IR33" s="273"/>
      <c r="IS33" s="273"/>
      <c r="IT33" s="273"/>
      <c r="IU33" s="273"/>
      <c r="IV33" s="273"/>
      <c r="IW33" s="273"/>
      <c r="IX33" s="273"/>
      <c r="IY33" s="273"/>
      <c r="IZ33" s="273"/>
      <c r="JA33" s="273"/>
      <c r="JB33" s="273"/>
      <c r="JC33" s="273"/>
      <c r="JD33" s="273"/>
    </row>
    <row r="34" spans="1:264" s="1186" customFormat="1" ht="12.95" customHeight="1">
      <c r="A34" s="1140" t="s">
        <v>1862</v>
      </c>
      <c r="B34" s="1141">
        <v>43602</v>
      </c>
      <c r="C34" s="1142" t="str">
        <f t="shared" ref="C34:C39" si="6">"*"&amp;D34&amp;"*"</f>
        <v>*PDR1905-1247*</v>
      </c>
      <c r="D34" s="1143" t="s">
        <v>2655</v>
      </c>
      <c r="E34" s="1140" t="s">
        <v>2638</v>
      </c>
      <c r="F34" s="1140"/>
      <c r="G34" s="1144" t="s">
        <v>1978</v>
      </c>
      <c r="H34" s="1145" t="s">
        <v>1903</v>
      </c>
      <c r="I34" s="1145" t="s">
        <v>2157</v>
      </c>
      <c r="J34" s="1140">
        <v>1000</v>
      </c>
      <c r="K34" s="1141">
        <v>43628</v>
      </c>
      <c r="L34" s="1145" t="s">
        <v>1977</v>
      </c>
      <c r="M34" s="1146" t="s">
        <v>1976</v>
      </c>
      <c r="N34" s="1143" t="s">
        <v>1891</v>
      </c>
      <c r="O34" s="1143" t="s">
        <v>1291</v>
      </c>
      <c r="P34" s="1145"/>
      <c r="Q34" s="1145"/>
      <c r="R34" s="1141">
        <v>43620</v>
      </c>
      <c r="S34" s="1140">
        <v>1003</v>
      </c>
      <c r="T34" s="1140"/>
      <c r="U34" s="1143" t="s">
        <v>2880</v>
      </c>
      <c r="V34" s="293">
        <v>1000</v>
      </c>
      <c r="W34" s="1148"/>
      <c r="X34" s="1149" t="s">
        <v>1828</v>
      </c>
      <c r="Y34" s="1150" t="s">
        <v>1095</v>
      </c>
      <c r="Z34" s="1143">
        <v>947</v>
      </c>
      <c r="AA34" s="1151">
        <v>1699</v>
      </c>
      <c r="AB34" s="1184">
        <f t="shared" ref="AB34:AB39" si="7">S34/AI34+AJ34</f>
        <v>35.06</v>
      </c>
      <c r="AC34" s="1184">
        <f>AB34+'12-6'!AC7</f>
        <v>155.06</v>
      </c>
      <c r="AD34" s="417">
        <f t="shared" ref="AD34:AD39" si="8">(8+(AC34/60))</f>
        <v>10.584333333333333</v>
      </c>
      <c r="AE34" s="1185">
        <f t="shared" ref="AE34:AE39" si="9">FLOOR(AD34,1)</f>
        <v>10</v>
      </c>
      <c r="AF34" s="417">
        <f t="shared" ref="AF34:AF39" si="10">(AE34+((AD34-AE34)*60*0.01))</f>
        <v>10.3506</v>
      </c>
      <c r="AG34" s="1152" t="s">
        <v>1330</v>
      </c>
      <c r="AH34" s="1154" t="s">
        <v>2</v>
      </c>
      <c r="AI34" s="1154">
        <v>50</v>
      </c>
      <c r="AJ34" s="1154">
        <v>15</v>
      </c>
      <c r="AK34" s="1154">
        <v>10</v>
      </c>
      <c r="AL34" s="1154" t="s">
        <v>1902</v>
      </c>
    </row>
    <row r="35" spans="1:264" s="1186" customFormat="1" ht="12.95" customHeight="1">
      <c r="A35" s="1140" t="s">
        <v>1862</v>
      </c>
      <c r="B35" s="1141">
        <v>43596</v>
      </c>
      <c r="C35" s="1142" t="str">
        <f t="shared" si="6"/>
        <v>*PDR1905-0925*</v>
      </c>
      <c r="D35" s="1143" t="s">
        <v>2492</v>
      </c>
      <c r="E35" s="1140" t="s">
        <v>2491</v>
      </c>
      <c r="F35" s="1140"/>
      <c r="G35" s="1144" t="s">
        <v>2140</v>
      </c>
      <c r="H35" s="1145" t="s">
        <v>1903</v>
      </c>
      <c r="I35" s="1145" t="s">
        <v>2139</v>
      </c>
      <c r="J35" s="1140">
        <v>1000</v>
      </c>
      <c r="K35" s="1141">
        <v>43629</v>
      </c>
      <c r="L35" s="1145" t="s">
        <v>2138</v>
      </c>
      <c r="M35" s="1146" t="s">
        <v>2137</v>
      </c>
      <c r="N35" s="1143"/>
      <c r="O35" s="1141" t="s">
        <v>1291</v>
      </c>
      <c r="P35" s="1141"/>
      <c r="Q35" s="1141"/>
      <c r="R35" s="1141">
        <v>43615</v>
      </c>
      <c r="S35" s="1140">
        <v>1003</v>
      </c>
      <c r="T35" s="1140"/>
      <c r="U35" s="1143">
        <v>1003</v>
      </c>
      <c r="V35" s="293">
        <v>1000</v>
      </c>
      <c r="W35" s="1148"/>
      <c r="X35" s="1149" t="s">
        <v>1828</v>
      </c>
      <c r="Y35" s="1150" t="s">
        <v>1095</v>
      </c>
      <c r="Z35" s="1143">
        <v>937</v>
      </c>
      <c r="AA35" s="1151">
        <v>1695</v>
      </c>
      <c r="AB35" s="1184">
        <f t="shared" si="7"/>
        <v>35.06</v>
      </c>
      <c r="AC35" s="1184">
        <f>AB35+AC34</f>
        <v>190.12</v>
      </c>
      <c r="AD35" s="417">
        <f t="shared" si="8"/>
        <v>11.168666666666667</v>
      </c>
      <c r="AE35" s="1185">
        <f t="shared" si="9"/>
        <v>11</v>
      </c>
      <c r="AF35" s="417">
        <f t="shared" si="10"/>
        <v>11.1012</v>
      </c>
      <c r="AG35" s="1152" t="s">
        <v>1330</v>
      </c>
      <c r="AH35" s="1154" t="s">
        <v>2</v>
      </c>
      <c r="AI35" s="1154">
        <v>50</v>
      </c>
      <c r="AJ35" s="1154">
        <v>15</v>
      </c>
      <c r="AK35" s="1154">
        <v>10</v>
      </c>
      <c r="AL35" s="1154" t="s">
        <v>2136</v>
      </c>
    </row>
    <row r="36" spans="1:264" s="1186" customFormat="1" ht="12.95" customHeight="1">
      <c r="A36" s="1140" t="s">
        <v>66</v>
      </c>
      <c r="B36" s="1141">
        <v>43609</v>
      </c>
      <c r="C36" s="1142" t="str">
        <f t="shared" si="6"/>
        <v>*PDR1906-0211*</v>
      </c>
      <c r="D36" s="1143" t="s">
        <v>2799</v>
      </c>
      <c r="E36" s="1140" t="s">
        <v>2798</v>
      </c>
      <c r="F36" s="1140"/>
      <c r="G36" s="1144" t="s">
        <v>2797</v>
      </c>
      <c r="H36" s="1145" t="s">
        <v>2272</v>
      </c>
      <c r="I36" s="1145" t="s">
        <v>2796</v>
      </c>
      <c r="J36" s="1140">
        <v>204</v>
      </c>
      <c r="K36" s="1141">
        <v>22808</v>
      </c>
      <c r="L36" s="1145" t="s">
        <v>2795</v>
      </c>
      <c r="M36" s="1146" t="s">
        <v>3608</v>
      </c>
      <c r="N36" s="1143" t="s">
        <v>1891</v>
      </c>
      <c r="O36" s="1141"/>
      <c r="P36" s="1141">
        <v>43608</v>
      </c>
      <c r="Q36" s="1141"/>
      <c r="R36" s="1141">
        <v>43626</v>
      </c>
      <c r="S36" s="1140">
        <v>220</v>
      </c>
      <c r="T36" s="1140"/>
      <c r="U36" s="1140" t="s">
        <v>3791</v>
      </c>
      <c r="V36" s="293">
        <v>220</v>
      </c>
      <c r="W36" s="1148"/>
      <c r="X36" s="1149" t="s">
        <v>1828</v>
      </c>
      <c r="Y36" s="1150" t="s">
        <v>1892</v>
      </c>
      <c r="Z36" s="1143">
        <v>754</v>
      </c>
      <c r="AA36" s="1151">
        <v>2271</v>
      </c>
      <c r="AB36" s="1184">
        <f t="shared" si="7"/>
        <v>19.399999999999999</v>
      </c>
      <c r="AC36" s="1184">
        <f>AB36+AC35</f>
        <v>209.52</v>
      </c>
      <c r="AD36" s="417">
        <f t="shared" si="8"/>
        <v>11.492000000000001</v>
      </c>
      <c r="AE36" s="1185">
        <f t="shared" si="9"/>
        <v>11</v>
      </c>
      <c r="AF36" s="417">
        <f t="shared" si="10"/>
        <v>11.295200000000001</v>
      </c>
      <c r="AG36" s="1152" t="s">
        <v>1395</v>
      </c>
      <c r="AH36" s="1154" t="s">
        <v>65</v>
      </c>
      <c r="AI36" s="1154">
        <v>50</v>
      </c>
      <c r="AJ36" s="1154">
        <v>15</v>
      </c>
      <c r="AK36" s="1154">
        <v>10</v>
      </c>
      <c r="AL36" s="1154" t="s">
        <v>2345</v>
      </c>
    </row>
    <row r="37" spans="1:264" s="1186" customFormat="1" ht="12.95" customHeight="1">
      <c r="A37" s="1140">
        <v>40</v>
      </c>
      <c r="B37" s="1141">
        <v>43622</v>
      </c>
      <c r="C37" s="1142" t="str">
        <f t="shared" si="6"/>
        <v>*PDR1906-0752*</v>
      </c>
      <c r="D37" s="1143" t="s">
        <v>3498</v>
      </c>
      <c r="E37" s="1140" t="s">
        <v>3497</v>
      </c>
      <c r="F37" s="1140"/>
      <c r="G37" s="1144" t="s">
        <v>3496</v>
      </c>
      <c r="H37" s="1145" t="s">
        <v>2245</v>
      </c>
      <c r="I37" s="1145" t="s">
        <v>3495</v>
      </c>
      <c r="J37" s="1140">
        <v>1000</v>
      </c>
      <c r="K37" s="1141">
        <v>22809</v>
      </c>
      <c r="L37" s="1145" t="s">
        <v>1979</v>
      </c>
      <c r="M37" s="1146" t="s">
        <v>3494</v>
      </c>
      <c r="N37" s="1143" t="s">
        <v>1891</v>
      </c>
      <c r="O37" s="1141" t="s">
        <v>1291</v>
      </c>
      <c r="P37" s="1141"/>
      <c r="Q37" s="1141"/>
      <c r="R37" s="1141">
        <v>43626</v>
      </c>
      <c r="S37" s="1140">
        <v>1003</v>
      </c>
      <c r="T37" s="1140"/>
      <c r="U37" s="1140" t="s">
        <v>3816</v>
      </c>
      <c r="V37" s="293">
        <v>1000</v>
      </c>
      <c r="W37" s="1148"/>
      <c r="X37" s="1149" t="s">
        <v>1829</v>
      </c>
      <c r="Y37" s="1146" t="s">
        <v>2037</v>
      </c>
      <c r="Z37" s="1143">
        <v>580</v>
      </c>
      <c r="AA37" s="1151">
        <v>1673</v>
      </c>
      <c r="AB37" s="1184">
        <f t="shared" si="7"/>
        <v>35.06</v>
      </c>
      <c r="AC37" s="1184">
        <f>AB37+AC36</f>
        <v>244.58</v>
      </c>
      <c r="AD37" s="417">
        <f t="shared" si="8"/>
        <v>12.076333333333334</v>
      </c>
      <c r="AE37" s="1185">
        <f t="shared" si="9"/>
        <v>12</v>
      </c>
      <c r="AF37" s="417">
        <f t="shared" si="10"/>
        <v>12.0458</v>
      </c>
      <c r="AG37" s="1152" t="s">
        <v>1330</v>
      </c>
      <c r="AH37" s="1154" t="s">
        <v>2</v>
      </c>
      <c r="AI37" s="1154">
        <v>50</v>
      </c>
      <c r="AJ37" s="1154">
        <v>15</v>
      </c>
      <c r="AK37" s="1154">
        <v>20</v>
      </c>
      <c r="AL37" s="1154">
        <v>0</v>
      </c>
    </row>
    <row r="38" spans="1:264" s="1186" customFormat="1" ht="12.95" customHeight="1">
      <c r="A38" s="1140">
        <v>50</v>
      </c>
      <c r="B38" s="1141">
        <v>43617</v>
      </c>
      <c r="C38" s="1142" t="str">
        <f t="shared" si="6"/>
        <v>*PDR1906-0598*</v>
      </c>
      <c r="D38" s="1143" t="s">
        <v>3109</v>
      </c>
      <c r="E38" s="1140" t="s">
        <v>3107</v>
      </c>
      <c r="F38" s="1140"/>
      <c r="G38" s="1144" t="s">
        <v>2481</v>
      </c>
      <c r="H38" s="1145" t="s">
        <v>1328</v>
      </c>
      <c r="I38" s="1145" t="s">
        <v>2482</v>
      </c>
      <c r="J38" s="1140">
        <v>1000</v>
      </c>
      <c r="K38" s="1141">
        <v>22810</v>
      </c>
      <c r="L38" s="1145" t="s">
        <v>1316</v>
      </c>
      <c r="M38" s="1146" t="s">
        <v>2483</v>
      </c>
      <c r="N38" s="1143"/>
      <c r="O38" s="1141" t="s">
        <v>1291</v>
      </c>
      <c r="P38" s="1141"/>
      <c r="Q38" s="1141"/>
      <c r="R38" s="1141">
        <v>43626</v>
      </c>
      <c r="S38" s="1140">
        <v>507</v>
      </c>
      <c r="T38" s="1140"/>
      <c r="U38" s="1140" t="s">
        <v>3681</v>
      </c>
      <c r="V38" s="293">
        <v>510</v>
      </c>
      <c r="W38" s="1148"/>
      <c r="X38" s="1149" t="s">
        <v>1828</v>
      </c>
      <c r="Y38" s="1150" t="s">
        <v>2484</v>
      </c>
      <c r="Z38" s="1143">
        <v>526</v>
      </c>
      <c r="AA38" s="1151">
        <v>860</v>
      </c>
      <c r="AB38" s="1184">
        <f t="shared" si="7"/>
        <v>25.14</v>
      </c>
      <c r="AC38" s="1184">
        <f>AB38+AC37</f>
        <v>269.72000000000003</v>
      </c>
      <c r="AD38" s="417">
        <f t="shared" si="8"/>
        <v>12.495333333333335</v>
      </c>
      <c r="AE38" s="1185">
        <f t="shared" si="9"/>
        <v>12</v>
      </c>
      <c r="AF38" s="417">
        <f t="shared" si="10"/>
        <v>12.2972</v>
      </c>
      <c r="AG38" s="1152" t="s">
        <v>1416</v>
      </c>
      <c r="AH38" s="1154" t="s">
        <v>2485</v>
      </c>
      <c r="AI38" s="1154">
        <v>50</v>
      </c>
      <c r="AJ38" s="1154">
        <v>15</v>
      </c>
      <c r="AK38" s="1154">
        <v>20</v>
      </c>
      <c r="AL38" s="1187" t="s">
        <v>2486</v>
      </c>
    </row>
    <row r="39" spans="1:264" s="1186" customFormat="1" ht="12.95" customHeight="1">
      <c r="A39" s="1140">
        <v>100</v>
      </c>
      <c r="B39" s="1141">
        <v>43622</v>
      </c>
      <c r="C39" s="1142" t="str">
        <f t="shared" si="6"/>
        <v>*PDR1906-0753*</v>
      </c>
      <c r="D39" s="1143" t="s">
        <v>3493</v>
      </c>
      <c r="E39" s="1140" t="s">
        <v>2956</v>
      </c>
      <c r="F39" s="1140"/>
      <c r="G39" s="1144" t="s">
        <v>1870</v>
      </c>
      <c r="H39" s="1145" t="s">
        <v>1328</v>
      </c>
      <c r="I39" s="1145" t="s">
        <v>1871</v>
      </c>
      <c r="J39" s="1140">
        <v>500</v>
      </c>
      <c r="K39" s="1141">
        <v>22810</v>
      </c>
      <c r="L39" s="1145" t="s">
        <v>1872</v>
      </c>
      <c r="M39" s="1150" t="s">
        <v>1873</v>
      </c>
      <c r="N39" s="1143"/>
      <c r="O39" s="1141" t="s">
        <v>1291</v>
      </c>
      <c r="P39" s="1141"/>
      <c r="Q39" s="1141"/>
      <c r="R39" s="1141">
        <v>43624</v>
      </c>
      <c r="S39" s="1140">
        <v>503</v>
      </c>
      <c r="T39" s="1140"/>
      <c r="U39" s="1140" t="s">
        <v>3099</v>
      </c>
      <c r="V39" s="293">
        <v>500</v>
      </c>
      <c r="W39" s="1148"/>
      <c r="X39" s="1149" t="s">
        <v>1828</v>
      </c>
      <c r="Y39" s="1150" t="s">
        <v>257</v>
      </c>
      <c r="Z39" s="1143">
        <v>734</v>
      </c>
      <c r="AA39" s="1151">
        <v>2235</v>
      </c>
      <c r="AB39" s="1184">
        <f t="shared" si="7"/>
        <v>25.060000000000002</v>
      </c>
      <c r="AC39" s="1184">
        <f>AB39+'12-6'!AC8</f>
        <v>280.32</v>
      </c>
      <c r="AD39" s="417">
        <f t="shared" si="8"/>
        <v>12.672000000000001</v>
      </c>
      <c r="AE39" s="1185">
        <f t="shared" si="9"/>
        <v>12</v>
      </c>
      <c r="AF39" s="417">
        <f t="shared" si="10"/>
        <v>12.4032</v>
      </c>
      <c r="AG39" s="1152" t="s">
        <v>1330</v>
      </c>
      <c r="AH39" s="1154" t="s">
        <v>2</v>
      </c>
      <c r="AI39" s="1154">
        <v>50</v>
      </c>
      <c r="AJ39" s="1154">
        <v>15</v>
      </c>
      <c r="AK39" s="1154">
        <v>10</v>
      </c>
      <c r="AL39" s="1187" t="s">
        <v>1874</v>
      </c>
    </row>
    <row r="40" spans="1:264" s="310" customFormat="1" ht="15.95" customHeight="1">
      <c r="A40" s="302"/>
      <c r="B40" s="302"/>
      <c r="C40" s="301"/>
      <c r="D40" s="673"/>
      <c r="E40" s="346"/>
      <c r="F40" s="346"/>
      <c r="G40" s="673"/>
      <c r="H40" s="347"/>
      <c r="I40" s="347"/>
      <c r="J40" s="302"/>
      <c r="K40" s="301"/>
      <c r="L40" s="348" t="s">
        <v>347</v>
      </c>
      <c r="M40" s="348"/>
      <c r="N40" s="348"/>
      <c r="O40" s="389"/>
      <c r="P40" s="349"/>
      <c r="Q40" s="350"/>
      <c r="R40" s="351"/>
      <c r="S40" s="352"/>
      <c r="T40" s="353"/>
      <c r="U40" s="352"/>
      <c r="V40" s="352"/>
      <c r="W40" s="353"/>
      <c r="X40" s="354"/>
      <c r="Y40" s="348"/>
      <c r="Z40" s="355"/>
      <c r="AA40" s="356"/>
      <c r="AB40" s="329">
        <f t="shared" si="1"/>
        <v>120</v>
      </c>
      <c r="AC40" s="329">
        <f>AB40+AC33</f>
        <v>1188.0600000000002</v>
      </c>
      <c r="AD40" s="340">
        <f t="shared" si="3"/>
        <v>27.801000000000002</v>
      </c>
      <c r="AE40" s="341">
        <f t="shared" si="4"/>
        <v>27</v>
      </c>
      <c r="AF40" s="340">
        <f t="shared" si="5"/>
        <v>27.480600000000003</v>
      </c>
      <c r="AG40" s="390"/>
      <c r="AH40" s="390"/>
      <c r="AI40" s="255">
        <v>70</v>
      </c>
      <c r="AJ40" s="290">
        <v>120</v>
      </c>
      <c r="AK40" s="609"/>
      <c r="AL40" s="304"/>
      <c r="AM40" s="391"/>
      <c r="AN40" s="391"/>
    </row>
    <row r="41" spans="1:264" s="310" customFormat="1" ht="15.95" customHeight="1">
      <c r="A41" s="302"/>
      <c r="B41" s="302"/>
      <c r="C41" s="301"/>
      <c r="D41" s="673"/>
      <c r="E41" s="346"/>
      <c r="F41" s="346"/>
      <c r="G41" s="673"/>
      <c r="H41" s="347"/>
      <c r="I41" s="347"/>
      <c r="J41" s="302"/>
      <c r="K41" s="301"/>
      <c r="L41" s="347"/>
      <c r="M41" s="347"/>
      <c r="N41" s="347"/>
      <c r="O41" s="347"/>
      <c r="P41" s="347"/>
      <c r="Q41" s="347"/>
      <c r="R41" s="389"/>
      <c r="S41" s="359"/>
      <c r="T41" s="359"/>
      <c r="U41" s="301"/>
      <c r="V41" s="302"/>
      <c r="W41" s="360"/>
      <c r="X41" s="302"/>
      <c r="Y41" s="302"/>
      <c r="Z41" s="360"/>
      <c r="AA41" s="360"/>
      <c r="AB41" s="346"/>
      <c r="AC41" s="347"/>
      <c r="AD41" s="361"/>
      <c r="AE41" s="362"/>
      <c r="AF41" s="501"/>
      <c r="AG41" s="501"/>
      <c r="AH41" s="305"/>
      <c r="AI41" s="610"/>
      <c r="AJ41" s="611"/>
      <c r="AK41" s="304"/>
      <c r="AL41" s="304"/>
      <c r="AM41" s="391"/>
      <c r="AN41" s="391"/>
    </row>
    <row r="42" spans="1:264" s="310" customFormat="1" ht="15.95" customHeight="1">
      <c r="A42" s="302"/>
      <c r="B42" s="302"/>
      <c r="C42" s="301"/>
      <c r="D42" s="673"/>
      <c r="E42" s="346"/>
      <c r="F42" s="346"/>
      <c r="G42" s="673"/>
      <c r="H42" s="347"/>
      <c r="I42" s="347"/>
      <c r="J42" s="302"/>
      <c r="K42" s="301"/>
      <c r="L42" s="347"/>
      <c r="M42" s="347"/>
      <c r="N42" s="347"/>
      <c r="O42" s="347"/>
      <c r="P42" s="347"/>
      <c r="Q42" s="347"/>
      <c r="R42" s="389"/>
      <c r="S42" s="359"/>
      <c r="T42" s="359"/>
      <c r="U42" s="301"/>
      <c r="V42" s="302"/>
      <c r="W42" s="360"/>
      <c r="X42" s="302"/>
      <c r="Y42" s="302"/>
      <c r="Z42" s="360"/>
      <c r="AA42" s="360"/>
      <c r="AB42" s="346"/>
      <c r="AC42" s="347"/>
      <c r="AD42" s="361"/>
      <c r="AE42" s="362"/>
      <c r="AF42" s="363"/>
      <c r="AG42" s="363"/>
      <c r="AH42" s="364"/>
      <c r="AI42" s="610"/>
      <c r="AJ42" s="611"/>
      <c r="AK42" s="518"/>
      <c r="AL42" s="304"/>
      <c r="AM42" s="391"/>
      <c r="AN42" s="391"/>
    </row>
    <row r="43" spans="1:264" s="388" customFormat="1" ht="15.95" customHeight="1">
      <c r="A43" s="343"/>
      <c r="B43" s="343"/>
      <c r="C43" s="342"/>
      <c r="D43" s="913"/>
      <c r="E43" s="343"/>
      <c r="F43" s="343"/>
      <c r="G43" s="343"/>
      <c r="H43" s="298"/>
      <c r="I43" s="298"/>
      <c r="J43" s="343">
        <f>SUM(J7:J42)</f>
        <v>55359</v>
      </c>
      <c r="K43" s="342"/>
      <c r="L43" s="298"/>
      <c r="M43" s="913"/>
      <c r="N43" s="298"/>
      <c r="O43" s="298"/>
      <c r="P43" s="298"/>
      <c r="Q43" s="298"/>
      <c r="R43" s="342"/>
      <c r="S43" s="343">
        <f>SUM(S7:S42)</f>
        <v>54942</v>
      </c>
      <c r="T43" s="343"/>
      <c r="U43" s="343"/>
      <c r="V43" s="343"/>
      <c r="W43" s="366"/>
      <c r="X43" s="343"/>
      <c r="Y43" s="299"/>
      <c r="Z43" s="913"/>
      <c r="AA43" s="345"/>
      <c r="AB43" s="357">
        <f>SUM(AB7:AB42)</f>
        <v>1362.8400000000001</v>
      </c>
      <c r="AC43" s="357"/>
      <c r="AD43" s="300"/>
      <c r="AE43" s="358"/>
      <c r="AF43" s="357">
        <f>AB43/60</f>
        <v>22.714000000000002</v>
      </c>
      <c r="AG43" s="300"/>
      <c r="AH43" s="392"/>
      <c r="AI43" s="392"/>
      <c r="AJ43" s="392"/>
      <c r="AK43" s="518"/>
      <c r="AL43" s="303"/>
      <c r="GB43" s="393"/>
    </row>
    <row r="44" spans="1:264">
      <c r="A44" s="910"/>
      <c r="B44" s="910"/>
      <c r="L44" s="394"/>
      <c r="M44" s="395"/>
      <c r="N44" s="395"/>
      <c r="O44" s="395"/>
      <c r="P44" s="395"/>
      <c r="Q44" s="395"/>
      <c r="R44" s="395"/>
      <c r="S44" s="395"/>
      <c r="T44" s="395"/>
      <c r="U44" s="395"/>
      <c r="V44" s="395"/>
      <c r="W44" s="396"/>
      <c r="Y44" s="910"/>
      <c r="Z44" s="910"/>
      <c r="AA44" s="910"/>
      <c r="AK44" s="612"/>
    </row>
    <row r="45" spans="1:264">
      <c r="S45" s="315"/>
      <c r="T45" s="315"/>
      <c r="U45" s="315"/>
      <c r="V45" s="397"/>
      <c r="W45" s="398"/>
      <c r="Z45" s="835" t="s">
        <v>2307</v>
      </c>
    </row>
    <row r="46" spans="1:264">
      <c r="I46" s="369" t="s">
        <v>592</v>
      </c>
      <c r="R46" s="369" t="s">
        <v>594</v>
      </c>
      <c r="W46" s="367"/>
      <c r="AM46" s="315"/>
      <c r="AN46" s="315"/>
    </row>
    <row r="47" spans="1:264" s="910" customFormat="1">
      <c r="I47" s="1555"/>
      <c r="J47" s="1555"/>
      <c r="R47" s="1555" t="s">
        <v>61</v>
      </c>
      <c r="S47" s="1555"/>
      <c r="T47" s="1555"/>
      <c r="U47" s="1555"/>
      <c r="V47" s="1555"/>
      <c r="W47" s="1555"/>
      <c r="X47" s="1555"/>
      <c r="Y47" s="399"/>
      <c r="Z47" s="399"/>
      <c r="AA47" s="399"/>
      <c r="AH47" s="400"/>
      <c r="AI47" s="400"/>
      <c r="AJ47" s="400"/>
      <c r="AK47" s="369"/>
      <c r="AL47" s="370"/>
      <c r="AM47" s="370"/>
    </row>
    <row r="48" spans="1:264">
      <c r="A48" s="369"/>
      <c r="B48" s="369"/>
      <c r="C48" s="369"/>
      <c r="I48" s="369" t="s">
        <v>593</v>
      </c>
      <c r="M48" s="369"/>
      <c r="T48" s="369"/>
      <c r="W48" s="367"/>
      <c r="AK48" s="400"/>
      <c r="AM48" s="315"/>
      <c r="AN48" s="315"/>
    </row>
  </sheetData>
  <mergeCells count="8">
    <mergeCell ref="AL5:AL7"/>
    <mergeCell ref="I47:J47"/>
    <mergeCell ref="R47:X47"/>
    <mergeCell ref="A2:AE2"/>
    <mergeCell ref="H4:H5"/>
    <mergeCell ref="I4:I5"/>
    <mergeCell ref="O4:Q4"/>
    <mergeCell ref="Z4:AA4"/>
  </mergeCells>
  <conditionalFormatting sqref="AA40">
    <cfRule type="duplicateValues" dxfId="1937" priority="150" stopIfTrue="1"/>
  </conditionalFormatting>
  <conditionalFormatting sqref="AA40">
    <cfRule type="duplicateValues" dxfId="1936" priority="148" stopIfTrue="1"/>
    <cfRule type="duplicateValues" dxfId="1935" priority="149" stopIfTrue="1"/>
  </conditionalFormatting>
  <conditionalFormatting sqref="BC40:BD40 BL40 AT40:AW40">
    <cfRule type="duplicateValues" dxfId="1934" priority="147" stopIfTrue="1"/>
  </conditionalFormatting>
  <conditionalFormatting sqref="BC40:BD40 BL40 AT40:AW40">
    <cfRule type="duplicateValues" dxfId="1933" priority="145" stopIfTrue="1"/>
    <cfRule type="duplicateValues" dxfId="1932" priority="146" stopIfTrue="1"/>
  </conditionalFormatting>
  <conditionalFormatting sqref="BM40">
    <cfRule type="duplicateValues" dxfId="1931" priority="144" stopIfTrue="1"/>
  </conditionalFormatting>
  <conditionalFormatting sqref="BM40">
    <cfRule type="duplicateValues" dxfId="1930" priority="142" stopIfTrue="1"/>
    <cfRule type="duplicateValues" dxfId="1929" priority="143" stopIfTrue="1"/>
  </conditionalFormatting>
  <conditionalFormatting sqref="D2">
    <cfRule type="duplicateValues" dxfId="1928" priority="141" stopIfTrue="1"/>
  </conditionalFormatting>
  <conditionalFormatting sqref="D2">
    <cfRule type="duplicateValues" dxfId="1927" priority="139" stopIfTrue="1"/>
    <cfRule type="duplicateValues" dxfId="1926" priority="140" stopIfTrue="1"/>
  </conditionalFormatting>
  <conditionalFormatting sqref="BC41:BD42 BL41:BL42 AT41:AW42 AE41:AE42">
    <cfRule type="duplicateValues" dxfId="1925" priority="138" stopIfTrue="1"/>
  </conditionalFormatting>
  <conditionalFormatting sqref="BC41:BD42 BL41:BL42 AT41:AW42 AE41:AE42">
    <cfRule type="duplicateValues" dxfId="1924" priority="136" stopIfTrue="1"/>
    <cfRule type="duplicateValues" dxfId="1923" priority="137" stopIfTrue="1"/>
  </conditionalFormatting>
  <conditionalFormatting sqref="BM41:BM42">
    <cfRule type="duplicateValues" dxfId="1922" priority="135" stopIfTrue="1"/>
  </conditionalFormatting>
  <conditionalFormatting sqref="BM41:BM42">
    <cfRule type="duplicateValues" dxfId="1921" priority="133" stopIfTrue="1"/>
    <cfRule type="duplicateValues" dxfId="1920" priority="134" stopIfTrue="1"/>
  </conditionalFormatting>
  <conditionalFormatting sqref="D25">
    <cfRule type="duplicateValues" dxfId="1919" priority="84" stopIfTrue="1"/>
  </conditionalFormatting>
  <conditionalFormatting sqref="D25">
    <cfRule type="duplicateValues" dxfId="1918" priority="82" stopIfTrue="1"/>
    <cfRule type="duplicateValues" dxfId="1917" priority="83" stopIfTrue="1"/>
  </conditionalFormatting>
  <conditionalFormatting sqref="D31">
    <cfRule type="duplicateValues" dxfId="1916" priority="78" stopIfTrue="1"/>
  </conditionalFormatting>
  <conditionalFormatting sqref="D31">
    <cfRule type="duplicateValues" dxfId="1915" priority="76" stopIfTrue="1"/>
    <cfRule type="duplicateValues" dxfId="1914" priority="77" stopIfTrue="1"/>
  </conditionalFormatting>
  <conditionalFormatting sqref="D32:D33">
    <cfRule type="duplicateValues" dxfId="1913" priority="75" stopIfTrue="1"/>
  </conditionalFormatting>
  <conditionalFormatting sqref="D32:D33">
    <cfRule type="duplicateValues" dxfId="1912" priority="73" stopIfTrue="1"/>
    <cfRule type="duplicateValues" dxfId="1911" priority="74" stopIfTrue="1"/>
  </conditionalFormatting>
  <conditionalFormatting sqref="D27">
    <cfRule type="duplicateValues" dxfId="1910" priority="57" stopIfTrue="1"/>
  </conditionalFormatting>
  <conditionalFormatting sqref="D27">
    <cfRule type="duplicateValues" dxfId="1909" priority="55" stopIfTrue="1"/>
    <cfRule type="duplicateValues" dxfId="1908" priority="56" stopIfTrue="1"/>
  </conditionalFormatting>
  <conditionalFormatting sqref="D30">
    <cfRule type="duplicateValues" dxfId="1907" priority="52" stopIfTrue="1"/>
  </conditionalFormatting>
  <conditionalFormatting sqref="D30">
    <cfRule type="duplicateValues" dxfId="1906" priority="53" stopIfTrue="1"/>
    <cfRule type="duplicateValues" dxfId="1905" priority="54" stopIfTrue="1"/>
  </conditionalFormatting>
  <conditionalFormatting sqref="D26">
    <cfRule type="duplicateValues" dxfId="1904" priority="51" stopIfTrue="1"/>
  </conditionalFormatting>
  <conditionalFormatting sqref="D26">
    <cfRule type="duplicateValues" dxfId="1903" priority="49" stopIfTrue="1"/>
    <cfRule type="duplicateValues" dxfId="1902" priority="50" stopIfTrue="1"/>
  </conditionalFormatting>
  <conditionalFormatting sqref="D28">
    <cfRule type="duplicateValues" dxfId="1901" priority="48" stopIfTrue="1"/>
  </conditionalFormatting>
  <conditionalFormatting sqref="D28">
    <cfRule type="duplicateValues" dxfId="1900" priority="46" stopIfTrue="1"/>
    <cfRule type="duplicateValues" dxfId="1899" priority="47" stopIfTrue="1"/>
  </conditionalFormatting>
  <conditionalFormatting sqref="D29">
    <cfRule type="duplicateValues" dxfId="1898" priority="45" stopIfTrue="1"/>
  </conditionalFormatting>
  <conditionalFormatting sqref="D29">
    <cfRule type="duplicateValues" dxfId="1897" priority="43" stopIfTrue="1"/>
    <cfRule type="duplicateValues" dxfId="1896" priority="44" stopIfTrue="1"/>
  </conditionalFormatting>
  <conditionalFormatting sqref="D8:D17">
    <cfRule type="duplicateValues" dxfId="1895" priority="37" stopIfTrue="1"/>
  </conditionalFormatting>
  <conditionalFormatting sqref="D8:D17">
    <cfRule type="duplicateValues" dxfId="1894" priority="38" stopIfTrue="1"/>
    <cfRule type="duplicateValues" dxfId="1893" priority="39" stopIfTrue="1"/>
  </conditionalFormatting>
  <conditionalFormatting sqref="D18:D24">
    <cfRule type="duplicateValues" dxfId="1892" priority="34" stopIfTrue="1"/>
  </conditionalFormatting>
  <conditionalFormatting sqref="D18:D24">
    <cfRule type="duplicateValues" dxfId="1891" priority="35" stopIfTrue="1"/>
    <cfRule type="duplicateValues" dxfId="1890" priority="36" stopIfTrue="1"/>
  </conditionalFormatting>
  <conditionalFormatting sqref="D37">
    <cfRule type="duplicateValues" dxfId="1889" priority="16" stopIfTrue="1"/>
  </conditionalFormatting>
  <conditionalFormatting sqref="D37">
    <cfRule type="duplicateValues" dxfId="1888" priority="17" stopIfTrue="1"/>
    <cfRule type="duplicateValues" dxfId="1887" priority="18" stopIfTrue="1"/>
  </conditionalFormatting>
  <conditionalFormatting sqref="D38">
    <cfRule type="duplicateValues" dxfId="1886" priority="15" stopIfTrue="1"/>
  </conditionalFormatting>
  <conditionalFormatting sqref="D38">
    <cfRule type="duplicateValues" dxfId="1885" priority="13" stopIfTrue="1"/>
    <cfRule type="duplicateValues" dxfId="1884" priority="14" stopIfTrue="1"/>
  </conditionalFormatting>
  <conditionalFormatting sqref="D36">
    <cfRule type="duplicateValues" dxfId="1883" priority="12" stopIfTrue="1"/>
  </conditionalFormatting>
  <conditionalFormatting sqref="D36">
    <cfRule type="duplicateValues" dxfId="1882" priority="10" stopIfTrue="1"/>
    <cfRule type="duplicateValues" dxfId="1881" priority="11" stopIfTrue="1"/>
  </conditionalFormatting>
  <conditionalFormatting sqref="D34">
    <cfRule type="duplicateValues" dxfId="1880" priority="9" stopIfTrue="1"/>
  </conditionalFormatting>
  <conditionalFormatting sqref="D34">
    <cfRule type="duplicateValues" dxfId="1879" priority="7" stopIfTrue="1"/>
    <cfRule type="duplicateValues" dxfId="1878" priority="8" stopIfTrue="1"/>
  </conditionalFormatting>
  <conditionalFormatting sqref="D35">
    <cfRule type="duplicateValues" dxfId="1877" priority="6" stopIfTrue="1"/>
  </conditionalFormatting>
  <conditionalFormatting sqref="D35">
    <cfRule type="duplicateValues" dxfId="1876" priority="4" stopIfTrue="1"/>
    <cfRule type="duplicateValues" dxfId="1875" priority="5" stopIfTrue="1"/>
  </conditionalFormatting>
  <conditionalFormatting sqref="D39">
    <cfRule type="duplicateValues" dxfId="1874" priority="3" stopIfTrue="1"/>
  </conditionalFormatting>
  <conditionalFormatting sqref="D39">
    <cfRule type="duplicateValues" dxfId="1873" priority="1" stopIfTrue="1"/>
    <cfRule type="duplicateValues" dxfId="1872" priority="2" stopIfTrue="1"/>
  </conditionalFormatting>
  <printOptions horizontalCentered="1"/>
  <pageMargins left="0" right="0" top="0" bottom="0" header="0.31496062992125984" footer="0.31496062992125984"/>
  <pageSetup paperSize="122" scale="65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0000"/>
  </sheetPr>
  <dimension ref="A1:GB35"/>
  <sheetViews>
    <sheetView zoomScale="110" zoomScaleNormal="110" workbookViewId="0">
      <selection activeCell="M24" sqref="M24"/>
    </sheetView>
  </sheetViews>
  <sheetFormatPr defaultRowHeight="18"/>
  <cols>
    <col min="1" max="1" width="4.5703125" style="490" customWidth="1"/>
    <col min="2" max="2" width="4.5703125" style="490" hidden="1" customWidth="1"/>
    <col min="3" max="3" width="32.7109375" style="490" hidden="1" customWidth="1"/>
    <col min="4" max="4" width="11.7109375" style="490" customWidth="1"/>
    <col min="5" max="5" width="12.42578125" style="490" customWidth="1"/>
    <col min="6" max="6" width="8.7109375" style="490" hidden="1" customWidth="1"/>
    <col min="7" max="7" width="7.28515625" style="490" hidden="1" customWidth="1"/>
    <col min="8" max="8" width="15.42578125" style="490" customWidth="1"/>
    <col min="9" max="9" width="26.7109375" style="490" customWidth="1"/>
    <col min="10" max="10" width="5.85546875" style="490" customWidth="1"/>
    <col min="11" max="11" width="7" style="490" customWidth="1"/>
    <col min="12" max="12" width="39.42578125" style="490" customWidth="1"/>
    <col min="13" max="14" width="9.42578125" style="490" customWidth="1"/>
    <col min="15" max="15" width="4" style="490" customWidth="1"/>
    <col min="16" max="16" width="5.7109375" style="490" customWidth="1"/>
    <col min="17" max="17" width="6" style="490" customWidth="1"/>
    <col min="18" max="18" width="7.7109375" style="490" customWidth="1"/>
    <col min="19" max="19" width="5.140625" style="490" customWidth="1"/>
    <col min="20" max="20" width="6.28515625" style="490" hidden="1" customWidth="1"/>
    <col min="21" max="21" width="9.42578125" style="490" customWidth="1"/>
    <col min="22" max="22" width="13" style="490" customWidth="1"/>
    <col min="23" max="23" width="5.140625" style="503" hidden="1" customWidth="1"/>
    <col min="24" max="24" width="4.85546875" style="490" customWidth="1"/>
    <col min="25" max="25" width="19" style="490" customWidth="1"/>
    <col min="26" max="26" width="4.5703125" style="490" customWidth="1"/>
    <col min="27" max="27" width="4.28515625" style="490" customWidth="1"/>
    <col min="28" max="28" width="4.5703125" style="490" customWidth="1"/>
    <col min="29" max="29" width="4.7109375" style="490" hidden="1" customWidth="1"/>
    <col min="30" max="30" width="6.7109375" style="490" hidden="1" customWidth="1"/>
    <col min="31" max="31" width="3.7109375" style="490" hidden="1" customWidth="1"/>
    <col min="32" max="32" width="4.5703125" style="490" customWidth="1"/>
    <col min="33" max="33" width="6.42578125" style="490" hidden="1" customWidth="1"/>
    <col min="34" max="35" width="4.42578125" style="504" customWidth="1"/>
    <col min="36" max="37" width="4.140625" style="504" customWidth="1"/>
    <col min="38" max="38" width="52.140625" style="490" customWidth="1"/>
    <col min="39" max="16384" width="9.140625" style="490"/>
  </cols>
  <sheetData>
    <row r="1" spans="1:38" ht="6" customHeight="1" thickBot="1"/>
    <row r="2" spans="1:38" s="661" customFormat="1" ht="23.25" customHeight="1" thickTop="1" thickBot="1">
      <c r="A2" s="1536" t="s">
        <v>1580</v>
      </c>
      <c r="B2" s="1537"/>
      <c r="C2" s="1537"/>
      <c r="D2" s="1537"/>
      <c r="E2" s="1537"/>
      <c r="F2" s="1537"/>
      <c r="G2" s="1537"/>
      <c r="H2" s="1537"/>
      <c r="I2" s="1537"/>
      <c r="J2" s="1537"/>
      <c r="K2" s="1537"/>
      <c r="L2" s="1537"/>
      <c r="M2" s="1537"/>
      <c r="N2" s="1537"/>
      <c r="O2" s="1537"/>
      <c r="P2" s="1537"/>
      <c r="Q2" s="1537"/>
      <c r="R2" s="1537"/>
      <c r="S2" s="1537"/>
      <c r="T2" s="1537"/>
      <c r="U2" s="1537"/>
      <c r="V2" s="1537"/>
      <c r="W2" s="1537"/>
      <c r="X2" s="1537"/>
      <c r="Y2" s="1537"/>
      <c r="Z2" s="1537"/>
      <c r="AA2" s="1537"/>
      <c r="AB2" s="1537"/>
      <c r="AC2" s="1537"/>
      <c r="AD2" s="1537"/>
      <c r="AE2" s="1537"/>
      <c r="AF2" s="657"/>
      <c r="AG2" s="658" t="s">
        <v>51</v>
      </c>
      <c r="AH2" s="659" t="s">
        <v>52</v>
      </c>
      <c r="AI2" s="660"/>
      <c r="AJ2" s="660"/>
      <c r="AK2" s="660"/>
    </row>
    <row r="3" spans="1:38" s="660" customFormat="1" ht="18" customHeight="1" thickTop="1" thickBot="1">
      <c r="A3" s="662" t="s">
        <v>1289</v>
      </c>
      <c r="B3" s="525"/>
      <c r="C3" s="525"/>
      <c r="D3" s="526"/>
      <c r="E3" s="526"/>
      <c r="F3" s="526"/>
      <c r="G3" s="526"/>
      <c r="H3" s="526"/>
      <c r="I3" s="526"/>
      <c r="J3" s="527" t="s">
        <v>36</v>
      </c>
      <c r="K3" s="527"/>
      <c r="L3" s="528" t="s">
        <v>59</v>
      </c>
      <c r="M3" s="529"/>
      <c r="N3" s="530"/>
      <c r="O3" s="530"/>
      <c r="P3" s="530"/>
      <c r="R3" s="663"/>
      <c r="S3" s="664"/>
      <c r="T3" s="664"/>
      <c r="U3" s="664"/>
      <c r="V3" s="664"/>
      <c r="W3" s="665"/>
      <c r="X3" s="531"/>
      <c r="Y3" s="531"/>
      <c r="Z3" s="666" t="s">
        <v>3605</v>
      </c>
      <c r="AA3" s="667"/>
      <c r="AB3" s="532"/>
      <c r="AC3" s="533"/>
      <c r="AD3" s="533"/>
      <c r="AE3" s="533"/>
      <c r="AF3" s="534"/>
      <c r="AG3" s="668"/>
      <c r="AH3" s="669"/>
    </row>
    <row r="4" spans="1:38" s="1196" customFormat="1" ht="12" customHeight="1" thickTop="1">
      <c r="A4" s="506" t="s">
        <v>37</v>
      </c>
      <c r="B4" s="493"/>
      <c r="C4" s="493" t="s">
        <v>13</v>
      </c>
      <c r="D4" s="571" t="s">
        <v>1296</v>
      </c>
      <c r="E4" s="1193" t="s">
        <v>1296</v>
      </c>
      <c r="F4" s="1193"/>
      <c r="G4" s="1193"/>
      <c r="H4" s="1538" t="s">
        <v>15</v>
      </c>
      <c r="I4" s="1532" t="s">
        <v>16</v>
      </c>
      <c r="J4" s="505" t="s">
        <v>17</v>
      </c>
      <c r="K4" s="572" t="s">
        <v>18</v>
      </c>
      <c r="L4" s="1197" t="s">
        <v>19</v>
      </c>
      <c r="M4" s="493" t="s">
        <v>39</v>
      </c>
      <c r="N4" s="507" t="s">
        <v>20</v>
      </c>
      <c r="O4" s="1539" t="s">
        <v>21</v>
      </c>
      <c r="P4" s="1539"/>
      <c r="Q4" s="1539"/>
      <c r="R4" s="508" t="s">
        <v>22</v>
      </c>
      <c r="S4" s="492" t="s">
        <v>38</v>
      </c>
      <c r="T4" s="492"/>
      <c r="U4" s="492" t="s">
        <v>57</v>
      </c>
      <c r="V4" s="492" t="s">
        <v>53</v>
      </c>
      <c r="W4" s="509" t="s">
        <v>8</v>
      </c>
      <c r="X4" s="493" t="s">
        <v>40</v>
      </c>
      <c r="Y4" s="510" t="s">
        <v>41</v>
      </c>
      <c r="Z4" s="1540" t="s">
        <v>23</v>
      </c>
      <c r="AA4" s="1541"/>
      <c r="AB4" s="493" t="s">
        <v>44</v>
      </c>
      <c r="AC4" s="493" t="s">
        <v>45</v>
      </c>
      <c r="AD4" s="493" t="s">
        <v>46</v>
      </c>
      <c r="AE4" s="493"/>
      <c r="AF4" s="511" t="s">
        <v>44</v>
      </c>
      <c r="AG4" s="1194" t="s">
        <v>51</v>
      </c>
      <c r="AH4" s="573" t="s">
        <v>52</v>
      </c>
      <c r="AI4" s="524"/>
      <c r="AJ4" s="524"/>
      <c r="AK4" s="524"/>
    </row>
    <row r="5" spans="1:38" s="1196" customFormat="1" ht="12" customHeight="1" thickBot="1">
      <c r="A5" s="512" t="s">
        <v>47</v>
      </c>
      <c r="B5" s="496"/>
      <c r="C5" s="496" t="s">
        <v>24</v>
      </c>
      <c r="D5" s="494" t="s">
        <v>1297</v>
      </c>
      <c r="E5" s="1195" t="s">
        <v>1298</v>
      </c>
      <c r="F5" s="1195"/>
      <c r="G5" s="1195"/>
      <c r="H5" s="1538"/>
      <c r="I5" s="1534"/>
      <c r="J5" s="505" t="s">
        <v>26</v>
      </c>
      <c r="K5" s="574" t="s">
        <v>26</v>
      </c>
      <c r="L5" s="575" t="s">
        <v>27</v>
      </c>
      <c r="M5" s="576"/>
      <c r="N5" s="513"/>
      <c r="O5" s="1197" t="s">
        <v>30</v>
      </c>
      <c r="P5" s="1197" t="s">
        <v>31</v>
      </c>
      <c r="Q5" s="1197" t="s">
        <v>32</v>
      </c>
      <c r="R5" s="514" t="s">
        <v>33</v>
      </c>
      <c r="S5" s="495" t="s">
        <v>48</v>
      </c>
      <c r="T5" s="495" t="s">
        <v>217</v>
      </c>
      <c r="U5" s="495" t="s">
        <v>58</v>
      </c>
      <c r="V5" s="495" t="s">
        <v>54</v>
      </c>
      <c r="W5" s="515"/>
      <c r="X5" s="512"/>
      <c r="Y5" s="1198" t="s">
        <v>34</v>
      </c>
      <c r="Z5" s="1198" t="s">
        <v>42</v>
      </c>
      <c r="AA5" s="1198" t="s">
        <v>43</v>
      </c>
      <c r="AB5" s="497" t="s">
        <v>49</v>
      </c>
      <c r="AC5" s="496"/>
      <c r="AD5" s="496"/>
      <c r="AE5" s="497"/>
      <c r="AF5" s="516"/>
      <c r="AG5" s="1195"/>
      <c r="AH5" s="577"/>
      <c r="AI5" s="670" t="s">
        <v>50</v>
      </c>
      <c r="AJ5" s="670" t="s">
        <v>0</v>
      </c>
      <c r="AK5" s="602" t="s">
        <v>38</v>
      </c>
      <c r="AL5" s="1532" t="s">
        <v>1325</v>
      </c>
    </row>
    <row r="6" spans="1:38" s="1196" customFormat="1" ht="21.75" hidden="1" customHeight="1" thickTop="1">
      <c r="A6" s="1194"/>
      <c r="B6" s="498"/>
      <c r="C6" s="498"/>
      <c r="D6" s="498"/>
      <c r="E6" s="498"/>
      <c r="F6" s="498"/>
      <c r="G6" s="498"/>
      <c r="H6" s="498"/>
      <c r="I6" s="498"/>
      <c r="J6" s="498"/>
      <c r="K6" s="498"/>
      <c r="L6" s="499"/>
      <c r="M6" s="498"/>
      <c r="N6" s="498"/>
      <c r="O6" s="498"/>
      <c r="P6" s="498"/>
      <c r="Q6" s="498"/>
      <c r="R6" s="499"/>
      <c r="S6" s="578"/>
      <c r="T6" s="578"/>
      <c r="U6" s="578"/>
      <c r="V6" s="578"/>
      <c r="W6" s="579"/>
      <c r="X6" s="498"/>
      <c r="Y6" s="498"/>
      <c r="Z6" s="498"/>
      <c r="AA6" s="498"/>
      <c r="AB6" s="580">
        <f>S6/80</f>
        <v>0</v>
      </c>
      <c r="AC6" s="581">
        <f>AB6+AC5</f>
        <v>0</v>
      </c>
      <c r="AD6" s="582">
        <f>(7+(AC6/60))</f>
        <v>7</v>
      </c>
      <c r="AE6" s="583">
        <f>FLOOR(AD6,1)</f>
        <v>7</v>
      </c>
      <c r="AF6" s="584">
        <f>(AE6+((AD6-AE6)*60*0.01))</f>
        <v>7</v>
      </c>
      <c r="AG6" s="1195"/>
      <c r="AH6" s="577"/>
      <c r="AI6" s="524"/>
      <c r="AJ6" s="524"/>
      <c r="AK6" s="602"/>
      <c r="AL6" s="1533"/>
    </row>
    <row r="7" spans="1:38" s="593" customFormat="1" ht="12" customHeight="1" thickTop="1">
      <c r="A7" s="585"/>
      <c r="B7" s="585"/>
      <c r="C7" s="586"/>
      <c r="D7" s="1193"/>
      <c r="E7" s="585"/>
      <c r="F7" s="585"/>
      <c r="G7" s="585"/>
      <c r="H7" s="587"/>
      <c r="I7" s="587"/>
      <c r="J7" s="585"/>
      <c r="K7" s="586"/>
      <c r="L7" s="587" t="s">
        <v>1</v>
      </c>
      <c r="M7" s="1193"/>
      <c r="N7" s="587"/>
      <c r="O7" s="587"/>
      <c r="P7" s="587"/>
      <c r="Q7" s="587"/>
      <c r="R7" s="586"/>
      <c r="S7" s="585"/>
      <c r="T7" s="585"/>
      <c r="U7" s="585"/>
      <c r="V7" s="585"/>
      <c r="W7" s="588"/>
      <c r="X7" s="585"/>
      <c r="Y7" s="589"/>
      <c r="Z7" s="1193"/>
      <c r="AA7" s="590"/>
      <c r="AB7" s="363">
        <f>S7/AI7+AJ7</f>
        <v>120</v>
      </c>
      <c r="AC7" s="363">
        <f>AB7+AC6</f>
        <v>120</v>
      </c>
      <c r="AD7" s="364">
        <f>(8+(AC7/60))</f>
        <v>10</v>
      </c>
      <c r="AE7" s="500">
        <f>FLOOR(AD7,1)</f>
        <v>10</v>
      </c>
      <c r="AF7" s="364">
        <f>(AE7+((AD7-AE7)*60*0.01))</f>
        <v>10</v>
      </c>
      <c r="AG7" s="591"/>
      <c r="AH7" s="592"/>
      <c r="AI7" s="592">
        <v>50</v>
      </c>
      <c r="AJ7" s="592">
        <v>120</v>
      </c>
      <c r="AK7" s="602" t="s">
        <v>1391</v>
      </c>
      <c r="AL7" s="1534"/>
    </row>
    <row r="8" spans="1:38" s="274" customFormat="1" ht="15.95" customHeight="1">
      <c r="A8" s="256">
        <v>10</v>
      </c>
      <c r="B8" s="257">
        <v>43609</v>
      </c>
      <c r="C8" s="713" t="str">
        <f t="shared" ref="C8:C27" si="0">"*"&amp;D8&amp;"*"</f>
        <v>*PDR1906-0217*</v>
      </c>
      <c r="D8" s="672" t="s">
        <v>2790</v>
      </c>
      <c r="E8" s="256" t="s">
        <v>2789</v>
      </c>
      <c r="F8" s="256"/>
      <c r="G8" s="297" t="s">
        <v>1533</v>
      </c>
      <c r="H8" s="258" t="s">
        <v>1358</v>
      </c>
      <c r="I8" s="258" t="s">
        <v>1532</v>
      </c>
      <c r="J8" s="256">
        <v>6010</v>
      </c>
      <c r="K8" s="257">
        <v>43629</v>
      </c>
      <c r="L8" s="258" t="s">
        <v>1531</v>
      </c>
      <c r="M8" s="260" t="s">
        <v>1708</v>
      </c>
      <c r="N8" s="672"/>
      <c r="O8" s="257" t="s">
        <v>1291</v>
      </c>
      <c r="P8" s="257"/>
      <c r="Q8" s="257"/>
      <c r="R8" s="257">
        <v>43627</v>
      </c>
      <c r="S8" s="256">
        <v>6013</v>
      </c>
      <c r="T8" s="256"/>
      <c r="U8" s="256" t="s">
        <v>3822</v>
      </c>
      <c r="V8" s="743">
        <v>6010</v>
      </c>
      <c r="W8" s="259"/>
      <c r="X8" s="680" t="s">
        <v>1829</v>
      </c>
      <c r="Y8" s="260" t="s">
        <v>1336</v>
      </c>
      <c r="Z8" s="672">
        <v>445</v>
      </c>
      <c r="AA8" s="261">
        <v>1311</v>
      </c>
      <c r="AB8" s="363">
        <f t="shared" ref="AB8:AB28" si="1">S8/AI8+AJ8</f>
        <v>135.26</v>
      </c>
      <c r="AC8" s="363">
        <f t="shared" ref="AC8:AC28" si="2">AB8+AC7</f>
        <v>255.26</v>
      </c>
      <c r="AD8" s="364">
        <f t="shared" ref="AD8:AD28" si="3">(8+(AC8/60))</f>
        <v>12.254333333333333</v>
      </c>
      <c r="AE8" s="500">
        <f t="shared" ref="AE8:AE28" si="4">FLOOR(AD8,1)</f>
        <v>12</v>
      </c>
      <c r="AF8" s="364">
        <f t="shared" ref="AF8:AF28" si="5">(AE8+((AD8-AE8)*60*0.01))</f>
        <v>12.1526</v>
      </c>
      <c r="AG8" s="262" t="s">
        <v>1330</v>
      </c>
      <c r="AH8" s="255" t="s">
        <v>2</v>
      </c>
      <c r="AI8" s="255">
        <v>50</v>
      </c>
      <c r="AJ8" s="255">
        <v>15</v>
      </c>
      <c r="AK8" s="255">
        <v>20</v>
      </c>
      <c r="AL8" s="751" t="s">
        <v>1367</v>
      </c>
    </row>
    <row r="9" spans="1:38" s="274" customFormat="1" ht="15.95" customHeight="1">
      <c r="A9" s="256">
        <v>20</v>
      </c>
      <c r="B9" s="257">
        <v>43609</v>
      </c>
      <c r="C9" s="713" t="str">
        <f t="shared" si="0"/>
        <v>*PDR1906-0215*</v>
      </c>
      <c r="D9" s="672" t="s">
        <v>2794</v>
      </c>
      <c r="E9" s="256" t="s">
        <v>2793</v>
      </c>
      <c r="F9" s="256"/>
      <c r="G9" s="297" t="s">
        <v>2694</v>
      </c>
      <c r="H9" s="258" t="s">
        <v>1358</v>
      </c>
      <c r="I9" s="258" t="s">
        <v>2693</v>
      </c>
      <c r="J9" s="256">
        <v>15390</v>
      </c>
      <c r="K9" s="257">
        <v>22810</v>
      </c>
      <c r="L9" s="258" t="s">
        <v>2692</v>
      </c>
      <c r="M9" s="260" t="s">
        <v>2691</v>
      </c>
      <c r="N9" s="672"/>
      <c r="O9" s="257" t="s">
        <v>1291</v>
      </c>
      <c r="P9" s="257"/>
      <c r="Q9" s="257"/>
      <c r="R9" s="257">
        <v>43627</v>
      </c>
      <c r="S9" s="256">
        <v>15393</v>
      </c>
      <c r="T9" s="256"/>
      <c r="U9" s="256" t="s">
        <v>3821</v>
      </c>
      <c r="V9" s="743">
        <v>15140</v>
      </c>
      <c r="W9" s="259"/>
      <c r="X9" s="680" t="s">
        <v>1829</v>
      </c>
      <c r="Y9" s="260" t="s">
        <v>1336</v>
      </c>
      <c r="Z9" s="672">
        <v>445</v>
      </c>
      <c r="AA9" s="261">
        <v>1311</v>
      </c>
      <c r="AB9" s="363">
        <f t="shared" si="1"/>
        <v>322.86</v>
      </c>
      <c r="AC9" s="363">
        <f t="shared" si="2"/>
        <v>578.12</v>
      </c>
      <c r="AD9" s="364">
        <f t="shared" si="3"/>
        <v>17.635333333333335</v>
      </c>
      <c r="AE9" s="500">
        <f t="shared" si="4"/>
        <v>17</v>
      </c>
      <c r="AF9" s="364">
        <f t="shared" si="5"/>
        <v>17.3812</v>
      </c>
      <c r="AG9" s="262" t="s">
        <v>1330</v>
      </c>
      <c r="AH9" s="255" t="s">
        <v>2</v>
      </c>
      <c r="AI9" s="255">
        <v>50</v>
      </c>
      <c r="AJ9" s="255">
        <v>15</v>
      </c>
      <c r="AK9" s="255">
        <v>20</v>
      </c>
      <c r="AL9" s="726" t="s">
        <v>1856</v>
      </c>
    </row>
    <row r="10" spans="1:38" s="809" customFormat="1" ht="15.95" customHeight="1">
      <c r="A10" s="748" t="s">
        <v>66</v>
      </c>
      <c r="B10" s="753">
        <v>43610</v>
      </c>
      <c r="C10" s="789" t="str">
        <f t="shared" si="0"/>
        <v>*PDW1906-0049*</v>
      </c>
      <c r="D10" s="754" t="s">
        <v>3382</v>
      </c>
      <c r="E10" s="748" t="s">
        <v>2837</v>
      </c>
      <c r="F10" s="748"/>
      <c r="G10" s="755" t="s">
        <v>2376</v>
      </c>
      <c r="H10" s="756" t="s">
        <v>2207</v>
      </c>
      <c r="I10" s="756" t="s">
        <v>2375</v>
      </c>
      <c r="J10" s="748">
        <v>65</v>
      </c>
      <c r="K10" s="753">
        <v>43626</v>
      </c>
      <c r="L10" s="791" t="s">
        <v>2300</v>
      </c>
      <c r="M10" s="757" t="s">
        <v>2374</v>
      </c>
      <c r="N10" s="754"/>
      <c r="O10" s="753" t="s">
        <v>1291</v>
      </c>
      <c r="P10" s="753"/>
      <c r="Q10" s="753"/>
      <c r="R10" s="753">
        <v>43624</v>
      </c>
      <c r="S10" s="748">
        <v>70</v>
      </c>
      <c r="T10" s="748"/>
      <c r="U10" s="256">
        <v>70</v>
      </c>
      <c r="V10" s="743">
        <v>65</v>
      </c>
      <c r="W10" s="758"/>
      <c r="X10" s="759" t="s">
        <v>1828</v>
      </c>
      <c r="Y10" s="763" t="s">
        <v>502</v>
      </c>
      <c r="Z10" s="754">
        <v>393</v>
      </c>
      <c r="AA10" s="760">
        <v>1319</v>
      </c>
      <c r="AB10" s="363">
        <f t="shared" si="1"/>
        <v>16.399999999999999</v>
      </c>
      <c r="AC10" s="363">
        <f t="shared" si="2"/>
        <v>594.52</v>
      </c>
      <c r="AD10" s="364">
        <f t="shared" si="3"/>
        <v>17.908666666666669</v>
      </c>
      <c r="AE10" s="500">
        <f t="shared" si="4"/>
        <v>17</v>
      </c>
      <c r="AF10" s="364">
        <f t="shared" si="5"/>
        <v>17.545200000000001</v>
      </c>
      <c r="AG10" s="761" t="s">
        <v>1330</v>
      </c>
      <c r="AH10" s="752" t="s">
        <v>2</v>
      </c>
      <c r="AI10" s="255">
        <v>50</v>
      </c>
      <c r="AJ10" s="752">
        <v>15</v>
      </c>
      <c r="AK10" s="752">
        <v>10</v>
      </c>
      <c r="AL10" s="752" t="s">
        <v>2299</v>
      </c>
    </row>
    <row r="11" spans="1:38" s="274" customFormat="1" ht="15.95" customHeight="1">
      <c r="A11" s="256">
        <v>40</v>
      </c>
      <c r="B11" s="257">
        <v>43623</v>
      </c>
      <c r="C11" s="713" t="str">
        <f t="shared" si="0"/>
        <v>*PDR1906-0823*</v>
      </c>
      <c r="D11" s="672" t="s">
        <v>3569</v>
      </c>
      <c r="E11" s="256" t="s">
        <v>3567</v>
      </c>
      <c r="F11" s="256"/>
      <c r="G11" s="297" t="s">
        <v>1826</v>
      </c>
      <c r="H11" s="258" t="s">
        <v>1328</v>
      </c>
      <c r="I11" s="258" t="s">
        <v>1825</v>
      </c>
      <c r="J11" s="256">
        <v>1138</v>
      </c>
      <c r="K11" s="257">
        <v>22810</v>
      </c>
      <c r="L11" s="258" t="s">
        <v>1824</v>
      </c>
      <c r="M11" s="260" t="s">
        <v>1823</v>
      </c>
      <c r="N11" s="672"/>
      <c r="O11" s="257" t="s">
        <v>1291</v>
      </c>
      <c r="P11" s="257"/>
      <c r="Q11" s="257"/>
      <c r="R11" s="257">
        <v>43627</v>
      </c>
      <c r="S11" s="256">
        <v>1138</v>
      </c>
      <c r="T11" s="256"/>
      <c r="U11" s="256" t="s">
        <v>3818</v>
      </c>
      <c r="V11" s="813">
        <v>1080</v>
      </c>
      <c r="W11" s="259"/>
      <c r="X11" s="680" t="s">
        <v>1829</v>
      </c>
      <c r="Y11" s="260" t="s">
        <v>1822</v>
      </c>
      <c r="Z11" s="672">
        <v>709</v>
      </c>
      <c r="AA11" s="261">
        <v>2042</v>
      </c>
      <c r="AB11" s="363">
        <f t="shared" si="1"/>
        <v>26.380000000000003</v>
      </c>
      <c r="AC11" s="363">
        <f t="shared" si="2"/>
        <v>620.9</v>
      </c>
      <c r="AD11" s="364">
        <f t="shared" si="3"/>
        <v>18.348333333333333</v>
      </c>
      <c r="AE11" s="500">
        <f t="shared" si="4"/>
        <v>18</v>
      </c>
      <c r="AF11" s="364">
        <f t="shared" si="5"/>
        <v>18.209</v>
      </c>
      <c r="AG11" s="262" t="s">
        <v>1330</v>
      </c>
      <c r="AH11" s="255" t="s">
        <v>2</v>
      </c>
      <c r="AI11" s="255">
        <v>100</v>
      </c>
      <c r="AJ11" s="255">
        <v>15</v>
      </c>
      <c r="AK11" s="255">
        <v>20</v>
      </c>
      <c r="AL11" s="751" t="s">
        <v>1327</v>
      </c>
    </row>
    <row r="12" spans="1:38" s="274" customFormat="1" ht="15.95" customHeight="1">
      <c r="A12" s="256">
        <v>50</v>
      </c>
      <c r="B12" s="257">
        <v>43623</v>
      </c>
      <c r="C12" s="713" t="str">
        <f t="shared" si="0"/>
        <v>*PDR1906-0825*</v>
      </c>
      <c r="D12" s="672" t="s">
        <v>3568</v>
      </c>
      <c r="E12" s="256" t="s">
        <v>3567</v>
      </c>
      <c r="F12" s="256"/>
      <c r="G12" s="297" t="s">
        <v>3566</v>
      </c>
      <c r="H12" s="258" t="s">
        <v>1328</v>
      </c>
      <c r="I12" s="258" t="s">
        <v>3565</v>
      </c>
      <c r="J12" s="256">
        <v>4000</v>
      </c>
      <c r="K12" s="257">
        <v>22810</v>
      </c>
      <c r="L12" s="258" t="s">
        <v>1316</v>
      </c>
      <c r="M12" s="260" t="s">
        <v>3564</v>
      </c>
      <c r="N12" s="857" t="s">
        <v>3563</v>
      </c>
      <c r="O12" s="257" t="s">
        <v>1291</v>
      </c>
      <c r="P12" s="257"/>
      <c r="Q12" s="741" t="s">
        <v>1980</v>
      </c>
      <c r="R12" s="257">
        <v>43627</v>
      </c>
      <c r="S12" s="256">
        <v>4000</v>
      </c>
      <c r="T12" s="256"/>
      <c r="U12" s="256">
        <v>4000</v>
      </c>
      <c r="V12" s="293">
        <v>4000</v>
      </c>
      <c r="W12" s="259"/>
      <c r="X12" s="680" t="s">
        <v>1828</v>
      </c>
      <c r="Y12" s="674" t="s">
        <v>302</v>
      </c>
      <c r="Z12" s="672">
        <v>720</v>
      </c>
      <c r="AA12" s="261">
        <v>440</v>
      </c>
      <c r="AB12" s="363">
        <f t="shared" si="1"/>
        <v>95</v>
      </c>
      <c r="AC12" s="363">
        <f t="shared" si="2"/>
        <v>715.9</v>
      </c>
      <c r="AD12" s="364">
        <f t="shared" si="3"/>
        <v>19.931666666666665</v>
      </c>
      <c r="AE12" s="500">
        <f t="shared" si="4"/>
        <v>19</v>
      </c>
      <c r="AF12" s="364">
        <f t="shared" si="5"/>
        <v>19.558999999999997</v>
      </c>
      <c r="AG12" s="262" t="s">
        <v>1416</v>
      </c>
      <c r="AH12" s="255" t="s">
        <v>2</v>
      </c>
      <c r="AI12" s="255">
        <v>50</v>
      </c>
      <c r="AJ12" s="255">
        <v>15</v>
      </c>
      <c r="AK12" s="255">
        <v>10</v>
      </c>
      <c r="AL12" s="751" t="s">
        <v>1740</v>
      </c>
    </row>
    <row r="13" spans="1:38" s="274" customFormat="1" ht="15.95" customHeight="1">
      <c r="A13" s="256">
        <v>60</v>
      </c>
      <c r="B13" s="257">
        <v>43567</v>
      </c>
      <c r="C13" s="713" t="str">
        <f t="shared" si="0"/>
        <v>*PDR1906-0012*</v>
      </c>
      <c r="D13" s="672" t="s">
        <v>2264</v>
      </c>
      <c r="E13" s="256" t="s">
        <v>2263</v>
      </c>
      <c r="F13" s="256"/>
      <c r="G13" s="297" t="s">
        <v>2252</v>
      </c>
      <c r="H13" s="258" t="s">
        <v>1350</v>
      </c>
      <c r="I13" s="258" t="s">
        <v>2251</v>
      </c>
      <c r="J13" s="256">
        <v>1900</v>
      </c>
      <c r="K13" s="257">
        <v>43629</v>
      </c>
      <c r="L13" s="258" t="s">
        <v>1526</v>
      </c>
      <c r="M13" s="260" t="s">
        <v>2250</v>
      </c>
      <c r="N13" s="672"/>
      <c r="O13" s="257" t="s">
        <v>1291</v>
      </c>
      <c r="P13" s="257"/>
      <c r="Q13" s="257"/>
      <c r="R13" s="257">
        <v>43627</v>
      </c>
      <c r="S13" s="256">
        <v>1903</v>
      </c>
      <c r="T13" s="256"/>
      <c r="U13" s="256" t="s">
        <v>3817</v>
      </c>
      <c r="V13" s="293">
        <v>1900</v>
      </c>
      <c r="W13" s="259"/>
      <c r="X13" s="680" t="s">
        <v>1828</v>
      </c>
      <c r="Y13" s="674" t="s">
        <v>1524</v>
      </c>
      <c r="Z13" s="672">
        <v>624</v>
      </c>
      <c r="AA13" s="261">
        <v>2035</v>
      </c>
      <c r="AB13" s="363">
        <f t="shared" si="1"/>
        <v>34.03</v>
      </c>
      <c r="AC13" s="363">
        <f t="shared" si="2"/>
        <v>749.93</v>
      </c>
      <c r="AD13" s="364">
        <f t="shared" si="3"/>
        <v>20.49883333333333</v>
      </c>
      <c r="AE13" s="500">
        <f t="shared" si="4"/>
        <v>20</v>
      </c>
      <c r="AF13" s="364">
        <f t="shared" si="5"/>
        <v>20.299299999999999</v>
      </c>
      <c r="AG13" s="262" t="s">
        <v>1330</v>
      </c>
      <c r="AH13" s="255" t="s">
        <v>2</v>
      </c>
      <c r="AI13" s="255">
        <v>100</v>
      </c>
      <c r="AJ13" s="255">
        <v>15</v>
      </c>
      <c r="AK13" s="255">
        <v>10</v>
      </c>
      <c r="AL13" s="255" t="s">
        <v>2249</v>
      </c>
    </row>
    <row r="14" spans="1:38" s="274" customFormat="1" ht="15.95" customHeight="1">
      <c r="A14" s="256">
        <v>70</v>
      </c>
      <c r="B14" s="257">
        <v>43626</v>
      </c>
      <c r="C14" s="713" t="str">
        <f t="shared" si="0"/>
        <v>*PDR1906-0979*</v>
      </c>
      <c r="D14" s="672" t="s">
        <v>3765</v>
      </c>
      <c r="E14" s="256" t="s">
        <v>3764</v>
      </c>
      <c r="F14" s="256"/>
      <c r="G14" s="297" t="s">
        <v>1498</v>
      </c>
      <c r="H14" s="258" t="s">
        <v>1350</v>
      </c>
      <c r="I14" s="258" t="s">
        <v>1848</v>
      </c>
      <c r="J14" s="256">
        <v>2000</v>
      </c>
      <c r="K14" s="257">
        <v>22810</v>
      </c>
      <c r="L14" s="258" t="s">
        <v>1695</v>
      </c>
      <c r="M14" s="260" t="s">
        <v>1521</v>
      </c>
      <c r="N14" s="672"/>
      <c r="O14" s="257" t="s">
        <v>1291</v>
      </c>
      <c r="P14" s="257"/>
      <c r="Q14" s="257"/>
      <c r="R14" s="806">
        <v>43628</v>
      </c>
      <c r="S14" s="808">
        <v>2000</v>
      </c>
      <c r="T14" s="808"/>
      <c r="U14" s="256" t="s">
        <v>3919</v>
      </c>
      <c r="V14" s="293">
        <v>2000</v>
      </c>
      <c r="W14" s="873"/>
      <c r="X14" s="856" t="s">
        <v>1828</v>
      </c>
      <c r="Y14" s="874" t="s">
        <v>1380</v>
      </c>
      <c r="Z14" s="870">
        <v>550</v>
      </c>
      <c r="AA14" s="875">
        <v>1293</v>
      </c>
      <c r="AB14" s="363">
        <f t="shared" si="1"/>
        <v>35</v>
      </c>
      <c r="AC14" s="363">
        <f t="shared" si="2"/>
        <v>784.93</v>
      </c>
      <c r="AD14" s="364">
        <f t="shared" si="3"/>
        <v>21.082166666666666</v>
      </c>
      <c r="AE14" s="500">
        <f t="shared" si="4"/>
        <v>21</v>
      </c>
      <c r="AF14" s="364">
        <f t="shared" si="5"/>
        <v>21.049299999999999</v>
      </c>
      <c r="AG14" s="262" t="s">
        <v>1330</v>
      </c>
      <c r="AH14" s="255" t="s">
        <v>2</v>
      </c>
      <c r="AI14" s="255">
        <v>100</v>
      </c>
      <c r="AJ14" s="255">
        <v>15</v>
      </c>
      <c r="AK14" s="255">
        <v>10</v>
      </c>
      <c r="AL14" s="255" t="s">
        <v>1520</v>
      </c>
    </row>
    <row r="15" spans="1:38" s="274" customFormat="1" ht="15.95" customHeight="1">
      <c r="A15" s="256">
        <v>80</v>
      </c>
      <c r="B15" s="257">
        <v>43615</v>
      </c>
      <c r="C15" s="713" t="str">
        <f t="shared" si="0"/>
        <v>*PDR1906-0455*</v>
      </c>
      <c r="D15" s="672" t="s">
        <v>2971</v>
      </c>
      <c r="E15" s="256" t="s">
        <v>2970</v>
      </c>
      <c r="F15" s="256"/>
      <c r="G15" s="297" t="s">
        <v>2967</v>
      </c>
      <c r="H15" s="258" t="s">
        <v>1303</v>
      </c>
      <c r="I15" s="258" t="s">
        <v>2966</v>
      </c>
      <c r="J15" s="256">
        <v>1345</v>
      </c>
      <c r="K15" s="257">
        <v>43629</v>
      </c>
      <c r="L15" s="258" t="s">
        <v>1371</v>
      </c>
      <c r="M15" s="260" t="s">
        <v>2965</v>
      </c>
      <c r="N15" s="672"/>
      <c r="O15" s="672" t="s">
        <v>1291</v>
      </c>
      <c r="P15" s="258"/>
      <c r="Q15" s="258"/>
      <c r="R15" s="806">
        <v>43628</v>
      </c>
      <c r="S15" s="808">
        <v>1348</v>
      </c>
      <c r="T15" s="808"/>
      <c r="U15" s="256" t="s">
        <v>3920</v>
      </c>
      <c r="V15" s="293">
        <v>1345</v>
      </c>
      <c r="W15" s="873"/>
      <c r="X15" s="856" t="s">
        <v>1828</v>
      </c>
      <c r="Y15" s="874" t="s">
        <v>1304</v>
      </c>
      <c r="Z15" s="870">
        <v>623</v>
      </c>
      <c r="AA15" s="875">
        <v>1293</v>
      </c>
      <c r="AB15" s="363">
        <f t="shared" si="1"/>
        <v>28.48</v>
      </c>
      <c r="AC15" s="363">
        <f t="shared" si="2"/>
        <v>813.41</v>
      </c>
      <c r="AD15" s="364">
        <f t="shared" si="3"/>
        <v>21.556833333333334</v>
      </c>
      <c r="AE15" s="500">
        <f t="shared" si="4"/>
        <v>21</v>
      </c>
      <c r="AF15" s="364">
        <f t="shared" si="5"/>
        <v>21.334099999999999</v>
      </c>
      <c r="AG15" s="262" t="s">
        <v>1330</v>
      </c>
      <c r="AH15" s="255" t="s">
        <v>2</v>
      </c>
      <c r="AI15" s="255">
        <v>100</v>
      </c>
      <c r="AJ15" s="255">
        <v>15</v>
      </c>
      <c r="AK15" s="255">
        <v>10</v>
      </c>
      <c r="AL15" s="255" t="s">
        <v>2414</v>
      </c>
    </row>
    <row r="16" spans="1:38" s="274" customFormat="1" ht="15.95" customHeight="1">
      <c r="A16" s="256">
        <v>90</v>
      </c>
      <c r="B16" s="257">
        <v>43627</v>
      </c>
      <c r="C16" s="713" t="str">
        <f t="shared" si="0"/>
        <v>*PDR1906-0990*</v>
      </c>
      <c r="D16" s="672" t="s">
        <v>3813</v>
      </c>
      <c r="E16" s="256" t="s">
        <v>3812</v>
      </c>
      <c r="F16" s="256"/>
      <c r="G16" s="297" t="s">
        <v>1781</v>
      </c>
      <c r="H16" s="258" t="s">
        <v>1780</v>
      </c>
      <c r="I16" s="258" t="s">
        <v>1779</v>
      </c>
      <c r="J16" s="256">
        <v>1500</v>
      </c>
      <c r="K16" s="257">
        <v>22810</v>
      </c>
      <c r="L16" s="258" t="s">
        <v>1778</v>
      </c>
      <c r="M16" s="260" t="s">
        <v>1777</v>
      </c>
      <c r="N16" s="672"/>
      <c r="O16" s="257" t="s">
        <v>1291</v>
      </c>
      <c r="P16" s="257"/>
      <c r="Q16" s="257"/>
      <c r="R16" s="257">
        <v>43628</v>
      </c>
      <c r="S16" s="256">
        <v>1500</v>
      </c>
      <c r="T16" s="256"/>
      <c r="U16" s="256" t="s">
        <v>3835</v>
      </c>
      <c r="V16" s="293">
        <v>1517</v>
      </c>
      <c r="W16" s="259"/>
      <c r="X16" s="680" t="s">
        <v>1828</v>
      </c>
      <c r="Y16" s="674" t="s">
        <v>1776</v>
      </c>
      <c r="Z16" s="672">
        <v>812</v>
      </c>
      <c r="AA16" s="261">
        <v>2167</v>
      </c>
      <c r="AB16" s="363">
        <f t="shared" si="1"/>
        <v>45</v>
      </c>
      <c r="AC16" s="363">
        <f t="shared" si="2"/>
        <v>858.41</v>
      </c>
      <c r="AD16" s="364">
        <f t="shared" si="3"/>
        <v>22.306833333333334</v>
      </c>
      <c r="AE16" s="500">
        <f t="shared" si="4"/>
        <v>22</v>
      </c>
      <c r="AF16" s="364">
        <f t="shared" si="5"/>
        <v>22.184100000000001</v>
      </c>
      <c r="AG16" s="262" t="s">
        <v>1395</v>
      </c>
      <c r="AH16" s="255" t="s">
        <v>65</v>
      </c>
      <c r="AI16" s="255">
        <v>50</v>
      </c>
      <c r="AJ16" s="255">
        <v>15</v>
      </c>
      <c r="AK16" s="255">
        <v>10</v>
      </c>
      <c r="AL16" s="255" t="s">
        <v>1774</v>
      </c>
    </row>
    <row r="17" spans="1:184" s="274" customFormat="1" ht="15.95" customHeight="1">
      <c r="A17" s="256">
        <v>100</v>
      </c>
      <c r="B17" s="257">
        <v>43627</v>
      </c>
      <c r="C17" s="713" t="str">
        <f t="shared" si="0"/>
        <v>*PDR1906-1008*</v>
      </c>
      <c r="D17" s="672" t="s">
        <v>3830</v>
      </c>
      <c r="E17" s="256" t="s">
        <v>3812</v>
      </c>
      <c r="F17" s="256"/>
      <c r="G17" s="297" t="s">
        <v>3831</v>
      </c>
      <c r="H17" s="258" t="s">
        <v>1780</v>
      </c>
      <c r="I17" s="258" t="s">
        <v>3832</v>
      </c>
      <c r="J17" s="256">
        <v>500</v>
      </c>
      <c r="K17" s="257">
        <v>22810</v>
      </c>
      <c r="L17" s="258" t="s">
        <v>1329</v>
      </c>
      <c r="M17" s="674" t="s">
        <v>3833</v>
      </c>
      <c r="N17" s="672"/>
      <c r="O17" s="257"/>
      <c r="P17" s="257">
        <v>43627</v>
      </c>
      <c r="Q17" s="257"/>
      <c r="R17" s="257">
        <v>43628</v>
      </c>
      <c r="S17" s="256">
        <v>500</v>
      </c>
      <c r="T17" s="256"/>
      <c r="U17" s="256" t="s">
        <v>3836</v>
      </c>
      <c r="V17" s="293">
        <v>505</v>
      </c>
      <c r="W17" s="259"/>
      <c r="X17" s="680" t="s">
        <v>1828</v>
      </c>
      <c r="Y17" s="674" t="s">
        <v>1776</v>
      </c>
      <c r="Z17" s="672">
        <v>812</v>
      </c>
      <c r="AA17" s="261">
        <v>2167</v>
      </c>
      <c r="AB17" s="363">
        <f t="shared" si="1"/>
        <v>25</v>
      </c>
      <c r="AC17" s="363">
        <f t="shared" si="2"/>
        <v>883.41</v>
      </c>
      <c r="AD17" s="364">
        <f t="shared" si="3"/>
        <v>22.723500000000001</v>
      </c>
      <c r="AE17" s="500">
        <f t="shared" si="4"/>
        <v>22</v>
      </c>
      <c r="AF17" s="364">
        <f t="shared" si="5"/>
        <v>22.434100000000001</v>
      </c>
      <c r="AG17" s="262" t="s">
        <v>1395</v>
      </c>
      <c r="AH17" s="255" t="s">
        <v>65</v>
      </c>
      <c r="AI17" s="255">
        <v>50</v>
      </c>
      <c r="AJ17" s="255">
        <v>15</v>
      </c>
      <c r="AK17" s="255">
        <v>10</v>
      </c>
      <c r="AL17" s="255">
        <v>0</v>
      </c>
    </row>
    <row r="18" spans="1:184" s="885" customFormat="1" ht="18" customHeight="1">
      <c r="A18" s="808" t="s">
        <v>1862</v>
      </c>
      <c r="B18" s="806">
        <v>43610</v>
      </c>
      <c r="C18" s="869" t="str">
        <f t="shared" si="0"/>
        <v>*PDR1906-0317*</v>
      </c>
      <c r="D18" s="870" t="s">
        <v>2844</v>
      </c>
      <c r="E18" s="808" t="s">
        <v>2843</v>
      </c>
      <c r="F18" s="808"/>
      <c r="G18" s="868" t="s">
        <v>2842</v>
      </c>
      <c r="H18" s="871" t="s">
        <v>1505</v>
      </c>
      <c r="I18" s="871" t="s">
        <v>2841</v>
      </c>
      <c r="J18" s="808">
        <v>1000</v>
      </c>
      <c r="K18" s="806">
        <v>43628</v>
      </c>
      <c r="L18" s="871" t="s">
        <v>2840</v>
      </c>
      <c r="M18" s="872" t="s">
        <v>2839</v>
      </c>
      <c r="N18" s="870"/>
      <c r="O18" s="806" t="s">
        <v>1291</v>
      </c>
      <c r="P18" s="806"/>
      <c r="Q18" s="806"/>
      <c r="R18" s="806">
        <v>43624</v>
      </c>
      <c r="S18" s="808">
        <v>1003</v>
      </c>
      <c r="T18" s="808"/>
      <c r="U18" s="808" t="s">
        <v>2164</v>
      </c>
      <c r="V18" s="839">
        <v>1000</v>
      </c>
      <c r="W18" s="873"/>
      <c r="X18" s="856" t="s">
        <v>1828</v>
      </c>
      <c r="Y18" s="872" t="s">
        <v>1504</v>
      </c>
      <c r="Z18" s="870">
        <v>738</v>
      </c>
      <c r="AA18" s="875">
        <v>1617</v>
      </c>
      <c r="AB18" s="363">
        <f t="shared" si="1"/>
        <v>35.06</v>
      </c>
      <c r="AC18" s="363">
        <f t="shared" si="2"/>
        <v>918.47</v>
      </c>
      <c r="AD18" s="364">
        <f t="shared" si="3"/>
        <v>23.307833333333335</v>
      </c>
      <c r="AE18" s="500">
        <f t="shared" si="4"/>
        <v>23</v>
      </c>
      <c r="AF18" s="364">
        <f t="shared" si="5"/>
        <v>23.184699999999999</v>
      </c>
      <c r="AG18" s="876" t="s">
        <v>1330</v>
      </c>
      <c r="AH18" s="877" t="s">
        <v>2</v>
      </c>
      <c r="AI18" s="255">
        <v>50</v>
      </c>
      <c r="AJ18" s="877">
        <v>15</v>
      </c>
      <c r="AK18" s="877">
        <v>10</v>
      </c>
      <c r="AL18" s="877" t="s">
        <v>2401</v>
      </c>
    </row>
    <row r="19" spans="1:184" s="274" customFormat="1" ht="15.95" customHeight="1">
      <c r="A19" s="256">
        <v>120</v>
      </c>
      <c r="B19" s="257">
        <v>43620</v>
      </c>
      <c r="C19" s="713" t="str">
        <f t="shared" si="0"/>
        <v>*PDR1906-0672*</v>
      </c>
      <c r="D19" s="672" t="s">
        <v>3331</v>
      </c>
      <c r="E19" s="256" t="s">
        <v>3332</v>
      </c>
      <c r="F19" s="256"/>
      <c r="G19" s="297" t="s">
        <v>1843</v>
      </c>
      <c r="H19" s="258" t="s">
        <v>1448</v>
      </c>
      <c r="I19" s="258" t="s">
        <v>2065</v>
      </c>
      <c r="J19" s="256">
        <v>4700</v>
      </c>
      <c r="K19" s="257">
        <v>43629</v>
      </c>
      <c r="L19" s="258" t="s">
        <v>1845</v>
      </c>
      <c r="M19" s="260" t="s">
        <v>2064</v>
      </c>
      <c r="N19" s="672"/>
      <c r="O19" s="257" t="s">
        <v>1291</v>
      </c>
      <c r="P19" s="257"/>
      <c r="Q19" s="257"/>
      <c r="R19" s="806">
        <v>43627</v>
      </c>
      <c r="S19" s="808">
        <v>4703</v>
      </c>
      <c r="T19" s="808"/>
      <c r="U19" s="808">
        <v>4703</v>
      </c>
      <c r="V19" s="839">
        <v>4700</v>
      </c>
      <c r="W19" s="873"/>
      <c r="X19" s="856" t="s">
        <v>1831</v>
      </c>
      <c r="Y19" s="872" t="s">
        <v>218</v>
      </c>
      <c r="Z19" s="870">
        <v>575</v>
      </c>
      <c r="AA19" s="875">
        <v>1285</v>
      </c>
      <c r="AB19" s="363">
        <f t="shared" si="1"/>
        <v>62.03</v>
      </c>
      <c r="AC19" s="363">
        <f t="shared" si="2"/>
        <v>980.5</v>
      </c>
      <c r="AD19" s="364">
        <f t="shared" si="3"/>
        <v>24.341666666666665</v>
      </c>
      <c r="AE19" s="500">
        <f t="shared" si="4"/>
        <v>24</v>
      </c>
      <c r="AF19" s="364">
        <f t="shared" si="5"/>
        <v>24.204999999999998</v>
      </c>
      <c r="AG19" s="262" t="s">
        <v>1330</v>
      </c>
      <c r="AH19" s="255" t="s">
        <v>2</v>
      </c>
      <c r="AI19" s="255">
        <v>100</v>
      </c>
      <c r="AJ19" s="255">
        <v>15</v>
      </c>
      <c r="AK19" s="255">
        <v>20</v>
      </c>
      <c r="AL19" s="726" t="s">
        <v>1847</v>
      </c>
    </row>
    <row r="20" spans="1:184" s="274" customFormat="1" ht="15.95" customHeight="1">
      <c r="A20" s="256">
        <v>130</v>
      </c>
      <c r="B20" s="257">
        <v>43623</v>
      </c>
      <c r="C20" s="713" t="str">
        <f t="shared" si="0"/>
        <v>*PDR1906-0844*</v>
      </c>
      <c r="D20" s="672" t="s">
        <v>3547</v>
      </c>
      <c r="E20" s="256" t="s">
        <v>3332</v>
      </c>
      <c r="F20" s="256"/>
      <c r="G20" s="297" t="s">
        <v>3548</v>
      </c>
      <c r="H20" s="258" t="s">
        <v>1448</v>
      </c>
      <c r="I20" s="258" t="s">
        <v>3549</v>
      </c>
      <c r="J20" s="256">
        <v>300</v>
      </c>
      <c r="K20" s="257">
        <v>22810</v>
      </c>
      <c r="L20" s="258" t="s">
        <v>1329</v>
      </c>
      <c r="M20" s="674" t="s">
        <v>3550</v>
      </c>
      <c r="N20" s="672"/>
      <c r="O20" s="257" t="s">
        <v>1291</v>
      </c>
      <c r="P20" s="257"/>
      <c r="Q20" s="741" t="s">
        <v>3551</v>
      </c>
      <c r="R20" s="806">
        <v>43627</v>
      </c>
      <c r="S20" s="808">
        <v>300</v>
      </c>
      <c r="T20" s="808"/>
      <c r="U20" s="808">
        <v>300</v>
      </c>
      <c r="V20" s="839">
        <v>300</v>
      </c>
      <c r="W20" s="873"/>
      <c r="X20" s="856" t="s">
        <v>1831</v>
      </c>
      <c r="Y20" s="872" t="s">
        <v>218</v>
      </c>
      <c r="Z20" s="870">
        <v>575</v>
      </c>
      <c r="AA20" s="875">
        <v>1285</v>
      </c>
      <c r="AB20" s="363">
        <f t="shared" si="1"/>
        <v>18</v>
      </c>
      <c r="AC20" s="363">
        <f t="shared" si="2"/>
        <v>998.5</v>
      </c>
      <c r="AD20" s="364">
        <f t="shared" si="3"/>
        <v>24.641666666666666</v>
      </c>
      <c r="AE20" s="500">
        <f t="shared" si="4"/>
        <v>24</v>
      </c>
      <c r="AF20" s="364">
        <f t="shared" si="5"/>
        <v>24.384999999999998</v>
      </c>
      <c r="AG20" s="262" t="s">
        <v>1330</v>
      </c>
      <c r="AH20" s="255" t="s">
        <v>2</v>
      </c>
      <c r="AI20" s="255">
        <v>100</v>
      </c>
      <c r="AJ20" s="255">
        <v>15</v>
      </c>
      <c r="AK20" s="255">
        <v>20</v>
      </c>
      <c r="AL20" s="255">
        <v>0</v>
      </c>
    </row>
    <row r="21" spans="1:184" s="274" customFormat="1" ht="15.95" customHeight="1">
      <c r="A21" s="256" t="s">
        <v>66</v>
      </c>
      <c r="B21" s="257">
        <v>43622</v>
      </c>
      <c r="C21" s="713" t="str">
        <f t="shared" si="0"/>
        <v>*PDW1906-0067*</v>
      </c>
      <c r="D21" s="672" t="s">
        <v>3786</v>
      </c>
      <c r="E21" s="256" t="s">
        <v>3489</v>
      </c>
      <c r="F21" s="256"/>
      <c r="G21" s="297" t="s">
        <v>3488</v>
      </c>
      <c r="H21" s="258" t="s">
        <v>2545</v>
      </c>
      <c r="I21" s="258" t="s">
        <v>3487</v>
      </c>
      <c r="J21" s="256">
        <v>60</v>
      </c>
      <c r="K21" s="257">
        <v>43629</v>
      </c>
      <c r="L21" s="258" t="s">
        <v>1316</v>
      </c>
      <c r="M21" s="260" t="s">
        <v>3486</v>
      </c>
      <c r="N21" s="672"/>
      <c r="O21" s="257" t="s">
        <v>1291</v>
      </c>
      <c r="P21" s="257"/>
      <c r="Q21" s="257"/>
      <c r="R21" s="257">
        <v>43624</v>
      </c>
      <c r="S21" s="256">
        <v>60</v>
      </c>
      <c r="T21" s="256"/>
      <c r="U21" s="256" t="s">
        <v>3787</v>
      </c>
      <c r="V21" s="293">
        <v>60</v>
      </c>
      <c r="W21" s="259"/>
      <c r="X21" s="680" t="s">
        <v>3485</v>
      </c>
      <c r="Y21" s="260" t="s">
        <v>1317</v>
      </c>
      <c r="Z21" s="672">
        <v>529</v>
      </c>
      <c r="AA21" s="261">
        <v>1447</v>
      </c>
      <c r="AB21" s="363">
        <f t="shared" si="1"/>
        <v>15.6</v>
      </c>
      <c r="AC21" s="363">
        <f t="shared" si="2"/>
        <v>1014.1</v>
      </c>
      <c r="AD21" s="364">
        <f t="shared" si="3"/>
        <v>24.901666666666667</v>
      </c>
      <c r="AE21" s="500">
        <f t="shared" si="4"/>
        <v>24</v>
      </c>
      <c r="AF21" s="364">
        <f t="shared" si="5"/>
        <v>24.541</v>
      </c>
      <c r="AG21" s="262" t="s">
        <v>1330</v>
      </c>
      <c r="AH21" s="255" t="s">
        <v>2</v>
      </c>
      <c r="AI21" s="255">
        <v>100</v>
      </c>
      <c r="AJ21" s="255">
        <v>15</v>
      </c>
      <c r="AK21" s="255">
        <v>20</v>
      </c>
      <c r="AL21" s="255" t="s">
        <v>3484</v>
      </c>
    </row>
    <row r="22" spans="1:184" s="274" customFormat="1" ht="15.95" customHeight="1">
      <c r="A22" s="256">
        <v>150</v>
      </c>
      <c r="B22" s="257">
        <v>43624</v>
      </c>
      <c r="C22" s="713" t="str">
        <f t="shared" si="0"/>
        <v>*PDR1906-0886*</v>
      </c>
      <c r="D22" s="672" t="s">
        <v>3625</v>
      </c>
      <c r="E22" s="256" t="s">
        <v>3623</v>
      </c>
      <c r="F22" s="256"/>
      <c r="G22" s="297" t="s">
        <v>2939</v>
      </c>
      <c r="H22" s="258" t="s">
        <v>2777</v>
      </c>
      <c r="I22" s="258" t="s">
        <v>497</v>
      </c>
      <c r="J22" s="256">
        <v>1000</v>
      </c>
      <c r="K22" s="257">
        <v>22810</v>
      </c>
      <c r="L22" s="258" t="s">
        <v>1316</v>
      </c>
      <c r="M22" s="260" t="s">
        <v>2938</v>
      </c>
      <c r="N22" s="672"/>
      <c r="O22" s="257" t="s">
        <v>1291</v>
      </c>
      <c r="P22" s="257"/>
      <c r="Q22" s="257"/>
      <c r="R22" s="257">
        <v>43628</v>
      </c>
      <c r="S22" s="256">
        <v>1000</v>
      </c>
      <c r="T22" s="256"/>
      <c r="U22" s="256">
        <v>1000</v>
      </c>
      <c r="V22" s="293">
        <v>1000</v>
      </c>
      <c r="W22" s="259"/>
      <c r="X22" s="680" t="s">
        <v>1828</v>
      </c>
      <c r="Y22" s="674" t="s">
        <v>499</v>
      </c>
      <c r="Z22" s="672">
        <v>462</v>
      </c>
      <c r="AA22" s="261">
        <v>1751</v>
      </c>
      <c r="AB22" s="363">
        <f t="shared" si="1"/>
        <v>25</v>
      </c>
      <c r="AC22" s="363">
        <f t="shared" si="2"/>
        <v>1039.0999999999999</v>
      </c>
      <c r="AD22" s="364">
        <f t="shared" si="3"/>
        <v>25.318333333333332</v>
      </c>
      <c r="AE22" s="500">
        <f t="shared" si="4"/>
        <v>25</v>
      </c>
      <c r="AF22" s="364">
        <f t="shared" si="5"/>
        <v>25.190999999999999</v>
      </c>
      <c r="AG22" s="262" t="s">
        <v>1330</v>
      </c>
      <c r="AH22" s="255" t="s">
        <v>2</v>
      </c>
      <c r="AI22" s="255">
        <v>100</v>
      </c>
      <c r="AJ22" s="255">
        <v>15</v>
      </c>
      <c r="AK22" s="255">
        <v>10</v>
      </c>
      <c r="AL22" s="255" t="s">
        <v>2035</v>
      </c>
    </row>
    <row r="23" spans="1:184" s="274" customFormat="1" ht="15.95" customHeight="1">
      <c r="A23" s="256">
        <v>160</v>
      </c>
      <c r="B23" s="257">
        <v>43624</v>
      </c>
      <c r="C23" s="713" t="str">
        <f t="shared" si="0"/>
        <v>*PDR1906-0887*</v>
      </c>
      <c r="D23" s="672" t="s">
        <v>3624</v>
      </c>
      <c r="E23" s="256" t="s">
        <v>3623</v>
      </c>
      <c r="F23" s="256"/>
      <c r="G23" s="297" t="s">
        <v>3622</v>
      </c>
      <c r="H23" s="258" t="s">
        <v>2777</v>
      </c>
      <c r="I23" s="258" t="s">
        <v>3621</v>
      </c>
      <c r="J23" s="256">
        <v>1000</v>
      </c>
      <c r="K23" s="257">
        <v>22810</v>
      </c>
      <c r="L23" s="258" t="s">
        <v>1316</v>
      </c>
      <c r="M23" s="260" t="s">
        <v>3620</v>
      </c>
      <c r="N23" s="672"/>
      <c r="O23" s="257" t="s">
        <v>1291</v>
      </c>
      <c r="P23" s="257"/>
      <c r="Q23" s="257"/>
      <c r="R23" s="257">
        <v>43628</v>
      </c>
      <c r="S23" s="256">
        <v>1000</v>
      </c>
      <c r="T23" s="256"/>
      <c r="U23" s="256" t="s">
        <v>3921</v>
      </c>
      <c r="V23" s="293">
        <v>1000</v>
      </c>
      <c r="W23" s="259"/>
      <c r="X23" s="680" t="s">
        <v>1828</v>
      </c>
      <c r="Y23" s="674" t="s">
        <v>502</v>
      </c>
      <c r="Z23" s="672">
        <v>437</v>
      </c>
      <c r="AA23" s="261">
        <v>1107</v>
      </c>
      <c r="AB23" s="363">
        <f t="shared" si="1"/>
        <v>25</v>
      </c>
      <c r="AC23" s="363">
        <f t="shared" si="2"/>
        <v>1064.0999999999999</v>
      </c>
      <c r="AD23" s="364">
        <f t="shared" si="3"/>
        <v>25.734999999999999</v>
      </c>
      <c r="AE23" s="500">
        <f t="shared" si="4"/>
        <v>25</v>
      </c>
      <c r="AF23" s="364">
        <f t="shared" si="5"/>
        <v>25.440999999999999</v>
      </c>
      <c r="AG23" s="262" t="s">
        <v>1330</v>
      </c>
      <c r="AH23" s="255" t="s">
        <v>2</v>
      </c>
      <c r="AI23" s="255">
        <v>100</v>
      </c>
      <c r="AJ23" s="255">
        <v>15</v>
      </c>
      <c r="AK23" s="255">
        <v>10</v>
      </c>
      <c r="AL23" s="255" t="s">
        <v>2035</v>
      </c>
    </row>
    <row r="24" spans="1:184" s="274" customFormat="1" ht="15.95" customHeight="1">
      <c r="A24" s="256" t="s">
        <v>69</v>
      </c>
      <c r="B24" s="257">
        <v>43600</v>
      </c>
      <c r="C24" s="713" t="str">
        <f t="shared" si="0"/>
        <v>*PDR1906-0107*</v>
      </c>
      <c r="D24" s="672" t="s">
        <v>2540</v>
      </c>
      <c r="E24" s="256" t="s">
        <v>2539</v>
      </c>
      <c r="F24" s="256"/>
      <c r="G24" s="297" t="s">
        <v>1909</v>
      </c>
      <c r="H24" s="258" t="s">
        <v>1328</v>
      </c>
      <c r="I24" s="258" t="s">
        <v>1910</v>
      </c>
      <c r="J24" s="256">
        <v>2500</v>
      </c>
      <c r="K24" s="257">
        <v>43629</v>
      </c>
      <c r="L24" s="258" t="s">
        <v>1872</v>
      </c>
      <c r="M24" s="260" t="s">
        <v>1911</v>
      </c>
      <c r="N24" s="672" t="s">
        <v>1912</v>
      </c>
      <c r="O24" s="257" t="s">
        <v>1291</v>
      </c>
      <c r="P24" s="257"/>
      <c r="Q24" s="257"/>
      <c r="R24" s="257">
        <v>43626</v>
      </c>
      <c r="S24" s="256">
        <v>2510</v>
      </c>
      <c r="T24" s="256"/>
      <c r="U24" s="256" t="s">
        <v>3676</v>
      </c>
      <c r="V24" s="733">
        <v>2475</v>
      </c>
      <c r="W24" s="259"/>
      <c r="X24" s="680" t="s">
        <v>1828</v>
      </c>
      <c r="Y24" s="260" t="s">
        <v>257</v>
      </c>
      <c r="Z24" s="672">
        <v>802</v>
      </c>
      <c r="AA24" s="261">
        <v>2455</v>
      </c>
      <c r="AB24" s="363">
        <f t="shared" si="1"/>
        <v>121.71428571428571</v>
      </c>
      <c r="AC24" s="363">
        <f t="shared" si="2"/>
        <v>1185.8142857142857</v>
      </c>
      <c r="AD24" s="364">
        <f t="shared" si="3"/>
        <v>27.763571428571428</v>
      </c>
      <c r="AE24" s="500">
        <f t="shared" si="4"/>
        <v>27</v>
      </c>
      <c r="AF24" s="364">
        <f t="shared" si="5"/>
        <v>27.458142857142857</v>
      </c>
      <c r="AG24" s="262" t="s">
        <v>1330</v>
      </c>
      <c r="AH24" s="255" t="s">
        <v>2</v>
      </c>
      <c r="AI24" s="255">
        <v>35</v>
      </c>
      <c r="AJ24" s="255">
        <v>50</v>
      </c>
      <c r="AK24" s="255">
        <v>5</v>
      </c>
      <c r="AL24" s="751" t="s">
        <v>1913</v>
      </c>
    </row>
    <row r="25" spans="1:184" s="274" customFormat="1" ht="14.1" customHeight="1">
      <c r="A25" s="256" t="s">
        <v>1862</v>
      </c>
      <c r="B25" s="257">
        <v>43594</v>
      </c>
      <c r="C25" s="713" t="str">
        <f t="shared" si="0"/>
        <v>*PDR1905-0851*</v>
      </c>
      <c r="D25" s="672" t="s">
        <v>2459</v>
      </c>
      <c r="E25" s="256" t="s">
        <v>2453</v>
      </c>
      <c r="F25" s="256"/>
      <c r="G25" s="297" t="s">
        <v>2454</v>
      </c>
      <c r="H25" s="258" t="s">
        <v>2383</v>
      </c>
      <c r="I25" s="258" t="s">
        <v>2455</v>
      </c>
      <c r="J25" s="256">
        <v>2060</v>
      </c>
      <c r="K25" s="257">
        <v>43629</v>
      </c>
      <c r="L25" s="676" t="s">
        <v>2456</v>
      </c>
      <c r="M25" s="260" t="s">
        <v>2457</v>
      </c>
      <c r="N25" s="928" t="s">
        <v>2147</v>
      </c>
      <c r="O25" s="257" t="s">
        <v>1291</v>
      </c>
      <c r="P25" s="257"/>
      <c r="Q25" s="258"/>
      <c r="R25" s="728">
        <v>43619</v>
      </c>
      <c r="S25" s="256">
        <v>2063</v>
      </c>
      <c r="T25" s="804" t="s">
        <v>2208</v>
      </c>
      <c r="U25" s="256"/>
      <c r="V25" s="916" t="s">
        <v>2208</v>
      </c>
      <c r="W25" s="259"/>
      <c r="X25" s="680" t="s">
        <v>1828</v>
      </c>
      <c r="Y25" s="674" t="s">
        <v>2152</v>
      </c>
      <c r="Z25" s="672">
        <v>508</v>
      </c>
      <c r="AA25" s="261">
        <v>1675</v>
      </c>
      <c r="AB25" s="363">
        <f t="shared" si="1"/>
        <v>29.471428571428572</v>
      </c>
      <c r="AC25" s="363">
        <f t="shared" si="2"/>
        <v>1215.2857142857142</v>
      </c>
      <c r="AD25" s="364">
        <f t="shared" si="3"/>
        <v>28.254761904761903</v>
      </c>
      <c r="AE25" s="500">
        <f t="shared" si="4"/>
        <v>28</v>
      </c>
      <c r="AF25" s="364">
        <f t="shared" si="5"/>
        <v>28.15285714285714</v>
      </c>
      <c r="AG25" s="262" t="s">
        <v>1330</v>
      </c>
      <c r="AH25" s="255" t="s">
        <v>2</v>
      </c>
      <c r="AI25" s="255">
        <v>70</v>
      </c>
      <c r="AJ25" s="255"/>
      <c r="AK25" s="255">
        <v>10</v>
      </c>
      <c r="AL25" s="750" t="s">
        <v>2048</v>
      </c>
    </row>
    <row r="26" spans="1:184" s="792" customFormat="1" ht="14.1" customHeight="1">
      <c r="A26" s="256" t="s">
        <v>1862</v>
      </c>
      <c r="B26" s="257">
        <v>43594</v>
      </c>
      <c r="C26" s="713" t="str">
        <f t="shared" si="0"/>
        <v>*PDR1905-0853*</v>
      </c>
      <c r="D26" s="672" t="s">
        <v>2460</v>
      </c>
      <c r="E26" s="256" t="s">
        <v>2453</v>
      </c>
      <c r="F26" s="256"/>
      <c r="G26" s="297" t="s">
        <v>2454</v>
      </c>
      <c r="H26" s="258" t="s">
        <v>2383</v>
      </c>
      <c r="I26" s="258" t="s">
        <v>2455</v>
      </c>
      <c r="J26" s="256">
        <v>2060</v>
      </c>
      <c r="K26" s="257">
        <v>43629</v>
      </c>
      <c r="L26" s="676" t="s">
        <v>2456</v>
      </c>
      <c r="M26" s="260" t="s">
        <v>2457</v>
      </c>
      <c r="N26" s="928" t="s">
        <v>2147</v>
      </c>
      <c r="O26" s="257" t="s">
        <v>1291</v>
      </c>
      <c r="P26" s="257"/>
      <c r="Q26" s="258"/>
      <c r="R26" s="728">
        <v>43619</v>
      </c>
      <c r="S26" s="256">
        <v>2063</v>
      </c>
      <c r="T26" s="804" t="s">
        <v>2208</v>
      </c>
      <c r="U26" s="256"/>
      <c r="V26" s="916" t="s">
        <v>2208</v>
      </c>
      <c r="W26" s="259"/>
      <c r="X26" s="680" t="s">
        <v>1828</v>
      </c>
      <c r="Y26" s="674" t="s">
        <v>2152</v>
      </c>
      <c r="Z26" s="672">
        <v>508</v>
      </c>
      <c r="AA26" s="261">
        <v>1675</v>
      </c>
      <c r="AB26" s="363">
        <f t="shared" si="1"/>
        <v>29.471428571428572</v>
      </c>
      <c r="AC26" s="363">
        <f t="shared" si="2"/>
        <v>1244.7571428571428</v>
      </c>
      <c r="AD26" s="364">
        <f t="shared" si="3"/>
        <v>28.745952380952378</v>
      </c>
      <c r="AE26" s="500">
        <f t="shared" si="4"/>
        <v>28</v>
      </c>
      <c r="AF26" s="364">
        <f t="shared" si="5"/>
        <v>28.447571428571425</v>
      </c>
      <c r="AG26" s="262" t="s">
        <v>1330</v>
      </c>
      <c r="AH26" s="255" t="s">
        <v>2</v>
      </c>
      <c r="AI26" s="255">
        <v>70</v>
      </c>
      <c r="AJ26" s="255"/>
      <c r="AK26" s="255">
        <v>10</v>
      </c>
      <c r="AL26" s="255" t="s">
        <v>2048</v>
      </c>
    </row>
    <row r="27" spans="1:184" s="792" customFormat="1" ht="12" customHeight="1">
      <c r="A27" s="256" t="s">
        <v>69</v>
      </c>
      <c r="B27" s="257">
        <v>43622</v>
      </c>
      <c r="C27" s="713" t="str">
        <f t="shared" si="0"/>
        <v>*PDR1906-0746*</v>
      </c>
      <c r="D27" s="672" t="s">
        <v>3501</v>
      </c>
      <c r="E27" s="256" t="s">
        <v>3463</v>
      </c>
      <c r="F27" s="256"/>
      <c r="G27" s="297" t="s">
        <v>2009</v>
      </c>
      <c r="H27" s="258" t="s">
        <v>1328</v>
      </c>
      <c r="I27" s="258" t="s">
        <v>2008</v>
      </c>
      <c r="J27" s="256">
        <v>1000</v>
      </c>
      <c r="K27" s="257">
        <v>43630</v>
      </c>
      <c r="L27" s="258" t="s">
        <v>2007</v>
      </c>
      <c r="M27" s="260" t="s">
        <v>2006</v>
      </c>
      <c r="N27" s="672" t="s">
        <v>2005</v>
      </c>
      <c r="O27" s="257" t="s">
        <v>1291</v>
      </c>
      <c r="P27" s="257"/>
      <c r="Q27" s="257"/>
      <c r="R27" s="257">
        <v>43626</v>
      </c>
      <c r="S27" s="256">
        <v>1020</v>
      </c>
      <c r="T27" s="256"/>
      <c r="U27" s="256" t="s">
        <v>3677</v>
      </c>
      <c r="V27" s="293">
        <v>1000</v>
      </c>
      <c r="W27" s="259"/>
      <c r="X27" s="680" t="s">
        <v>1828</v>
      </c>
      <c r="Y27" s="260" t="s">
        <v>257</v>
      </c>
      <c r="Z27" s="672">
        <v>1081</v>
      </c>
      <c r="AA27" s="261">
        <v>2455</v>
      </c>
      <c r="AB27" s="363">
        <f t="shared" si="1"/>
        <v>79.142857142857139</v>
      </c>
      <c r="AC27" s="363">
        <f t="shared" si="2"/>
        <v>1323.8999999999999</v>
      </c>
      <c r="AD27" s="364">
        <f t="shared" si="3"/>
        <v>30.064999999999998</v>
      </c>
      <c r="AE27" s="500">
        <f t="shared" si="4"/>
        <v>30</v>
      </c>
      <c r="AF27" s="364">
        <f t="shared" si="5"/>
        <v>30.038999999999998</v>
      </c>
      <c r="AG27" s="262" t="s">
        <v>1330</v>
      </c>
      <c r="AH27" s="255" t="s">
        <v>2</v>
      </c>
      <c r="AI27" s="255">
        <v>35</v>
      </c>
      <c r="AJ27" s="255">
        <v>50</v>
      </c>
      <c r="AK27" s="255">
        <v>5</v>
      </c>
      <c r="AL27" s="255" t="s">
        <v>2004</v>
      </c>
    </row>
    <row r="28" spans="1:184" s="310" customFormat="1" ht="15.95" customHeight="1">
      <c r="A28" s="302"/>
      <c r="B28" s="302"/>
      <c r="C28" s="301"/>
      <c r="D28" s="673"/>
      <c r="E28" s="346"/>
      <c r="F28" s="346"/>
      <c r="G28" s="673"/>
      <c r="H28" s="347"/>
      <c r="I28" s="347"/>
      <c r="J28" s="302"/>
      <c r="K28" s="301"/>
      <c r="L28" s="347" t="s">
        <v>347</v>
      </c>
      <c r="M28" s="347"/>
      <c r="N28" s="347"/>
      <c r="O28" s="389"/>
      <c r="P28" s="712"/>
      <c r="Q28" s="359"/>
      <c r="R28" s="301"/>
      <c r="S28" s="302"/>
      <c r="T28" s="360"/>
      <c r="U28" s="302"/>
      <c r="V28" s="302"/>
      <c r="W28" s="360"/>
      <c r="X28" s="346"/>
      <c r="Y28" s="1172"/>
      <c r="Z28" s="1173"/>
      <c r="AA28" s="1174"/>
      <c r="AB28" s="363">
        <f t="shared" si="1"/>
        <v>120</v>
      </c>
      <c r="AC28" s="363">
        <f t="shared" si="2"/>
        <v>1443.8999999999999</v>
      </c>
      <c r="AD28" s="364">
        <f t="shared" si="3"/>
        <v>32.064999999999998</v>
      </c>
      <c r="AE28" s="500">
        <f t="shared" si="4"/>
        <v>32</v>
      </c>
      <c r="AF28" s="364">
        <f t="shared" si="5"/>
        <v>32.039000000000001</v>
      </c>
      <c r="AG28" s="518"/>
      <c r="AH28" s="518"/>
      <c r="AI28" s="846">
        <v>70</v>
      </c>
      <c r="AJ28" s="846">
        <v>120</v>
      </c>
      <c r="AK28" s="518"/>
      <c r="AL28" s="518"/>
      <c r="AM28" s="391"/>
      <c r="AN28" s="391"/>
    </row>
    <row r="29" spans="1:184" s="310" customFormat="1" ht="15.95" customHeight="1">
      <c r="A29" s="302"/>
      <c r="B29" s="302"/>
      <c r="C29" s="301"/>
      <c r="D29" s="673"/>
      <c r="E29" s="346"/>
      <c r="F29" s="346"/>
      <c r="G29" s="673"/>
      <c r="H29" s="347"/>
      <c r="I29" s="347"/>
      <c r="J29" s="302"/>
      <c r="K29" s="301"/>
      <c r="L29" s="347"/>
      <c r="M29" s="347"/>
      <c r="N29" s="347"/>
      <c r="O29" s="347"/>
      <c r="P29" s="347"/>
      <c r="Q29" s="347"/>
      <c r="R29" s="389"/>
      <c r="S29" s="359"/>
      <c r="T29" s="359"/>
      <c r="U29" s="301"/>
      <c r="V29" s="302"/>
      <c r="W29" s="360"/>
      <c r="X29" s="302"/>
      <c r="Y29" s="302"/>
      <c r="Z29" s="360"/>
      <c r="AA29" s="360"/>
      <c r="AB29" s="346"/>
      <c r="AC29" s="347"/>
      <c r="AD29" s="361"/>
      <c r="AE29" s="362"/>
      <c r="AF29" s="363"/>
      <c r="AG29" s="363"/>
      <c r="AH29" s="364"/>
      <c r="AI29" s="610"/>
      <c r="AJ29" s="611"/>
      <c r="AK29" s="518"/>
      <c r="AL29" s="304"/>
      <c r="AM29" s="391"/>
      <c r="AN29" s="391"/>
    </row>
    <row r="30" spans="1:184" s="310" customFormat="1" ht="15.95" customHeight="1">
      <c r="A30" s="302"/>
      <c r="B30" s="302"/>
      <c r="C30" s="301"/>
      <c r="D30" s="673"/>
      <c r="E30" s="302"/>
      <c r="F30" s="302"/>
      <c r="G30" s="302"/>
      <c r="H30" s="306"/>
      <c r="I30" s="306"/>
      <c r="J30" s="302">
        <f>SUM(J8:J29)</f>
        <v>49528</v>
      </c>
      <c r="K30" s="301"/>
      <c r="L30" s="306"/>
      <c r="M30" s="673"/>
      <c r="N30" s="306"/>
      <c r="O30" s="306"/>
      <c r="P30" s="306"/>
      <c r="Q30" s="306"/>
      <c r="R30" s="301"/>
      <c r="S30" s="302">
        <f>SUM(S8:S29)</f>
        <v>49587</v>
      </c>
      <c r="T30" s="302"/>
      <c r="U30" s="302"/>
      <c r="V30" s="302"/>
      <c r="W30" s="308"/>
      <c r="X30" s="302"/>
      <c r="Y30" s="307"/>
      <c r="Z30" s="673"/>
      <c r="AA30" s="309"/>
      <c r="AB30" s="501">
        <f>SUM(AB7:AB29)</f>
        <v>1443.8999999999999</v>
      </c>
      <c r="AC30" s="501"/>
      <c r="AD30" s="305"/>
      <c r="AE30" s="365"/>
      <c r="AF30" s="501">
        <f>AB30/60</f>
        <v>24.064999999999998</v>
      </c>
      <c r="AG30" s="305"/>
      <c r="AH30" s="518"/>
      <c r="AI30" s="518"/>
      <c r="AJ30" s="518"/>
      <c r="AK30" s="518"/>
      <c r="AL30" s="389"/>
      <c r="GB30" s="519"/>
    </row>
    <row r="31" spans="1:184">
      <c r="A31" s="1196"/>
      <c r="B31" s="1196"/>
      <c r="L31" s="520"/>
      <c r="M31" s="502"/>
      <c r="N31" s="502"/>
      <c r="O31" s="502"/>
      <c r="P31" s="502"/>
      <c r="Q31" s="502"/>
      <c r="R31" s="502"/>
      <c r="S31" s="502"/>
      <c r="T31" s="502"/>
      <c r="U31" s="502"/>
      <c r="V31" s="502"/>
      <c r="W31" s="521"/>
      <c r="Y31" s="1196"/>
      <c r="Z31" s="1196"/>
      <c r="AA31" s="1196"/>
      <c r="AK31" s="656"/>
    </row>
    <row r="32" spans="1:184">
      <c r="S32" s="491"/>
      <c r="T32" s="491"/>
      <c r="U32" s="491"/>
      <c r="V32" s="594"/>
      <c r="W32" s="522"/>
      <c r="Z32" s="837" t="s">
        <v>2307</v>
      </c>
    </row>
    <row r="33" spans="1:40">
      <c r="I33" s="504" t="s">
        <v>592</v>
      </c>
      <c r="R33" s="504" t="s">
        <v>594</v>
      </c>
      <c r="W33" s="490"/>
      <c r="AM33" s="491"/>
      <c r="AN33" s="491"/>
    </row>
    <row r="34" spans="1:40" s="1196" customFormat="1">
      <c r="I34" s="1535"/>
      <c r="J34" s="1535"/>
      <c r="R34" s="1535" t="s">
        <v>61</v>
      </c>
      <c r="S34" s="1535"/>
      <c r="T34" s="1535"/>
      <c r="U34" s="1535"/>
      <c r="V34" s="1535"/>
      <c r="W34" s="1535"/>
      <c r="X34" s="1535"/>
      <c r="Y34" s="523"/>
      <c r="Z34" s="523"/>
      <c r="AA34" s="523"/>
      <c r="AH34" s="524"/>
      <c r="AI34" s="524"/>
      <c r="AJ34" s="524"/>
      <c r="AK34" s="504"/>
      <c r="AL34" s="505"/>
      <c r="AM34" s="505"/>
    </row>
    <row r="35" spans="1:40">
      <c r="A35" s="504"/>
      <c r="B35" s="504"/>
      <c r="C35" s="504"/>
      <c r="I35" s="504" t="s">
        <v>593</v>
      </c>
      <c r="M35" s="504"/>
      <c r="T35" s="504"/>
      <c r="W35" s="490"/>
      <c r="AK35" s="524"/>
      <c r="AM35" s="491"/>
      <c r="AN35" s="491"/>
    </row>
  </sheetData>
  <mergeCells count="8">
    <mergeCell ref="AL5:AL7"/>
    <mergeCell ref="I34:J34"/>
    <mergeCell ref="R34:X34"/>
    <mergeCell ref="A2:AE2"/>
    <mergeCell ref="H4:H5"/>
    <mergeCell ref="I4:I5"/>
    <mergeCell ref="O4:Q4"/>
    <mergeCell ref="Z4:AA4"/>
  </mergeCells>
  <conditionalFormatting sqref="AA28">
    <cfRule type="duplicateValues" dxfId="1871" priority="159" stopIfTrue="1"/>
  </conditionalFormatting>
  <conditionalFormatting sqref="AA28">
    <cfRule type="duplicateValues" dxfId="1870" priority="157" stopIfTrue="1"/>
    <cfRule type="duplicateValues" dxfId="1869" priority="158" stopIfTrue="1"/>
  </conditionalFormatting>
  <conditionalFormatting sqref="BC28:BD28 BL28 AT28:AW28">
    <cfRule type="duplicateValues" dxfId="1868" priority="156" stopIfTrue="1"/>
  </conditionalFormatting>
  <conditionalFormatting sqref="BC28:BD28 BL28 AT28:AW28">
    <cfRule type="duplicateValues" dxfId="1867" priority="154" stopIfTrue="1"/>
    <cfRule type="duplicateValues" dxfId="1866" priority="155" stopIfTrue="1"/>
  </conditionalFormatting>
  <conditionalFormatting sqref="BM28">
    <cfRule type="duplicateValues" dxfId="1865" priority="153" stopIfTrue="1"/>
  </conditionalFormatting>
  <conditionalFormatting sqref="BM28">
    <cfRule type="duplicateValues" dxfId="1864" priority="151" stopIfTrue="1"/>
    <cfRule type="duplicateValues" dxfId="1863" priority="152" stopIfTrue="1"/>
  </conditionalFormatting>
  <conditionalFormatting sqref="D2">
    <cfRule type="duplicateValues" dxfId="1862" priority="150" stopIfTrue="1"/>
  </conditionalFormatting>
  <conditionalFormatting sqref="D2">
    <cfRule type="duplicateValues" dxfId="1861" priority="148" stopIfTrue="1"/>
    <cfRule type="duplicateValues" dxfId="1860" priority="149" stopIfTrue="1"/>
  </conditionalFormatting>
  <conditionalFormatting sqref="D22:D23">
    <cfRule type="duplicateValues" dxfId="1859" priority="112" stopIfTrue="1"/>
  </conditionalFormatting>
  <conditionalFormatting sqref="D22:D23">
    <cfRule type="duplicateValues" dxfId="1858" priority="113" stopIfTrue="1"/>
    <cfRule type="duplicateValues" dxfId="1857" priority="114" stopIfTrue="1"/>
  </conditionalFormatting>
  <conditionalFormatting sqref="D8">
    <cfRule type="duplicateValues" dxfId="1856" priority="87" stopIfTrue="1"/>
  </conditionalFormatting>
  <conditionalFormatting sqref="D8">
    <cfRule type="duplicateValues" dxfId="1855" priority="85" stopIfTrue="1"/>
    <cfRule type="duplicateValues" dxfId="1854" priority="86" stopIfTrue="1"/>
  </conditionalFormatting>
  <conditionalFormatting sqref="D9">
    <cfRule type="duplicateValues" dxfId="1853" priority="84" stopIfTrue="1"/>
  </conditionalFormatting>
  <conditionalFormatting sqref="D9">
    <cfRule type="duplicateValues" dxfId="1852" priority="82" stopIfTrue="1"/>
    <cfRule type="duplicateValues" dxfId="1851" priority="83" stopIfTrue="1"/>
  </conditionalFormatting>
  <conditionalFormatting sqref="D13">
    <cfRule type="duplicateValues" dxfId="1850" priority="81" stopIfTrue="1"/>
  </conditionalFormatting>
  <conditionalFormatting sqref="D13">
    <cfRule type="duplicateValues" dxfId="1849" priority="79" stopIfTrue="1"/>
    <cfRule type="duplicateValues" dxfId="1848" priority="80" stopIfTrue="1"/>
  </conditionalFormatting>
  <conditionalFormatting sqref="D19">
    <cfRule type="duplicateValues" dxfId="1847" priority="78" stopIfTrue="1"/>
  </conditionalFormatting>
  <conditionalFormatting sqref="D19">
    <cfRule type="duplicateValues" dxfId="1846" priority="76" stopIfTrue="1"/>
    <cfRule type="duplicateValues" dxfId="1845" priority="77" stopIfTrue="1"/>
  </conditionalFormatting>
  <conditionalFormatting sqref="D20">
    <cfRule type="duplicateValues" dxfId="1844" priority="75" stopIfTrue="1"/>
  </conditionalFormatting>
  <conditionalFormatting sqref="D20">
    <cfRule type="duplicateValues" dxfId="1843" priority="73" stopIfTrue="1"/>
    <cfRule type="duplicateValues" dxfId="1842" priority="74" stopIfTrue="1"/>
  </conditionalFormatting>
  <conditionalFormatting sqref="D11">
    <cfRule type="duplicateValues" dxfId="1841" priority="72" stopIfTrue="1"/>
  </conditionalFormatting>
  <conditionalFormatting sqref="D11">
    <cfRule type="duplicateValues" dxfId="1840" priority="70" stopIfTrue="1"/>
    <cfRule type="duplicateValues" dxfId="1839" priority="71" stopIfTrue="1"/>
  </conditionalFormatting>
  <conditionalFormatting sqref="D12">
    <cfRule type="duplicateValues" dxfId="1838" priority="69" stopIfTrue="1"/>
  </conditionalFormatting>
  <conditionalFormatting sqref="D12">
    <cfRule type="duplicateValues" dxfId="1837" priority="67" stopIfTrue="1"/>
    <cfRule type="duplicateValues" dxfId="1836" priority="68" stopIfTrue="1"/>
  </conditionalFormatting>
  <conditionalFormatting sqref="D21">
    <cfRule type="duplicateValues" dxfId="1835" priority="55" stopIfTrue="1"/>
  </conditionalFormatting>
  <conditionalFormatting sqref="D21">
    <cfRule type="duplicateValues" dxfId="1834" priority="56" stopIfTrue="1"/>
    <cfRule type="duplicateValues" dxfId="1833" priority="57" stopIfTrue="1"/>
  </conditionalFormatting>
  <conditionalFormatting sqref="D14">
    <cfRule type="duplicateValues" dxfId="1832" priority="113954" stopIfTrue="1"/>
  </conditionalFormatting>
  <conditionalFormatting sqref="D14">
    <cfRule type="duplicateValues" dxfId="1831" priority="113957" stopIfTrue="1"/>
    <cfRule type="duplicateValues" dxfId="1830" priority="113958" stopIfTrue="1"/>
  </conditionalFormatting>
  <conditionalFormatting sqref="D16">
    <cfRule type="duplicateValues" dxfId="1829" priority="43" stopIfTrue="1"/>
  </conditionalFormatting>
  <conditionalFormatting sqref="D16">
    <cfRule type="duplicateValues" dxfId="1828" priority="44" stopIfTrue="1"/>
    <cfRule type="duplicateValues" dxfId="1827" priority="45" stopIfTrue="1"/>
  </conditionalFormatting>
  <conditionalFormatting sqref="D15">
    <cfRule type="duplicateValues" dxfId="1826" priority="42" stopIfTrue="1"/>
  </conditionalFormatting>
  <conditionalFormatting sqref="D15">
    <cfRule type="duplicateValues" dxfId="1825" priority="40" stopIfTrue="1"/>
    <cfRule type="duplicateValues" dxfId="1824" priority="41" stopIfTrue="1"/>
  </conditionalFormatting>
  <conditionalFormatting sqref="D17">
    <cfRule type="duplicateValues" dxfId="1823" priority="31" stopIfTrue="1"/>
  </conditionalFormatting>
  <conditionalFormatting sqref="D17">
    <cfRule type="duplicateValues" dxfId="1822" priority="32" stopIfTrue="1"/>
    <cfRule type="duplicateValues" dxfId="1821" priority="33" stopIfTrue="1"/>
  </conditionalFormatting>
  <conditionalFormatting sqref="D24">
    <cfRule type="duplicateValues" dxfId="1820" priority="27" stopIfTrue="1"/>
  </conditionalFormatting>
  <conditionalFormatting sqref="D24">
    <cfRule type="duplicateValues" dxfId="1819" priority="25" stopIfTrue="1"/>
    <cfRule type="duplicateValues" dxfId="1818" priority="26" stopIfTrue="1"/>
  </conditionalFormatting>
  <conditionalFormatting sqref="BC29:BD29 BL29 AT29:AW29 AE29">
    <cfRule type="duplicateValues" dxfId="1817" priority="113990" stopIfTrue="1"/>
  </conditionalFormatting>
  <conditionalFormatting sqref="BC29:BD29 BL29 AT29:AW29 AE29">
    <cfRule type="duplicateValues" dxfId="1816" priority="113994" stopIfTrue="1"/>
    <cfRule type="duplicateValues" dxfId="1815" priority="113995" stopIfTrue="1"/>
  </conditionalFormatting>
  <conditionalFormatting sqref="BM29">
    <cfRule type="duplicateValues" dxfId="1814" priority="114002" stopIfTrue="1"/>
  </conditionalFormatting>
  <conditionalFormatting sqref="BM29">
    <cfRule type="duplicateValues" dxfId="1813" priority="114003" stopIfTrue="1"/>
    <cfRule type="duplicateValues" dxfId="1812" priority="114004" stopIfTrue="1"/>
  </conditionalFormatting>
  <conditionalFormatting sqref="D10">
    <cfRule type="duplicateValues" dxfId="1811" priority="15" stopIfTrue="1"/>
  </conditionalFormatting>
  <conditionalFormatting sqref="D10">
    <cfRule type="duplicateValues" dxfId="1810" priority="13" stopIfTrue="1"/>
    <cfRule type="duplicateValues" dxfId="1809" priority="14" stopIfTrue="1"/>
  </conditionalFormatting>
  <conditionalFormatting sqref="D18">
    <cfRule type="duplicateValues" dxfId="1808" priority="12" stopIfTrue="1"/>
  </conditionalFormatting>
  <conditionalFormatting sqref="D18">
    <cfRule type="duplicateValues" dxfId="1807" priority="10" stopIfTrue="1"/>
    <cfRule type="duplicateValues" dxfId="1806" priority="11" stopIfTrue="1"/>
  </conditionalFormatting>
  <conditionalFormatting sqref="D26">
    <cfRule type="duplicateValues" dxfId="1805" priority="7" stopIfTrue="1"/>
  </conditionalFormatting>
  <conditionalFormatting sqref="D26">
    <cfRule type="duplicateValues" dxfId="1804" priority="8" stopIfTrue="1"/>
    <cfRule type="duplicateValues" dxfId="1803" priority="9" stopIfTrue="1"/>
  </conditionalFormatting>
  <conditionalFormatting sqref="D25">
    <cfRule type="duplicateValues" dxfId="1802" priority="4" stopIfTrue="1"/>
  </conditionalFormatting>
  <conditionalFormatting sqref="D25">
    <cfRule type="duplicateValues" dxfId="1801" priority="5" stopIfTrue="1"/>
    <cfRule type="duplicateValues" dxfId="1800" priority="6" stopIfTrue="1"/>
  </conditionalFormatting>
  <conditionalFormatting sqref="D27">
    <cfRule type="duplicateValues" dxfId="1799" priority="3" stopIfTrue="1"/>
  </conditionalFormatting>
  <conditionalFormatting sqref="D27">
    <cfRule type="duplicateValues" dxfId="1798" priority="1" stopIfTrue="1"/>
    <cfRule type="duplicateValues" dxfId="1797" priority="2" stopIfTrue="1"/>
  </conditionalFormatting>
  <printOptions horizontalCentered="1"/>
  <pageMargins left="0" right="0" top="0" bottom="0" header="0.31496062992125984" footer="0.31496062992125984"/>
  <pageSetup paperSize="120" scale="61" orientation="landscape" r:id="rId1"/>
  <colBreaks count="1" manualBreakCount="1">
    <brk id="38" max="1048575" man="1"/>
  </colBreaks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FF0000"/>
  </sheetPr>
  <dimension ref="A1:JD50"/>
  <sheetViews>
    <sheetView topLeftCell="A7" zoomScale="110" zoomScaleNormal="110" workbookViewId="0">
      <selection activeCell="E9" sqref="E9"/>
    </sheetView>
  </sheetViews>
  <sheetFormatPr defaultRowHeight="18"/>
  <cols>
    <col min="1" max="1" width="4.5703125" style="367" customWidth="1"/>
    <col min="2" max="2" width="6.7109375" style="367" hidden="1" customWidth="1"/>
    <col min="3" max="3" width="32.7109375" style="367" hidden="1" customWidth="1"/>
    <col min="4" max="4" width="11.7109375" style="367" customWidth="1"/>
    <col min="5" max="5" width="12.42578125" style="367" customWidth="1"/>
    <col min="6" max="6" width="8.7109375" style="367" hidden="1" customWidth="1"/>
    <col min="7" max="7" width="7.28515625" style="367" hidden="1" customWidth="1"/>
    <col min="8" max="8" width="15.42578125" style="367" customWidth="1"/>
    <col min="9" max="9" width="20.5703125" style="367" customWidth="1"/>
    <col min="10" max="10" width="5.85546875" style="367" customWidth="1"/>
    <col min="11" max="11" width="7" style="367" customWidth="1"/>
    <col min="12" max="12" width="38.42578125" style="367" customWidth="1"/>
    <col min="13" max="13" width="9.7109375" style="367" customWidth="1"/>
    <col min="14" max="14" width="10.28515625" style="367" customWidth="1"/>
    <col min="15" max="15" width="8.140625" style="367" customWidth="1"/>
    <col min="16" max="16" width="4.28515625" style="367" customWidth="1"/>
    <col min="17" max="17" width="5.85546875" style="367" customWidth="1"/>
    <col min="18" max="18" width="7.7109375" style="367" customWidth="1"/>
    <col min="19" max="19" width="5.140625" style="367" customWidth="1"/>
    <col min="20" max="20" width="6.28515625" style="367" hidden="1" customWidth="1"/>
    <col min="21" max="21" width="10.42578125" style="367" customWidth="1"/>
    <col min="22" max="22" width="12.85546875" style="367" customWidth="1"/>
    <col min="23" max="23" width="5.140625" style="368" hidden="1" customWidth="1"/>
    <col min="24" max="24" width="4.85546875" style="367" customWidth="1"/>
    <col min="25" max="25" width="18.7109375" style="367" customWidth="1"/>
    <col min="26" max="26" width="4.5703125" style="367" customWidth="1"/>
    <col min="27" max="27" width="4.28515625" style="367" customWidth="1"/>
    <col min="28" max="28" width="4.5703125" style="367" customWidth="1"/>
    <col min="29" max="29" width="4.7109375" style="367" hidden="1" customWidth="1"/>
    <col min="30" max="30" width="6.7109375" style="367" hidden="1" customWidth="1"/>
    <col min="31" max="31" width="3.7109375" style="367" hidden="1" customWidth="1"/>
    <col min="32" max="32" width="4.5703125" style="367" customWidth="1"/>
    <col min="33" max="33" width="6.42578125" style="367" hidden="1" customWidth="1"/>
    <col min="34" max="34" width="6.85546875" style="369" customWidth="1"/>
    <col min="35" max="35" width="4.42578125" style="369" customWidth="1"/>
    <col min="36" max="37" width="4.140625" style="369" customWidth="1"/>
    <col min="38" max="38" width="68.28515625" style="367" customWidth="1"/>
    <col min="39" max="16384" width="9.140625" style="367"/>
  </cols>
  <sheetData>
    <row r="1" spans="1:38" ht="6" customHeight="1" thickBot="1"/>
    <row r="2" spans="1:38" s="538" customFormat="1" ht="23.25" customHeight="1" thickTop="1" thickBot="1">
      <c r="A2" s="1556" t="s">
        <v>1580</v>
      </c>
      <c r="B2" s="1557"/>
      <c r="C2" s="1557"/>
      <c r="D2" s="1557"/>
      <c r="E2" s="1557"/>
      <c r="F2" s="1557"/>
      <c r="G2" s="1557"/>
      <c r="H2" s="1557"/>
      <c r="I2" s="1557"/>
      <c r="J2" s="1557"/>
      <c r="K2" s="1557"/>
      <c r="L2" s="1557"/>
      <c r="M2" s="1557"/>
      <c r="N2" s="1557"/>
      <c r="O2" s="1557"/>
      <c r="P2" s="1557"/>
      <c r="Q2" s="1557"/>
      <c r="R2" s="1557"/>
      <c r="S2" s="1557"/>
      <c r="T2" s="1557"/>
      <c r="U2" s="1557"/>
      <c r="V2" s="1557"/>
      <c r="W2" s="1557"/>
      <c r="X2" s="1557"/>
      <c r="Y2" s="1557"/>
      <c r="Z2" s="1557"/>
      <c r="AA2" s="1557"/>
      <c r="AB2" s="1557"/>
      <c r="AC2" s="1557"/>
      <c r="AD2" s="1557"/>
      <c r="AE2" s="1557"/>
      <c r="AF2" s="535"/>
      <c r="AG2" s="536" t="s">
        <v>51</v>
      </c>
      <c r="AH2" s="537" t="s">
        <v>52</v>
      </c>
      <c r="AI2" s="540"/>
      <c r="AJ2" s="540"/>
      <c r="AK2" s="540"/>
    </row>
    <row r="3" spans="1:38" s="540" customFormat="1" ht="18" customHeight="1" thickTop="1" thickBot="1">
      <c r="A3" s="539" t="s">
        <v>1289</v>
      </c>
      <c r="B3" s="401"/>
      <c r="C3" s="401"/>
      <c r="D3" s="402"/>
      <c r="E3" s="402"/>
      <c r="F3" s="402"/>
      <c r="G3" s="402"/>
      <c r="H3" s="402"/>
      <c r="I3" s="402"/>
      <c r="J3" s="311" t="s">
        <v>36</v>
      </c>
      <c r="K3" s="311"/>
      <c r="L3" s="403" t="s">
        <v>59</v>
      </c>
      <c r="M3" s="404"/>
      <c r="N3" s="405"/>
      <c r="O3" s="405"/>
      <c r="P3" s="405"/>
      <c r="R3" s="541"/>
      <c r="S3" s="542"/>
      <c r="T3" s="542"/>
      <c r="U3" s="542"/>
      <c r="V3" s="542"/>
      <c r="W3" s="543"/>
      <c r="X3" s="406"/>
      <c r="Y3" s="406"/>
      <c r="Z3" s="544" t="s">
        <v>3604</v>
      </c>
      <c r="AA3" s="545"/>
      <c r="AB3" s="407"/>
      <c r="AC3" s="312"/>
      <c r="AD3" s="312"/>
      <c r="AE3" s="312"/>
      <c r="AF3" s="313"/>
      <c r="AG3" s="546"/>
      <c r="AH3" s="547"/>
    </row>
    <row r="4" spans="1:38" s="1136" customFormat="1" ht="12" customHeight="1" thickTop="1">
      <c r="A4" s="372" t="s">
        <v>37</v>
      </c>
      <c r="B4" s="317"/>
      <c r="C4" s="317" t="s">
        <v>13</v>
      </c>
      <c r="D4" s="548" t="s">
        <v>1296</v>
      </c>
      <c r="E4" s="1133" t="s">
        <v>1296</v>
      </c>
      <c r="F4" s="1133"/>
      <c r="G4" s="1133"/>
      <c r="H4" s="1558" t="s">
        <v>15</v>
      </c>
      <c r="I4" s="1552" t="s">
        <v>16</v>
      </c>
      <c r="J4" s="370" t="s">
        <v>17</v>
      </c>
      <c r="K4" s="549" t="s">
        <v>18</v>
      </c>
      <c r="L4" s="1137" t="s">
        <v>19</v>
      </c>
      <c r="M4" s="317" t="s">
        <v>39</v>
      </c>
      <c r="N4" s="373" t="s">
        <v>20</v>
      </c>
      <c r="O4" s="1559" t="s">
        <v>21</v>
      </c>
      <c r="P4" s="1559"/>
      <c r="Q4" s="1559"/>
      <c r="R4" s="374" t="s">
        <v>22</v>
      </c>
      <c r="S4" s="375" t="s">
        <v>38</v>
      </c>
      <c r="T4" s="375"/>
      <c r="U4" s="375" t="s">
        <v>57</v>
      </c>
      <c r="V4" s="375" t="s">
        <v>53</v>
      </c>
      <c r="W4" s="376" t="s">
        <v>8</v>
      </c>
      <c r="X4" s="317" t="s">
        <v>40</v>
      </c>
      <c r="Y4" s="377" t="s">
        <v>41</v>
      </c>
      <c r="Z4" s="1560" t="s">
        <v>23</v>
      </c>
      <c r="AA4" s="1561"/>
      <c r="AB4" s="317" t="s">
        <v>44</v>
      </c>
      <c r="AC4" s="317" t="s">
        <v>45</v>
      </c>
      <c r="AD4" s="317" t="s">
        <v>46</v>
      </c>
      <c r="AE4" s="317"/>
      <c r="AF4" s="378" t="s">
        <v>44</v>
      </c>
      <c r="AG4" s="1134" t="s">
        <v>51</v>
      </c>
      <c r="AH4" s="550" t="s">
        <v>52</v>
      </c>
      <c r="AI4" s="400"/>
      <c r="AJ4" s="400"/>
      <c r="AK4" s="400"/>
    </row>
    <row r="5" spans="1:38" s="1136" customFormat="1" ht="12" customHeight="1" thickBot="1">
      <c r="A5" s="379" t="s">
        <v>47</v>
      </c>
      <c r="B5" s="321"/>
      <c r="C5" s="321" t="s">
        <v>24</v>
      </c>
      <c r="D5" s="318" t="s">
        <v>1297</v>
      </c>
      <c r="E5" s="1135" t="s">
        <v>1298</v>
      </c>
      <c r="F5" s="1135"/>
      <c r="G5" s="1135"/>
      <c r="H5" s="1558"/>
      <c r="I5" s="1554"/>
      <c r="J5" s="370" t="s">
        <v>26</v>
      </c>
      <c r="K5" s="551" t="s">
        <v>26</v>
      </c>
      <c r="L5" s="552" t="s">
        <v>27</v>
      </c>
      <c r="M5" s="553"/>
      <c r="N5" s="380"/>
      <c r="O5" s="1137" t="s">
        <v>30</v>
      </c>
      <c r="P5" s="1137" t="s">
        <v>31</v>
      </c>
      <c r="Q5" s="1137" t="s">
        <v>32</v>
      </c>
      <c r="R5" s="381" t="s">
        <v>33</v>
      </c>
      <c r="S5" s="382" t="s">
        <v>48</v>
      </c>
      <c r="T5" s="382" t="s">
        <v>217</v>
      </c>
      <c r="U5" s="382" t="s">
        <v>58</v>
      </c>
      <c r="V5" s="382" t="s">
        <v>54</v>
      </c>
      <c r="W5" s="383"/>
      <c r="X5" s="379"/>
      <c r="Y5" s="1138" t="s">
        <v>34</v>
      </c>
      <c r="Z5" s="1138" t="s">
        <v>42</v>
      </c>
      <c r="AA5" s="1138" t="s">
        <v>43</v>
      </c>
      <c r="AB5" s="322" t="s">
        <v>49</v>
      </c>
      <c r="AC5" s="321"/>
      <c r="AD5" s="321"/>
      <c r="AE5" s="322"/>
      <c r="AF5" s="385"/>
      <c r="AG5" s="1135"/>
      <c r="AH5" s="554"/>
      <c r="AI5" s="607" t="s">
        <v>50</v>
      </c>
      <c r="AJ5" s="607" t="s">
        <v>0</v>
      </c>
      <c r="AK5" s="608" t="s">
        <v>38</v>
      </c>
      <c r="AL5" s="1552" t="s">
        <v>1325</v>
      </c>
    </row>
    <row r="6" spans="1:38" s="1136" customFormat="1" ht="21.75" hidden="1" customHeight="1" thickTop="1">
      <c r="A6" s="1134"/>
      <c r="B6" s="323"/>
      <c r="C6" s="323"/>
      <c r="D6" s="323"/>
      <c r="E6" s="323"/>
      <c r="F6" s="323"/>
      <c r="G6" s="323"/>
      <c r="H6" s="323"/>
      <c r="I6" s="323"/>
      <c r="J6" s="323"/>
      <c r="K6" s="323"/>
      <c r="L6" s="326"/>
      <c r="M6" s="323"/>
      <c r="N6" s="323"/>
      <c r="O6" s="323"/>
      <c r="P6" s="323"/>
      <c r="Q6" s="323"/>
      <c r="R6" s="326"/>
      <c r="S6" s="555"/>
      <c r="T6" s="555"/>
      <c r="U6" s="555"/>
      <c r="V6" s="555"/>
      <c r="W6" s="556"/>
      <c r="X6" s="323"/>
      <c r="Y6" s="323"/>
      <c r="Z6" s="323"/>
      <c r="AA6" s="323"/>
      <c r="AB6" s="557">
        <f>S6/80</f>
        <v>0</v>
      </c>
      <c r="AC6" s="558">
        <f>AB6+AC5</f>
        <v>0</v>
      </c>
      <c r="AD6" s="559">
        <f>(7+(AC6/60))</f>
        <v>7</v>
      </c>
      <c r="AE6" s="560">
        <f>FLOOR(AD6,1)</f>
        <v>7</v>
      </c>
      <c r="AF6" s="561">
        <f>(AE6+((AD6-AE6)*60*0.01))</f>
        <v>7</v>
      </c>
      <c r="AG6" s="1135"/>
      <c r="AH6" s="554"/>
      <c r="AI6" s="400"/>
      <c r="AJ6" s="400"/>
      <c r="AK6" s="608"/>
      <c r="AL6" s="1553"/>
    </row>
    <row r="7" spans="1:38" s="570" customFormat="1" ht="12" customHeight="1" thickTop="1">
      <c r="A7" s="562"/>
      <c r="B7" s="562"/>
      <c r="C7" s="563"/>
      <c r="D7" s="1133"/>
      <c r="E7" s="562"/>
      <c r="F7" s="562"/>
      <c r="G7" s="562"/>
      <c r="H7" s="564"/>
      <c r="I7" s="564"/>
      <c r="J7" s="562"/>
      <c r="K7" s="563"/>
      <c r="L7" s="564" t="s">
        <v>1</v>
      </c>
      <c r="M7" s="1133"/>
      <c r="N7" s="564"/>
      <c r="O7" s="564"/>
      <c r="P7" s="564"/>
      <c r="Q7" s="564"/>
      <c r="R7" s="563"/>
      <c r="S7" s="562"/>
      <c r="T7" s="562"/>
      <c r="U7" s="562"/>
      <c r="V7" s="562"/>
      <c r="W7" s="565"/>
      <c r="X7" s="562"/>
      <c r="Y7" s="566"/>
      <c r="Z7" s="1133"/>
      <c r="AA7" s="567"/>
      <c r="AB7" s="329">
        <f>S7/AI7+AJ7</f>
        <v>0</v>
      </c>
      <c r="AC7" s="329">
        <f>AB7+AC6</f>
        <v>0</v>
      </c>
      <c r="AD7" s="340">
        <f>(8+(AC7/60))</f>
        <v>8</v>
      </c>
      <c r="AE7" s="341">
        <f>FLOOR(AD7,1)</f>
        <v>8</v>
      </c>
      <c r="AF7" s="340">
        <f>(AE7+((AD7-AE7)*60*0.01))</f>
        <v>8</v>
      </c>
      <c r="AG7" s="568"/>
      <c r="AH7" s="569"/>
      <c r="AI7" s="569">
        <v>50</v>
      </c>
      <c r="AJ7" s="569">
        <v>0</v>
      </c>
      <c r="AK7" s="608" t="s">
        <v>1391</v>
      </c>
      <c r="AL7" s="1554"/>
    </row>
    <row r="8" spans="1:38" s="792" customFormat="1" ht="12" customHeight="1">
      <c r="A8" s="256">
        <v>10</v>
      </c>
      <c r="B8" s="257">
        <v>43626</v>
      </c>
      <c r="C8" s="713" t="str">
        <f t="shared" ref="C8:C41" si="0">"*"&amp;D8&amp;"*"</f>
        <v>*PDR1906-0986*</v>
      </c>
      <c r="D8" s="672" t="s">
        <v>3683</v>
      </c>
      <c r="E8" s="256" t="s">
        <v>2488</v>
      </c>
      <c r="F8" s="256"/>
      <c r="G8" s="297" t="s">
        <v>2498</v>
      </c>
      <c r="H8" s="258" t="s">
        <v>2012</v>
      </c>
      <c r="I8" s="258" t="s">
        <v>2499</v>
      </c>
      <c r="J8" s="256">
        <v>2500</v>
      </c>
      <c r="K8" s="257">
        <v>22810</v>
      </c>
      <c r="L8" s="258" t="s">
        <v>2500</v>
      </c>
      <c r="M8" s="260" t="s">
        <v>2501</v>
      </c>
      <c r="N8" s="747" t="s">
        <v>503</v>
      </c>
      <c r="O8" s="257" t="s">
        <v>1291</v>
      </c>
      <c r="P8" s="257"/>
      <c r="Q8" s="741" t="s">
        <v>3684</v>
      </c>
      <c r="R8" s="257">
        <v>43605</v>
      </c>
      <c r="S8" s="256">
        <v>2500</v>
      </c>
      <c r="T8" s="256"/>
      <c r="U8" s="256">
        <v>2500</v>
      </c>
      <c r="V8" s="743">
        <v>2500</v>
      </c>
      <c r="W8" s="259"/>
      <c r="X8" s="680" t="s">
        <v>1828</v>
      </c>
      <c r="Y8" s="674" t="s">
        <v>1314</v>
      </c>
      <c r="Z8" s="672">
        <v>997</v>
      </c>
      <c r="AA8" s="261">
        <v>1789</v>
      </c>
      <c r="AB8" s="329">
        <f t="shared" ref="AB8:AB42" si="1">S8/AI8+AJ8</f>
        <v>65</v>
      </c>
      <c r="AC8" s="329">
        <f t="shared" ref="AC8:AC42" si="2">AB8+AC7</f>
        <v>65</v>
      </c>
      <c r="AD8" s="340">
        <f t="shared" ref="AD8:AD42" si="3">(8+(AC8/60))</f>
        <v>9.0833333333333339</v>
      </c>
      <c r="AE8" s="341">
        <f t="shared" ref="AE8:AE42" si="4">FLOOR(AD8,1)</f>
        <v>9</v>
      </c>
      <c r="AF8" s="340">
        <f t="shared" ref="AF8:AF42" si="5">(AE8+((AD8-AE8)*60*0.01))</f>
        <v>9.0500000000000007</v>
      </c>
      <c r="AG8" s="262" t="s">
        <v>1330</v>
      </c>
      <c r="AH8" s="255" t="s">
        <v>2</v>
      </c>
      <c r="AI8" s="255">
        <v>50</v>
      </c>
      <c r="AJ8" s="255">
        <v>15</v>
      </c>
      <c r="AK8" s="255">
        <v>10</v>
      </c>
      <c r="AL8" s="255">
        <v>0</v>
      </c>
    </row>
    <row r="9" spans="1:38" s="792" customFormat="1" ht="12" customHeight="1">
      <c r="A9" s="256">
        <v>20</v>
      </c>
      <c r="B9" s="257">
        <v>43626</v>
      </c>
      <c r="C9" s="713" t="str">
        <f t="shared" si="0"/>
        <v>*PDR1906-0900*</v>
      </c>
      <c r="D9" s="672" t="s">
        <v>3783</v>
      </c>
      <c r="E9" s="256" t="s">
        <v>3781</v>
      </c>
      <c r="F9" s="256"/>
      <c r="G9" s="297" t="s">
        <v>2013</v>
      </c>
      <c r="H9" s="258" t="s">
        <v>2012</v>
      </c>
      <c r="I9" s="258" t="s">
        <v>2011</v>
      </c>
      <c r="J9" s="256">
        <v>2500</v>
      </c>
      <c r="K9" s="257">
        <v>43629</v>
      </c>
      <c r="L9" s="258" t="s">
        <v>2489</v>
      </c>
      <c r="M9" s="260" t="s">
        <v>2490</v>
      </c>
      <c r="N9" s="747" t="s">
        <v>503</v>
      </c>
      <c r="O9" s="257" t="s">
        <v>1291</v>
      </c>
      <c r="P9" s="257"/>
      <c r="Q9" s="257"/>
      <c r="R9" s="257">
        <v>43628</v>
      </c>
      <c r="S9" s="256">
        <v>2500</v>
      </c>
      <c r="T9" s="256"/>
      <c r="U9" s="256" t="s">
        <v>3924</v>
      </c>
      <c r="V9" s="813">
        <v>2473</v>
      </c>
      <c r="W9" s="259"/>
      <c r="X9" s="680" t="s">
        <v>1828</v>
      </c>
      <c r="Y9" s="674" t="s">
        <v>1314</v>
      </c>
      <c r="Z9" s="672">
        <v>928</v>
      </c>
      <c r="AA9" s="261">
        <v>2089</v>
      </c>
      <c r="AB9" s="329">
        <f t="shared" si="1"/>
        <v>65</v>
      </c>
      <c r="AC9" s="329">
        <f t="shared" si="2"/>
        <v>130</v>
      </c>
      <c r="AD9" s="340">
        <f t="shared" si="3"/>
        <v>10.166666666666666</v>
      </c>
      <c r="AE9" s="341">
        <f t="shared" si="4"/>
        <v>10</v>
      </c>
      <c r="AF9" s="340">
        <f t="shared" si="5"/>
        <v>10.1</v>
      </c>
      <c r="AG9" s="262" t="s">
        <v>1330</v>
      </c>
      <c r="AH9" s="255" t="s">
        <v>2</v>
      </c>
      <c r="AI9" s="255">
        <v>50</v>
      </c>
      <c r="AJ9" s="255">
        <v>15</v>
      </c>
      <c r="AK9" s="255">
        <v>10</v>
      </c>
      <c r="AL9" s="255" t="s">
        <v>2010</v>
      </c>
    </row>
    <row r="10" spans="1:38" s="792" customFormat="1" ht="12" customHeight="1">
      <c r="A10" s="256">
        <v>30</v>
      </c>
      <c r="B10" s="257">
        <v>43601</v>
      </c>
      <c r="C10" s="713" t="str">
        <f t="shared" si="0"/>
        <v>*PDR1905-1074*</v>
      </c>
      <c r="D10" s="672" t="s">
        <v>2574</v>
      </c>
      <c r="E10" s="256" t="s">
        <v>2570</v>
      </c>
      <c r="F10" s="256"/>
      <c r="G10" s="297" t="s">
        <v>2573</v>
      </c>
      <c r="H10" s="258" t="s">
        <v>1903</v>
      </c>
      <c r="I10" s="258" t="s">
        <v>2572</v>
      </c>
      <c r="J10" s="256">
        <v>1000</v>
      </c>
      <c r="K10" s="257">
        <v>43630</v>
      </c>
      <c r="L10" s="258" t="s">
        <v>2145</v>
      </c>
      <c r="M10" s="260" t="s">
        <v>2571</v>
      </c>
      <c r="N10" s="672"/>
      <c r="O10" s="257" t="s">
        <v>1291</v>
      </c>
      <c r="P10" s="257"/>
      <c r="Q10" s="257"/>
      <c r="R10" s="257">
        <v>43615</v>
      </c>
      <c r="S10" s="256">
        <v>1003</v>
      </c>
      <c r="T10" s="256"/>
      <c r="U10" s="672">
        <v>1003</v>
      </c>
      <c r="V10" s="813">
        <v>997</v>
      </c>
      <c r="W10" s="259"/>
      <c r="X10" s="680" t="s">
        <v>1828</v>
      </c>
      <c r="Y10" s="674" t="s">
        <v>1095</v>
      </c>
      <c r="Z10" s="672">
        <v>948</v>
      </c>
      <c r="AA10" s="261">
        <v>2393</v>
      </c>
      <c r="AB10" s="329">
        <f t="shared" si="1"/>
        <v>35.06</v>
      </c>
      <c r="AC10" s="329">
        <f t="shared" si="2"/>
        <v>165.06</v>
      </c>
      <c r="AD10" s="340">
        <f t="shared" si="3"/>
        <v>10.750999999999999</v>
      </c>
      <c r="AE10" s="341">
        <f t="shared" si="4"/>
        <v>10</v>
      </c>
      <c r="AF10" s="340">
        <f t="shared" si="5"/>
        <v>10.4506</v>
      </c>
      <c r="AG10" s="262" t="s">
        <v>1330</v>
      </c>
      <c r="AH10" s="255" t="s">
        <v>2</v>
      </c>
      <c r="AI10" s="255">
        <v>50</v>
      </c>
      <c r="AJ10" s="255">
        <v>15</v>
      </c>
      <c r="AK10" s="255">
        <v>10</v>
      </c>
      <c r="AL10" s="255" t="s">
        <v>2136</v>
      </c>
    </row>
    <row r="11" spans="1:38" s="792" customFormat="1" ht="12" customHeight="1">
      <c r="A11" s="256">
        <v>40</v>
      </c>
      <c r="B11" s="257">
        <v>43624</v>
      </c>
      <c r="C11" s="713" t="str">
        <f t="shared" si="0"/>
        <v>*PDR1906-0852*</v>
      </c>
      <c r="D11" s="672" t="s">
        <v>3641</v>
      </c>
      <c r="E11" s="256" t="s">
        <v>3639</v>
      </c>
      <c r="F11" s="256"/>
      <c r="G11" s="297" t="s">
        <v>1338</v>
      </c>
      <c r="H11" s="258" t="s">
        <v>1310</v>
      </c>
      <c r="I11" s="258" t="s">
        <v>1339</v>
      </c>
      <c r="J11" s="256">
        <v>2880</v>
      </c>
      <c r="K11" s="257">
        <v>22811</v>
      </c>
      <c r="L11" s="258" t="s">
        <v>1613</v>
      </c>
      <c r="M11" s="260" t="s">
        <v>1574</v>
      </c>
      <c r="N11" s="672"/>
      <c r="O11" s="257" t="s">
        <v>1291</v>
      </c>
      <c r="P11" s="257"/>
      <c r="Q11" s="257"/>
      <c r="R11" s="257">
        <v>43628</v>
      </c>
      <c r="S11" s="256">
        <v>2880</v>
      </c>
      <c r="T11" s="256"/>
      <c r="U11" s="256" t="s">
        <v>3925</v>
      </c>
      <c r="V11" s="733">
        <v>2679</v>
      </c>
      <c r="W11" s="259"/>
      <c r="X11" s="680" t="s">
        <v>1829</v>
      </c>
      <c r="Y11" s="260" t="s">
        <v>1340</v>
      </c>
      <c r="Z11" s="672">
        <v>580</v>
      </c>
      <c r="AA11" s="261">
        <v>1695</v>
      </c>
      <c r="AB11" s="329">
        <f t="shared" si="1"/>
        <v>72.599999999999994</v>
      </c>
      <c r="AC11" s="329">
        <f t="shared" si="2"/>
        <v>237.66</v>
      </c>
      <c r="AD11" s="340">
        <f t="shared" si="3"/>
        <v>11.961</v>
      </c>
      <c r="AE11" s="341">
        <f t="shared" si="4"/>
        <v>11</v>
      </c>
      <c r="AF11" s="340">
        <f t="shared" si="5"/>
        <v>11.576600000000001</v>
      </c>
      <c r="AG11" s="262" t="s">
        <v>1330</v>
      </c>
      <c r="AH11" s="255" t="s">
        <v>2</v>
      </c>
      <c r="AI11" s="255">
        <v>50</v>
      </c>
      <c r="AJ11" s="255">
        <v>15</v>
      </c>
      <c r="AK11" s="255">
        <v>20</v>
      </c>
      <c r="AL11" s="255" t="s">
        <v>1652</v>
      </c>
    </row>
    <row r="12" spans="1:38" s="792" customFormat="1" ht="12" customHeight="1">
      <c r="A12" s="256">
        <v>50</v>
      </c>
      <c r="B12" s="257">
        <v>43624</v>
      </c>
      <c r="C12" s="713" t="str">
        <f t="shared" si="0"/>
        <v>*PDR1906-0853*</v>
      </c>
      <c r="D12" s="672" t="s">
        <v>3640</v>
      </c>
      <c r="E12" s="256" t="s">
        <v>3639</v>
      </c>
      <c r="F12" s="256"/>
      <c r="G12" s="297" t="s">
        <v>3638</v>
      </c>
      <c r="H12" s="258" t="s">
        <v>1310</v>
      </c>
      <c r="I12" s="258" t="s">
        <v>3637</v>
      </c>
      <c r="J12" s="256">
        <v>500</v>
      </c>
      <c r="K12" s="257">
        <v>22811</v>
      </c>
      <c r="L12" s="258" t="s">
        <v>2992</v>
      </c>
      <c r="M12" s="260" t="s">
        <v>3636</v>
      </c>
      <c r="N12" s="672"/>
      <c r="O12" s="257" t="s">
        <v>1291</v>
      </c>
      <c r="P12" s="257"/>
      <c r="Q12" s="257"/>
      <c r="R12" s="257">
        <v>43628</v>
      </c>
      <c r="S12" s="256">
        <v>500</v>
      </c>
      <c r="T12" s="256"/>
      <c r="U12" s="256" t="s">
        <v>4009</v>
      </c>
      <c r="V12" s="293">
        <v>500</v>
      </c>
      <c r="W12" s="259"/>
      <c r="X12" s="680" t="s">
        <v>1829</v>
      </c>
      <c r="Y12" s="260" t="s">
        <v>1313</v>
      </c>
      <c r="Z12" s="672">
        <v>580</v>
      </c>
      <c r="AA12" s="261">
        <v>1695</v>
      </c>
      <c r="AB12" s="329">
        <f t="shared" si="1"/>
        <v>25</v>
      </c>
      <c r="AC12" s="329">
        <f t="shared" si="2"/>
        <v>262.65999999999997</v>
      </c>
      <c r="AD12" s="340">
        <f t="shared" si="3"/>
        <v>12.377666666666666</v>
      </c>
      <c r="AE12" s="341">
        <f t="shared" si="4"/>
        <v>12</v>
      </c>
      <c r="AF12" s="340">
        <f t="shared" si="5"/>
        <v>12.226599999999999</v>
      </c>
      <c r="AG12" s="262" t="s">
        <v>1330</v>
      </c>
      <c r="AH12" s="255" t="s">
        <v>2</v>
      </c>
      <c r="AI12" s="255">
        <v>50</v>
      </c>
      <c r="AJ12" s="255">
        <v>15</v>
      </c>
      <c r="AK12" s="255">
        <v>20</v>
      </c>
      <c r="AL12" s="255" t="s">
        <v>3635</v>
      </c>
    </row>
    <row r="13" spans="1:38" s="792" customFormat="1" ht="12" customHeight="1">
      <c r="A13" s="256">
        <v>60</v>
      </c>
      <c r="B13" s="257">
        <v>43613</v>
      </c>
      <c r="C13" s="713" t="str">
        <f t="shared" si="0"/>
        <v>*PDR1906-0360*</v>
      </c>
      <c r="D13" s="672" t="s">
        <v>2902</v>
      </c>
      <c r="E13" s="256" t="s">
        <v>2900</v>
      </c>
      <c r="F13" s="256"/>
      <c r="G13" s="297" t="s">
        <v>2248</v>
      </c>
      <c r="H13" s="258" t="s">
        <v>1309</v>
      </c>
      <c r="I13" s="258" t="s">
        <v>2899</v>
      </c>
      <c r="J13" s="256">
        <v>2000</v>
      </c>
      <c r="K13" s="257">
        <v>22811</v>
      </c>
      <c r="L13" s="258" t="s">
        <v>2247</v>
      </c>
      <c r="M13" s="260" t="s">
        <v>2246</v>
      </c>
      <c r="N13" s="672"/>
      <c r="O13" s="257" t="s">
        <v>1291</v>
      </c>
      <c r="P13" s="257"/>
      <c r="Q13" s="257"/>
      <c r="R13" s="257">
        <v>43627</v>
      </c>
      <c r="S13" s="256">
        <v>2003</v>
      </c>
      <c r="T13" s="256"/>
      <c r="U13" s="256" t="s">
        <v>3819</v>
      </c>
      <c r="V13" s="293">
        <v>2000</v>
      </c>
      <c r="W13" s="259"/>
      <c r="X13" s="680" t="s">
        <v>2898</v>
      </c>
      <c r="Y13" s="674" t="s">
        <v>1095</v>
      </c>
      <c r="Z13" s="672">
        <v>854</v>
      </c>
      <c r="AA13" s="261">
        <v>1985</v>
      </c>
      <c r="AB13" s="329">
        <f t="shared" si="1"/>
        <v>55.06</v>
      </c>
      <c r="AC13" s="329">
        <f t="shared" si="2"/>
        <v>317.71999999999997</v>
      </c>
      <c r="AD13" s="340">
        <f t="shared" si="3"/>
        <v>13.295333333333332</v>
      </c>
      <c r="AE13" s="341">
        <f t="shared" si="4"/>
        <v>13</v>
      </c>
      <c r="AF13" s="340">
        <f t="shared" si="5"/>
        <v>13.177199999999999</v>
      </c>
      <c r="AG13" s="262" t="s">
        <v>1330</v>
      </c>
      <c r="AH13" s="255" t="s">
        <v>2</v>
      </c>
      <c r="AI13" s="255">
        <v>50</v>
      </c>
      <c r="AJ13" s="255">
        <v>15</v>
      </c>
      <c r="AK13" s="255">
        <v>10</v>
      </c>
      <c r="AL13" s="255" t="s">
        <v>2347</v>
      </c>
    </row>
    <row r="14" spans="1:38" s="792" customFormat="1" ht="12" customHeight="1">
      <c r="A14" s="256">
        <v>70</v>
      </c>
      <c r="B14" s="257">
        <v>43612</v>
      </c>
      <c r="C14" s="713" t="str">
        <f t="shared" si="0"/>
        <v>*PDR1906-0340*</v>
      </c>
      <c r="D14" s="672" t="s">
        <v>2865</v>
      </c>
      <c r="E14" s="256" t="s">
        <v>2864</v>
      </c>
      <c r="F14" s="256"/>
      <c r="G14" s="297" t="s">
        <v>2863</v>
      </c>
      <c r="H14" s="258" t="s">
        <v>1960</v>
      </c>
      <c r="I14" s="258" t="s">
        <v>2862</v>
      </c>
      <c r="J14" s="256">
        <v>1030</v>
      </c>
      <c r="K14" s="257">
        <v>22811</v>
      </c>
      <c r="L14" s="788" t="s">
        <v>2861</v>
      </c>
      <c r="M14" s="260" t="s">
        <v>2860</v>
      </c>
      <c r="N14" s="672"/>
      <c r="O14" s="257" t="s">
        <v>1291</v>
      </c>
      <c r="P14" s="257"/>
      <c r="Q14" s="257"/>
      <c r="R14" s="257">
        <v>43627</v>
      </c>
      <c r="S14" s="256">
        <v>1033</v>
      </c>
      <c r="T14" s="256"/>
      <c r="U14" s="256" t="s">
        <v>3820</v>
      </c>
      <c r="V14" s="256" t="s">
        <v>4022</v>
      </c>
      <c r="W14" s="259"/>
      <c r="X14" s="680" t="s">
        <v>1828</v>
      </c>
      <c r="Y14" s="674" t="s">
        <v>1314</v>
      </c>
      <c r="Z14" s="672">
        <v>970</v>
      </c>
      <c r="AA14" s="261">
        <v>1785</v>
      </c>
      <c r="AB14" s="329">
        <f t="shared" si="1"/>
        <v>35.659999999999997</v>
      </c>
      <c r="AC14" s="329">
        <f t="shared" si="2"/>
        <v>353.38</v>
      </c>
      <c r="AD14" s="340">
        <f t="shared" si="3"/>
        <v>13.889666666666667</v>
      </c>
      <c r="AE14" s="341">
        <f t="shared" si="4"/>
        <v>13</v>
      </c>
      <c r="AF14" s="340">
        <f t="shared" si="5"/>
        <v>13.533799999999999</v>
      </c>
      <c r="AG14" s="262" t="s">
        <v>1330</v>
      </c>
      <c r="AH14" s="255" t="s">
        <v>2</v>
      </c>
      <c r="AI14" s="255">
        <v>50</v>
      </c>
      <c r="AJ14" s="255">
        <v>15</v>
      </c>
      <c r="AK14" s="255">
        <v>10</v>
      </c>
      <c r="AL14" s="255" t="s">
        <v>2859</v>
      </c>
    </row>
    <row r="15" spans="1:38" s="792" customFormat="1" ht="12" customHeight="1">
      <c r="A15" s="256">
        <v>80</v>
      </c>
      <c r="B15" s="257">
        <v>43623</v>
      </c>
      <c r="C15" s="713" t="str">
        <f t="shared" si="0"/>
        <v>*PDR1906-0808*</v>
      </c>
      <c r="D15" s="672" t="s">
        <v>3576</v>
      </c>
      <c r="E15" s="256" t="s">
        <v>3575</v>
      </c>
      <c r="F15" s="256"/>
      <c r="G15" s="297" t="s">
        <v>3574</v>
      </c>
      <c r="H15" s="258" t="s">
        <v>2430</v>
      </c>
      <c r="I15" s="258" t="s">
        <v>3573</v>
      </c>
      <c r="J15" s="256">
        <v>1030</v>
      </c>
      <c r="K15" s="257">
        <v>22812</v>
      </c>
      <c r="L15" s="258" t="s">
        <v>3572</v>
      </c>
      <c r="M15" s="260" t="s">
        <v>3571</v>
      </c>
      <c r="N15" s="672"/>
      <c r="O15" s="257" t="s">
        <v>1291</v>
      </c>
      <c r="P15" s="257"/>
      <c r="Q15" s="257"/>
      <c r="R15" s="257">
        <v>43627</v>
      </c>
      <c r="S15" s="256">
        <v>1030</v>
      </c>
      <c r="T15" s="256"/>
      <c r="U15" s="256">
        <v>1030</v>
      </c>
      <c r="V15" s="733">
        <v>1024</v>
      </c>
      <c r="W15" s="259"/>
      <c r="X15" s="680" t="s">
        <v>1828</v>
      </c>
      <c r="Y15" s="674" t="s">
        <v>1314</v>
      </c>
      <c r="Z15" s="672">
        <v>954</v>
      </c>
      <c r="AA15" s="261">
        <v>2185</v>
      </c>
      <c r="AB15" s="329">
        <f t="shared" si="1"/>
        <v>35.6</v>
      </c>
      <c r="AC15" s="329">
        <f t="shared" si="2"/>
        <v>388.98</v>
      </c>
      <c r="AD15" s="340">
        <f t="shared" si="3"/>
        <v>14.483000000000001</v>
      </c>
      <c r="AE15" s="341">
        <f t="shared" si="4"/>
        <v>14</v>
      </c>
      <c r="AF15" s="340">
        <f t="shared" si="5"/>
        <v>14.2898</v>
      </c>
      <c r="AG15" s="262" t="s">
        <v>1330</v>
      </c>
      <c r="AH15" s="255" t="s">
        <v>2</v>
      </c>
      <c r="AI15" s="255">
        <v>50</v>
      </c>
      <c r="AJ15" s="255">
        <v>15</v>
      </c>
      <c r="AK15" s="255">
        <v>10</v>
      </c>
      <c r="AL15" s="255" t="s">
        <v>3570</v>
      </c>
    </row>
    <row r="16" spans="1:38" s="792" customFormat="1" ht="12" customHeight="1">
      <c r="A16" s="256">
        <v>90</v>
      </c>
      <c r="B16" s="257">
        <v>43621</v>
      </c>
      <c r="C16" s="713" t="str">
        <f t="shared" si="0"/>
        <v>*PDR1906-0722*</v>
      </c>
      <c r="D16" s="672" t="s">
        <v>3388</v>
      </c>
      <c r="E16" s="256" t="s">
        <v>3387</v>
      </c>
      <c r="F16" s="256"/>
      <c r="G16" s="297" t="s">
        <v>1917</v>
      </c>
      <c r="H16" s="258" t="s">
        <v>1914</v>
      </c>
      <c r="I16" s="258" t="s">
        <v>1918</v>
      </c>
      <c r="J16" s="256">
        <v>200</v>
      </c>
      <c r="K16" s="257">
        <v>22811</v>
      </c>
      <c r="L16" s="258" t="s">
        <v>1316</v>
      </c>
      <c r="M16" s="260" t="s">
        <v>1919</v>
      </c>
      <c r="N16" s="672"/>
      <c r="O16" s="257" t="s">
        <v>1291</v>
      </c>
      <c r="P16" s="257"/>
      <c r="Q16" s="257"/>
      <c r="R16" s="257">
        <v>43627</v>
      </c>
      <c r="S16" s="256">
        <v>210</v>
      </c>
      <c r="T16" s="256"/>
      <c r="U16" s="256" t="s">
        <v>3823</v>
      </c>
      <c r="V16" s="293">
        <v>207</v>
      </c>
      <c r="W16" s="259"/>
      <c r="X16" s="680" t="s">
        <v>1828</v>
      </c>
      <c r="Y16" s="674" t="s">
        <v>1916</v>
      </c>
      <c r="Z16" s="672">
        <v>964</v>
      </c>
      <c r="AA16" s="261">
        <v>2215</v>
      </c>
      <c r="AB16" s="329">
        <f t="shared" si="1"/>
        <v>19.2</v>
      </c>
      <c r="AC16" s="329">
        <f t="shared" si="2"/>
        <v>408.18</v>
      </c>
      <c r="AD16" s="340">
        <f t="shared" si="3"/>
        <v>14.803000000000001</v>
      </c>
      <c r="AE16" s="341">
        <f t="shared" si="4"/>
        <v>14</v>
      </c>
      <c r="AF16" s="340">
        <f t="shared" si="5"/>
        <v>14.4818</v>
      </c>
      <c r="AG16" s="262" t="s">
        <v>1395</v>
      </c>
      <c r="AH16" s="255" t="s">
        <v>65</v>
      </c>
      <c r="AI16" s="255">
        <v>50</v>
      </c>
      <c r="AJ16" s="255">
        <v>15</v>
      </c>
      <c r="AK16" s="255">
        <v>5</v>
      </c>
      <c r="AL16" s="255" t="s">
        <v>1920</v>
      </c>
    </row>
    <row r="17" spans="1:38" s="792" customFormat="1" ht="12" customHeight="1">
      <c r="A17" s="256">
        <v>100</v>
      </c>
      <c r="B17" s="257">
        <v>43623</v>
      </c>
      <c r="C17" s="713" t="str">
        <f t="shared" si="0"/>
        <v>*PDR1906-0795*</v>
      </c>
      <c r="D17" s="672" t="s">
        <v>3584</v>
      </c>
      <c r="E17" s="256" t="s">
        <v>3583</v>
      </c>
      <c r="F17" s="256"/>
      <c r="G17" s="297" t="s">
        <v>3582</v>
      </c>
      <c r="H17" s="258" t="s">
        <v>1299</v>
      </c>
      <c r="I17" s="258" t="s">
        <v>3581</v>
      </c>
      <c r="J17" s="256">
        <v>850</v>
      </c>
      <c r="K17" s="257">
        <v>22811</v>
      </c>
      <c r="L17" s="258" t="s">
        <v>1329</v>
      </c>
      <c r="M17" s="260" t="s">
        <v>3580</v>
      </c>
      <c r="N17" s="672"/>
      <c r="O17" s="257" t="s">
        <v>1291</v>
      </c>
      <c r="P17" s="257"/>
      <c r="Q17" s="257"/>
      <c r="R17" s="257">
        <v>43627</v>
      </c>
      <c r="S17" s="256">
        <v>850</v>
      </c>
      <c r="T17" s="256"/>
      <c r="U17" s="256" t="s">
        <v>3824</v>
      </c>
      <c r="V17" s="293">
        <v>850</v>
      </c>
      <c r="W17" s="259"/>
      <c r="X17" s="680" t="s">
        <v>1831</v>
      </c>
      <c r="Y17" s="260" t="s">
        <v>3579</v>
      </c>
      <c r="Z17" s="672">
        <v>446</v>
      </c>
      <c r="AA17" s="261">
        <v>931</v>
      </c>
      <c r="AB17" s="329">
        <f t="shared" si="1"/>
        <v>32</v>
      </c>
      <c r="AC17" s="329">
        <f t="shared" si="2"/>
        <v>440.18</v>
      </c>
      <c r="AD17" s="340">
        <f t="shared" si="3"/>
        <v>15.336333333333332</v>
      </c>
      <c r="AE17" s="341">
        <f t="shared" si="4"/>
        <v>15</v>
      </c>
      <c r="AF17" s="340">
        <f t="shared" si="5"/>
        <v>15.201799999999999</v>
      </c>
      <c r="AG17" s="262" t="s">
        <v>1330</v>
      </c>
      <c r="AH17" s="255" t="s">
        <v>2</v>
      </c>
      <c r="AI17" s="255">
        <v>50</v>
      </c>
      <c r="AJ17" s="255">
        <v>15</v>
      </c>
      <c r="AK17" s="255">
        <v>20</v>
      </c>
      <c r="AL17" s="255">
        <v>0</v>
      </c>
    </row>
    <row r="18" spans="1:38" s="792" customFormat="1" ht="12" customHeight="1">
      <c r="A18" s="256">
        <v>110</v>
      </c>
      <c r="B18" s="257">
        <v>43623</v>
      </c>
      <c r="C18" s="713" t="str">
        <f t="shared" si="0"/>
        <v>*PDR1906-0843*</v>
      </c>
      <c r="D18" s="672" t="s">
        <v>3598</v>
      </c>
      <c r="E18" s="256" t="s">
        <v>3597</v>
      </c>
      <c r="F18" s="256"/>
      <c r="G18" s="297" t="s">
        <v>3596</v>
      </c>
      <c r="H18" s="258" t="s">
        <v>1450</v>
      </c>
      <c r="I18" s="258" t="s">
        <v>3595</v>
      </c>
      <c r="J18" s="256">
        <v>1000</v>
      </c>
      <c r="K18" s="257">
        <v>22811</v>
      </c>
      <c r="L18" s="258" t="s">
        <v>3478</v>
      </c>
      <c r="M18" s="260" t="s">
        <v>3594</v>
      </c>
      <c r="N18" s="672"/>
      <c r="O18" s="257" t="s">
        <v>1291</v>
      </c>
      <c r="P18" s="257"/>
      <c r="Q18" s="257"/>
      <c r="R18" s="257">
        <v>43627</v>
      </c>
      <c r="S18" s="256">
        <v>1000</v>
      </c>
      <c r="T18" s="256"/>
      <c r="U18" s="256" t="s">
        <v>3827</v>
      </c>
      <c r="V18" s="293">
        <v>1000</v>
      </c>
      <c r="W18" s="259"/>
      <c r="X18" s="680" t="s">
        <v>1829</v>
      </c>
      <c r="Y18" s="260" t="s">
        <v>1785</v>
      </c>
      <c r="Z18" s="672">
        <v>406</v>
      </c>
      <c r="AA18" s="261">
        <v>1185</v>
      </c>
      <c r="AB18" s="329">
        <f t="shared" si="1"/>
        <v>35</v>
      </c>
      <c r="AC18" s="329">
        <f t="shared" si="2"/>
        <v>475.18</v>
      </c>
      <c r="AD18" s="340">
        <f t="shared" si="3"/>
        <v>15.919666666666668</v>
      </c>
      <c r="AE18" s="341">
        <f t="shared" si="4"/>
        <v>15</v>
      </c>
      <c r="AF18" s="340">
        <f t="shared" si="5"/>
        <v>15.5518</v>
      </c>
      <c r="AG18" s="262" t="s">
        <v>1330</v>
      </c>
      <c r="AH18" s="255" t="s">
        <v>2</v>
      </c>
      <c r="AI18" s="255">
        <v>50</v>
      </c>
      <c r="AJ18" s="255">
        <v>15</v>
      </c>
      <c r="AK18" s="255">
        <v>20</v>
      </c>
      <c r="AL18" s="840" t="s">
        <v>1882</v>
      </c>
    </row>
    <row r="19" spans="1:38" s="792" customFormat="1" ht="12" customHeight="1">
      <c r="A19" s="256">
        <v>120</v>
      </c>
      <c r="B19" s="257">
        <v>43622</v>
      </c>
      <c r="C19" s="713" t="str">
        <f t="shared" si="0"/>
        <v>*PDR1906-0779*</v>
      </c>
      <c r="D19" s="672" t="s">
        <v>3481</v>
      </c>
      <c r="E19" s="256" t="s">
        <v>3475</v>
      </c>
      <c r="F19" s="256"/>
      <c r="G19" s="297" t="s">
        <v>3480</v>
      </c>
      <c r="H19" s="258" t="s">
        <v>1450</v>
      </c>
      <c r="I19" s="258" t="s">
        <v>3479</v>
      </c>
      <c r="J19" s="256">
        <v>1000</v>
      </c>
      <c r="K19" s="257">
        <v>22811</v>
      </c>
      <c r="L19" s="258" t="s">
        <v>3478</v>
      </c>
      <c r="M19" s="260" t="s">
        <v>3477</v>
      </c>
      <c r="N19" s="672"/>
      <c r="O19" s="257" t="s">
        <v>1291</v>
      </c>
      <c r="P19" s="257"/>
      <c r="Q19" s="257"/>
      <c r="R19" s="257">
        <v>43627</v>
      </c>
      <c r="S19" s="256">
        <v>1003</v>
      </c>
      <c r="T19" s="256"/>
      <c r="U19" s="256" t="s">
        <v>3825</v>
      </c>
      <c r="V19" s="293">
        <v>1000</v>
      </c>
      <c r="W19" s="259"/>
      <c r="X19" s="680" t="s">
        <v>1829</v>
      </c>
      <c r="Y19" s="260" t="s">
        <v>1336</v>
      </c>
      <c r="Z19" s="672">
        <v>434</v>
      </c>
      <c r="AA19" s="261">
        <v>1185</v>
      </c>
      <c r="AB19" s="329">
        <f t="shared" si="1"/>
        <v>35.06</v>
      </c>
      <c r="AC19" s="329">
        <f t="shared" si="2"/>
        <v>510.24</v>
      </c>
      <c r="AD19" s="340">
        <f t="shared" si="3"/>
        <v>16.503999999999998</v>
      </c>
      <c r="AE19" s="341">
        <f t="shared" si="4"/>
        <v>16</v>
      </c>
      <c r="AF19" s="340">
        <f t="shared" si="5"/>
        <v>16.302399999999999</v>
      </c>
      <c r="AG19" s="262" t="s">
        <v>1330</v>
      </c>
      <c r="AH19" s="255" t="s">
        <v>2</v>
      </c>
      <c r="AI19" s="255">
        <v>50</v>
      </c>
      <c r="AJ19" s="255">
        <v>15</v>
      </c>
      <c r="AK19" s="255">
        <v>20</v>
      </c>
      <c r="AL19" s="840" t="s">
        <v>1882</v>
      </c>
    </row>
    <row r="20" spans="1:38" s="792" customFormat="1" ht="12" customHeight="1">
      <c r="A20" s="256">
        <v>130</v>
      </c>
      <c r="B20" s="257">
        <v>43622</v>
      </c>
      <c r="C20" s="713" t="str">
        <f t="shared" si="0"/>
        <v>*PDR1906-0780*</v>
      </c>
      <c r="D20" s="672" t="s">
        <v>3476</v>
      </c>
      <c r="E20" s="256" t="s">
        <v>3475</v>
      </c>
      <c r="F20" s="256"/>
      <c r="G20" s="297" t="s">
        <v>3474</v>
      </c>
      <c r="H20" s="258" t="s">
        <v>1450</v>
      </c>
      <c r="I20" s="258" t="s">
        <v>3473</v>
      </c>
      <c r="J20" s="256">
        <v>1000</v>
      </c>
      <c r="K20" s="257">
        <v>22811</v>
      </c>
      <c r="L20" s="258" t="s">
        <v>3472</v>
      </c>
      <c r="M20" s="260" t="s">
        <v>3471</v>
      </c>
      <c r="N20" s="672"/>
      <c r="O20" s="257" t="s">
        <v>1291</v>
      </c>
      <c r="P20" s="257"/>
      <c r="Q20" s="257"/>
      <c r="R20" s="257">
        <v>43627</v>
      </c>
      <c r="S20" s="256">
        <v>1003</v>
      </c>
      <c r="T20" s="256"/>
      <c r="U20" s="256" t="s">
        <v>3826</v>
      </c>
      <c r="V20" s="293">
        <v>1000</v>
      </c>
      <c r="W20" s="259"/>
      <c r="X20" s="680" t="s">
        <v>1829</v>
      </c>
      <c r="Y20" s="260" t="s">
        <v>1336</v>
      </c>
      <c r="Z20" s="672">
        <v>434</v>
      </c>
      <c r="AA20" s="261">
        <v>1185</v>
      </c>
      <c r="AB20" s="329">
        <f t="shared" si="1"/>
        <v>35.06</v>
      </c>
      <c r="AC20" s="329">
        <f t="shared" si="2"/>
        <v>545.29999999999995</v>
      </c>
      <c r="AD20" s="340">
        <f t="shared" si="3"/>
        <v>17.088333333333331</v>
      </c>
      <c r="AE20" s="341">
        <f t="shared" si="4"/>
        <v>17</v>
      </c>
      <c r="AF20" s="340">
        <f t="shared" si="5"/>
        <v>17.052999999999997</v>
      </c>
      <c r="AG20" s="262" t="s">
        <v>1330</v>
      </c>
      <c r="AH20" s="255" t="s">
        <v>2</v>
      </c>
      <c r="AI20" s="255">
        <v>50</v>
      </c>
      <c r="AJ20" s="255">
        <v>15</v>
      </c>
      <c r="AK20" s="255">
        <v>20</v>
      </c>
      <c r="AL20" s="840" t="s">
        <v>1882</v>
      </c>
    </row>
    <row r="21" spans="1:38" s="792" customFormat="1" ht="12" customHeight="1">
      <c r="A21" s="256">
        <v>140</v>
      </c>
      <c r="B21" s="257">
        <v>43607</v>
      </c>
      <c r="C21" s="713" t="str">
        <f t="shared" si="0"/>
        <v>*PDR1907-0024*</v>
      </c>
      <c r="D21" s="672" t="s">
        <v>3793</v>
      </c>
      <c r="E21" s="256" t="s">
        <v>3792</v>
      </c>
      <c r="F21" s="256"/>
      <c r="G21" s="297" t="s">
        <v>3424</v>
      </c>
      <c r="H21" s="258" t="s">
        <v>1350</v>
      </c>
      <c r="I21" s="258" t="s">
        <v>3423</v>
      </c>
      <c r="J21" s="256">
        <v>3000</v>
      </c>
      <c r="K21" s="257">
        <v>43630</v>
      </c>
      <c r="L21" s="258" t="s">
        <v>3422</v>
      </c>
      <c r="M21" s="260" t="s">
        <v>3421</v>
      </c>
      <c r="N21" s="672"/>
      <c r="O21" s="257" t="s">
        <v>1291</v>
      </c>
      <c r="P21" s="257"/>
      <c r="Q21" s="257"/>
      <c r="R21" s="257">
        <v>43627</v>
      </c>
      <c r="S21" s="256">
        <v>3003</v>
      </c>
      <c r="T21" s="256"/>
      <c r="U21" s="256" t="s">
        <v>3828</v>
      </c>
      <c r="V21" s="293">
        <v>3000</v>
      </c>
      <c r="W21" s="259"/>
      <c r="X21" s="680" t="s">
        <v>1828</v>
      </c>
      <c r="Y21" s="674" t="s">
        <v>1380</v>
      </c>
      <c r="Z21" s="672">
        <v>550</v>
      </c>
      <c r="AA21" s="261">
        <v>1293</v>
      </c>
      <c r="AB21" s="329">
        <f t="shared" si="1"/>
        <v>75.06</v>
      </c>
      <c r="AC21" s="329">
        <f t="shared" si="2"/>
        <v>620.3599999999999</v>
      </c>
      <c r="AD21" s="340">
        <f t="shared" si="3"/>
        <v>18.339333333333332</v>
      </c>
      <c r="AE21" s="341">
        <f t="shared" si="4"/>
        <v>18</v>
      </c>
      <c r="AF21" s="340">
        <f t="shared" si="5"/>
        <v>18.203599999999998</v>
      </c>
      <c r="AG21" s="262" t="s">
        <v>1330</v>
      </c>
      <c r="AH21" s="255" t="s">
        <v>2</v>
      </c>
      <c r="AI21" s="255">
        <v>50</v>
      </c>
      <c r="AJ21" s="255">
        <v>15</v>
      </c>
      <c r="AK21" s="255">
        <v>10</v>
      </c>
      <c r="AL21" s="255">
        <v>0</v>
      </c>
    </row>
    <row r="22" spans="1:38" s="792" customFormat="1" ht="12" customHeight="1">
      <c r="A22" s="256">
        <v>150</v>
      </c>
      <c r="B22" s="257">
        <v>43626</v>
      </c>
      <c r="C22" s="713" t="str">
        <f t="shared" si="0"/>
        <v>*PDR1906-0914*</v>
      </c>
      <c r="D22" s="672" t="s">
        <v>3775</v>
      </c>
      <c r="E22" s="256" t="s">
        <v>3774</v>
      </c>
      <c r="F22" s="256"/>
      <c r="G22" s="297" t="s">
        <v>3773</v>
      </c>
      <c r="H22" s="258" t="s">
        <v>1830</v>
      </c>
      <c r="I22" s="258" t="s">
        <v>3772</v>
      </c>
      <c r="J22" s="256">
        <v>2000</v>
      </c>
      <c r="K22" s="257">
        <v>22811</v>
      </c>
      <c r="L22" s="258" t="s">
        <v>3771</v>
      </c>
      <c r="M22" s="260" t="s">
        <v>3770</v>
      </c>
      <c r="N22" s="672"/>
      <c r="O22" s="257" t="s">
        <v>1291</v>
      </c>
      <c r="P22" s="257"/>
      <c r="Q22" s="257"/>
      <c r="R22" s="257">
        <v>43628</v>
      </c>
      <c r="S22" s="256">
        <v>2000</v>
      </c>
      <c r="T22" s="256"/>
      <c r="U22" s="256">
        <v>2000</v>
      </c>
      <c r="V22" s="293">
        <v>2000</v>
      </c>
      <c r="W22" s="259"/>
      <c r="X22" s="680" t="s">
        <v>1828</v>
      </c>
      <c r="Y22" s="674" t="s">
        <v>243</v>
      </c>
      <c r="Z22" s="672">
        <v>548</v>
      </c>
      <c r="AA22" s="261">
        <v>1343</v>
      </c>
      <c r="AB22" s="329">
        <f t="shared" si="1"/>
        <v>55</v>
      </c>
      <c r="AC22" s="329">
        <f t="shared" si="2"/>
        <v>675.3599999999999</v>
      </c>
      <c r="AD22" s="340">
        <f t="shared" si="3"/>
        <v>19.256</v>
      </c>
      <c r="AE22" s="341">
        <f t="shared" si="4"/>
        <v>19</v>
      </c>
      <c r="AF22" s="340">
        <f t="shared" si="5"/>
        <v>19.153600000000001</v>
      </c>
      <c r="AG22" s="262" t="s">
        <v>1330</v>
      </c>
      <c r="AH22" s="255" t="s">
        <v>2</v>
      </c>
      <c r="AI22" s="255">
        <v>50</v>
      </c>
      <c r="AJ22" s="255">
        <v>15</v>
      </c>
      <c r="AK22" s="255">
        <v>10</v>
      </c>
      <c r="AL22" s="255" t="s">
        <v>3769</v>
      </c>
    </row>
    <row r="23" spans="1:38" s="792" customFormat="1" ht="12" customHeight="1">
      <c r="A23" s="256">
        <v>160</v>
      </c>
      <c r="B23" s="257">
        <v>43627</v>
      </c>
      <c r="C23" s="713" t="str">
        <f t="shared" si="0"/>
        <v>*PDR1906-1005*</v>
      </c>
      <c r="D23" s="672" t="s">
        <v>3811</v>
      </c>
      <c r="E23" s="256" t="s">
        <v>3802</v>
      </c>
      <c r="F23" s="256"/>
      <c r="G23" s="297" t="s">
        <v>3810</v>
      </c>
      <c r="H23" s="258" t="s">
        <v>1452</v>
      </c>
      <c r="I23" s="258" t="s">
        <v>3809</v>
      </c>
      <c r="J23" s="256">
        <v>410</v>
      </c>
      <c r="K23" s="257">
        <v>43630</v>
      </c>
      <c r="L23" s="258" t="s">
        <v>3799</v>
      </c>
      <c r="M23" s="260" t="s">
        <v>3808</v>
      </c>
      <c r="N23" s="672"/>
      <c r="O23" s="257" t="s">
        <v>1291</v>
      </c>
      <c r="P23" s="257"/>
      <c r="Q23" s="257"/>
      <c r="R23" s="257">
        <v>43629</v>
      </c>
      <c r="S23" s="256">
        <v>410</v>
      </c>
      <c r="T23" s="256"/>
      <c r="U23" s="256" t="s">
        <v>4010</v>
      </c>
      <c r="V23" s="293">
        <v>410</v>
      </c>
      <c r="W23" s="259"/>
      <c r="X23" s="680" t="s">
        <v>1829</v>
      </c>
      <c r="Y23" s="260" t="s">
        <v>3797</v>
      </c>
      <c r="Z23" s="672">
        <v>470</v>
      </c>
      <c r="AA23" s="261">
        <v>1907</v>
      </c>
      <c r="AB23" s="329">
        <f t="shared" si="1"/>
        <v>19.100000000000001</v>
      </c>
      <c r="AC23" s="329">
        <f t="shared" si="2"/>
        <v>694.45999999999992</v>
      </c>
      <c r="AD23" s="340">
        <f t="shared" si="3"/>
        <v>19.574333333333332</v>
      </c>
      <c r="AE23" s="341">
        <f t="shared" si="4"/>
        <v>19</v>
      </c>
      <c r="AF23" s="340">
        <f t="shared" si="5"/>
        <v>19.3446</v>
      </c>
      <c r="AG23" s="262" t="s">
        <v>1330</v>
      </c>
      <c r="AH23" s="255" t="s">
        <v>2</v>
      </c>
      <c r="AI23" s="255">
        <v>100</v>
      </c>
      <c r="AJ23" s="255">
        <v>15</v>
      </c>
      <c r="AK23" s="255">
        <v>20</v>
      </c>
      <c r="AL23" s="255">
        <v>0</v>
      </c>
    </row>
    <row r="24" spans="1:38" s="792" customFormat="1" ht="12" customHeight="1">
      <c r="A24" s="256">
        <v>170</v>
      </c>
      <c r="B24" s="257">
        <v>43627</v>
      </c>
      <c r="C24" s="713" t="str">
        <f t="shared" si="0"/>
        <v>*PDR1906-1006*</v>
      </c>
      <c r="D24" s="672" t="s">
        <v>3807</v>
      </c>
      <c r="E24" s="256" t="s">
        <v>3802</v>
      </c>
      <c r="F24" s="256"/>
      <c r="G24" s="297" t="s">
        <v>3806</v>
      </c>
      <c r="H24" s="258" t="s">
        <v>1452</v>
      </c>
      <c r="I24" s="258" t="s">
        <v>3805</v>
      </c>
      <c r="J24" s="256">
        <v>350</v>
      </c>
      <c r="K24" s="257">
        <v>43630</v>
      </c>
      <c r="L24" s="258" t="s">
        <v>3799</v>
      </c>
      <c r="M24" s="260" t="s">
        <v>3804</v>
      </c>
      <c r="N24" s="672"/>
      <c r="O24" s="257" t="s">
        <v>1291</v>
      </c>
      <c r="P24" s="257"/>
      <c r="Q24" s="257"/>
      <c r="R24" s="257">
        <v>43629</v>
      </c>
      <c r="S24" s="256">
        <v>350</v>
      </c>
      <c r="T24" s="256"/>
      <c r="U24" s="256" t="s">
        <v>4011</v>
      </c>
      <c r="V24" s="293">
        <v>350</v>
      </c>
      <c r="W24" s="259"/>
      <c r="X24" s="680" t="s">
        <v>1829</v>
      </c>
      <c r="Y24" s="260" t="s">
        <v>3797</v>
      </c>
      <c r="Z24" s="672">
        <v>470</v>
      </c>
      <c r="AA24" s="261">
        <v>1907</v>
      </c>
      <c r="AB24" s="329">
        <f t="shared" si="1"/>
        <v>18.5</v>
      </c>
      <c r="AC24" s="329">
        <f t="shared" si="2"/>
        <v>712.95999999999992</v>
      </c>
      <c r="AD24" s="340">
        <f t="shared" si="3"/>
        <v>19.882666666666665</v>
      </c>
      <c r="AE24" s="341">
        <f t="shared" si="4"/>
        <v>19</v>
      </c>
      <c r="AF24" s="340">
        <f t="shared" si="5"/>
        <v>19.529599999999999</v>
      </c>
      <c r="AG24" s="262" t="s">
        <v>1330</v>
      </c>
      <c r="AH24" s="255" t="s">
        <v>2</v>
      </c>
      <c r="AI24" s="255">
        <v>100</v>
      </c>
      <c r="AJ24" s="255">
        <v>15</v>
      </c>
      <c r="AK24" s="255">
        <v>20</v>
      </c>
      <c r="AL24" s="255">
        <v>0</v>
      </c>
    </row>
    <row r="25" spans="1:38" s="792" customFormat="1" ht="12" customHeight="1">
      <c r="A25" s="256">
        <v>180</v>
      </c>
      <c r="B25" s="257">
        <v>43627</v>
      </c>
      <c r="C25" s="713" t="str">
        <f t="shared" si="0"/>
        <v>*PDR1906-1007*</v>
      </c>
      <c r="D25" s="672" t="s">
        <v>3803</v>
      </c>
      <c r="E25" s="256" t="s">
        <v>3802</v>
      </c>
      <c r="F25" s="256"/>
      <c r="G25" s="297" t="s">
        <v>3801</v>
      </c>
      <c r="H25" s="258" t="s">
        <v>1452</v>
      </c>
      <c r="I25" s="258" t="s">
        <v>3800</v>
      </c>
      <c r="J25" s="256">
        <v>160</v>
      </c>
      <c r="K25" s="257">
        <v>43630</v>
      </c>
      <c r="L25" s="258" t="s">
        <v>3799</v>
      </c>
      <c r="M25" s="260" t="s">
        <v>3798</v>
      </c>
      <c r="N25" s="672"/>
      <c r="O25" s="257" t="s">
        <v>1291</v>
      </c>
      <c r="P25" s="257"/>
      <c r="Q25" s="257"/>
      <c r="R25" s="257">
        <v>43629</v>
      </c>
      <c r="S25" s="256">
        <v>160</v>
      </c>
      <c r="T25" s="256"/>
      <c r="U25" s="256" t="s">
        <v>4012</v>
      </c>
      <c r="V25" s="293">
        <v>160</v>
      </c>
      <c r="W25" s="259"/>
      <c r="X25" s="680" t="s">
        <v>1829</v>
      </c>
      <c r="Y25" s="260" t="s">
        <v>3797</v>
      </c>
      <c r="Z25" s="672">
        <v>470</v>
      </c>
      <c r="AA25" s="261">
        <v>1907</v>
      </c>
      <c r="AB25" s="329">
        <f t="shared" si="1"/>
        <v>16.600000000000001</v>
      </c>
      <c r="AC25" s="329">
        <f t="shared" si="2"/>
        <v>729.56</v>
      </c>
      <c r="AD25" s="340">
        <f t="shared" si="3"/>
        <v>20.159333333333333</v>
      </c>
      <c r="AE25" s="341">
        <f t="shared" si="4"/>
        <v>20</v>
      </c>
      <c r="AF25" s="340">
        <f t="shared" si="5"/>
        <v>20.095600000000001</v>
      </c>
      <c r="AG25" s="262" t="s">
        <v>1330</v>
      </c>
      <c r="AH25" s="255" t="s">
        <v>2</v>
      </c>
      <c r="AI25" s="255">
        <v>100</v>
      </c>
      <c r="AJ25" s="255">
        <v>15</v>
      </c>
      <c r="AK25" s="255">
        <v>20</v>
      </c>
      <c r="AL25" s="255">
        <v>0</v>
      </c>
    </row>
    <row r="26" spans="1:38" s="792" customFormat="1" ht="12" customHeight="1">
      <c r="A26" s="256">
        <v>190</v>
      </c>
      <c r="B26" s="257">
        <v>43626</v>
      </c>
      <c r="C26" s="713" t="str">
        <f t="shared" si="0"/>
        <v>*PDR1906-0983*</v>
      </c>
      <c r="D26" s="672" t="s">
        <v>3729</v>
      </c>
      <c r="E26" s="256" t="s">
        <v>3730</v>
      </c>
      <c r="F26" s="256"/>
      <c r="G26" s="297" t="s">
        <v>3731</v>
      </c>
      <c r="H26" s="258" t="s">
        <v>1307</v>
      </c>
      <c r="I26" s="258" t="s">
        <v>3732</v>
      </c>
      <c r="J26" s="256">
        <v>6460</v>
      </c>
      <c r="K26" s="257">
        <v>22812</v>
      </c>
      <c r="L26" s="258" t="s">
        <v>3733</v>
      </c>
      <c r="M26" s="260" t="s">
        <v>3734</v>
      </c>
      <c r="N26" s="672" t="s">
        <v>2150</v>
      </c>
      <c r="O26" s="741" t="s">
        <v>3735</v>
      </c>
      <c r="P26" s="257"/>
      <c r="Q26" s="257">
        <v>43627</v>
      </c>
      <c r="R26" s="257">
        <v>43623</v>
      </c>
      <c r="S26" s="256">
        <v>3230</v>
      </c>
      <c r="T26" s="256"/>
      <c r="U26" s="256" t="s">
        <v>3838</v>
      </c>
      <c r="V26" s="293">
        <v>3230</v>
      </c>
      <c r="W26" s="259"/>
      <c r="X26" s="680" t="s">
        <v>1831</v>
      </c>
      <c r="Y26" s="260" t="s">
        <v>1306</v>
      </c>
      <c r="Z26" s="672">
        <v>718</v>
      </c>
      <c r="AA26" s="261">
        <v>1125</v>
      </c>
      <c r="AB26" s="329">
        <f t="shared" si="1"/>
        <v>47.3</v>
      </c>
      <c r="AC26" s="329">
        <f t="shared" si="2"/>
        <v>776.8599999999999</v>
      </c>
      <c r="AD26" s="340">
        <f t="shared" si="3"/>
        <v>20.947666666666663</v>
      </c>
      <c r="AE26" s="341">
        <f t="shared" si="4"/>
        <v>20</v>
      </c>
      <c r="AF26" s="340">
        <f t="shared" si="5"/>
        <v>20.568599999999996</v>
      </c>
      <c r="AG26" s="262" t="s">
        <v>1330</v>
      </c>
      <c r="AH26" s="255" t="s">
        <v>3790</v>
      </c>
      <c r="AI26" s="255">
        <v>100</v>
      </c>
      <c r="AJ26" s="255">
        <v>15</v>
      </c>
      <c r="AK26" s="255">
        <v>20</v>
      </c>
      <c r="AL26" s="726" t="s">
        <v>2219</v>
      </c>
    </row>
    <row r="27" spans="1:38" s="792" customFormat="1" ht="12" customHeight="1">
      <c r="A27" s="256">
        <v>200</v>
      </c>
      <c r="B27" s="257">
        <v>43626</v>
      </c>
      <c r="C27" s="713" t="str">
        <f t="shared" si="0"/>
        <v>*PDR1906-0984*</v>
      </c>
      <c r="D27" s="672" t="s">
        <v>3736</v>
      </c>
      <c r="E27" s="256" t="s">
        <v>3730</v>
      </c>
      <c r="F27" s="256"/>
      <c r="G27" s="297" t="s">
        <v>3731</v>
      </c>
      <c r="H27" s="258" t="s">
        <v>1307</v>
      </c>
      <c r="I27" s="258" t="s">
        <v>3732</v>
      </c>
      <c r="J27" s="256">
        <v>6460</v>
      </c>
      <c r="K27" s="257">
        <v>22814</v>
      </c>
      <c r="L27" s="258" t="s">
        <v>3733</v>
      </c>
      <c r="M27" s="260" t="s">
        <v>3734</v>
      </c>
      <c r="N27" s="672" t="s">
        <v>2150</v>
      </c>
      <c r="O27" s="257" t="s">
        <v>1291</v>
      </c>
      <c r="P27" s="257"/>
      <c r="Q27" s="257"/>
      <c r="R27" s="257">
        <v>43628</v>
      </c>
      <c r="S27" s="256">
        <v>3230</v>
      </c>
      <c r="T27" s="256"/>
      <c r="U27" s="256" t="s">
        <v>3926</v>
      </c>
      <c r="V27" s="293">
        <v>3230</v>
      </c>
      <c r="W27" s="259"/>
      <c r="X27" s="680" t="s">
        <v>1831</v>
      </c>
      <c r="Y27" s="260" t="s">
        <v>1306</v>
      </c>
      <c r="Z27" s="672">
        <v>718</v>
      </c>
      <c r="AA27" s="261">
        <v>1125</v>
      </c>
      <c r="AB27" s="329">
        <f t="shared" si="1"/>
        <v>32.299999999999997</v>
      </c>
      <c r="AC27" s="329">
        <f t="shared" si="2"/>
        <v>809.15999999999985</v>
      </c>
      <c r="AD27" s="340">
        <f t="shared" si="3"/>
        <v>21.485999999999997</v>
      </c>
      <c r="AE27" s="341">
        <f t="shared" si="4"/>
        <v>21</v>
      </c>
      <c r="AF27" s="340">
        <f t="shared" si="5"/>
        <v>21.291599999999999</v>
      </c>
      <c r="AG27" s="262" t="s">
        <v>1330</v>
      </c>
      <c r="AH27" s="255" t="s">
        <v>3790</v>
      </c>
      <c r="AI27" s="255">
        <v>100</v>
      </c>
      <c r="AJ27" s="255">
        <v>0</v>
      </c>
      <c r="AK27" s="255">
        <v>20</v>
      </c>
      <c r="AL27" s="726" t="s">
        <v>2219</v>
      </c>
    </row>
    <row r="28" spans="1:38" s="792" customFormat="1" ht="12" customHeight="1">
      <c r="A28" s="256" t="s">
        <v>66</v>
      </c>
      <c r="B28" s="257">
        <v>43623</v>
      </c>
      <c r="C28" s="713" t="str">
        <f t="shared" si="0"/>
        <v>*PDW1906-0055*</v>
      </c>
      <c r="D28" s="672" t="s">
        <v>3555</v>
      </c>
      <c r="E28" s="256" t="s">
        <v>2826</v>
      </c>
      <c r="F28" s="256"/>
      <c r="G28" s="297" t="s">
        <v>1995</v>
      </c>
      <c r="H28" s="258" t="s">
        <v>1307</v>
      </c>
      <c r="I28" s="258" t="s">
        <v>1994</v>
      </c>
      <c r="J28" s="256">
        <v>320</v>
      </c>
      <c r="K28" s="257">
        <v>22805</v>
      </c>
      <c r="L28" s="258" t="s">
        <v>1993</v>
      </c>
      <c r="M28" s="260" t="s">
        <v>2115</v>
      </c>
      <c r="N28" s="672" t="s">
        <v>2150</v>
      </c>
      <c r="O28" s="257" t="s">
        <v>1291</v>
      </c>
      <c r="P28" s="257"/>
      <c r="Q28" s="257"/>
      <c r="R28" s="257">
        <v>43626</v>
      </c>
      <c r="S28" s="256">
        <v>160</v>
      </c>
      <c r="T28" s="256"/>
      <c r="U28" s="256" t="s">
        <v>3927</v>
      </c>
      <c r="V28" s="293">
        <v>160</v>
      </c>
      <c r="W28" s="259"/>
      <c r="X28" s="680" t="s">
        <v>1831</v>
      </c>
      <c r="Y28" s="260" t="s">
        <v>1306</v>
      </c>
      <c r="Z28" s="672">
        <v>718</v>
      </c>
      <c r="AA28" s="261">
        <v>1125</v>
      </c>
      <c r="AB28" s="329">
        <f t="shared" si="1"/>
        <v>16.600000000000001</v>
      </c>
      <c r="AC28" s="329">
        <f t="shared" si="2"/>
        <v>825.75999999999988</v>
      </c>
      <c r="AD28" s="340">
        <f t="shared" si="3"/>
        <v>21.762666666666664</v>
      </c>
      <c r="AE28" s="341">
        <f t="shared" si="4"/>
        <v>21</v>
      </c>
      <c r="AF28" s="340">
        <f t="shared" si="5"/>
        <v>21.457599999999999</v>
      </c>
      <c r="AG28" s="262" t="s">
        <v>1330</v>
      </c>
      <c r="AH28" s="255" t="s">
        <v>2151</v>
      </c>
      <c r="AI28" s="255">
        <v>100</v>
      </c>
      <c r="AJ28" s="255">
        <v>15</v>
      </c>
      <c r="AK28" s="255">
        <v>20</v>
      </c>
      <c r="AL28" s="751" t="s">
        <v>2114</v>
      </c>
    </row>
    <row r="29" spans="1:38" s="792" customFormat="1" ht="12" customHeight="1">
      <c r="A29" s="256">
        <v>220</v>
      </c>
      <c r="B29" s="257">
        <v>43610</v>
      </c>
      <c r="C29" s="713" t="str">
        <f t="shared" si="0"/>
        <v>*PDR1906-0311*</v>
      </c>
      <c r="D29" s="672" t="s">
        <v>2827</v>
      </c>
      <c r="E29" s="256" t="s">
        <v>2826</v>
      </c>
      <c r="F29" s="256"/>
      <c r="G29" s="297" t="s">
        <v>1995</v>
      </c>
      <c r="H29" s="258" t="s">
        <v>1307</v>
      </c>
      <c r="I29" s="258" t="s">
        <v>1994</v>
      </c>
      <c r="J29" s="256">
        <v>6460</v>
      </c>
      <c r="K29" s="257">
        <v>43641</v>
      </c>
      <c r="L29" s="258" t="s">
        <v>1993</v>
      </c>
      <c r="M29" s="260" t="s">
        <v>2115</v>
      </c>
      <c r="N29" s="672" t="s">
        <v>2150</v>
      </c>
      <c r="O29" s="257" t="s">
        <v>1291</v>
      </c>
      <c r="P29" s="257"/>
      <c r="Q29" s="741" t="s">
        <v>3675</v>
      </c>
      <c r="R29" s="257">
        <v>43636</v>
      </c>
      <c r="S29" s="256">
        <v>3235</v>
      </c>
      <c r="T29" s="256"/>
      <c r="U29" s="256" t="s">
        <v>3664</v>
      </c>
      <c r="V29" s="256" t="s">
        <v>4023</v>
      </c>
      <c r="W29" s="259"/>
      <c r="X29" s="680" t="s">
        <v>1831</v>
      </c>
      <c r="Y29" s="260" t="s">
        <v>1306</v>
      </c>
      <c r="Z29" s="672">
        <v>718</v>
      </c>
      <c r="AA29" s="261">
        <v>1125</v>
      </c>
      <c r="AB29" s="329">
        <f t="shared" si="1"/>
        <v>32.35</v>
      </c>
      <c r="AC29" s="329">
        <f t="shared" si="2"/>
        <v>858.1099999999999</v>
      </c>
      <c r="AD29" s="340">
        <f t="shared" si="3"/>
        <v>22.301833333333331</v>
      </c>
      <c r="AE29" s="341">
        <f t="shared" si="4"/>
        <v>22</v>
      </c>
      <c r="AF29" s="340">
        <f t="shared" si="5"/>
        <v>22.181099999999997</v>
      </c>
      <c r="AG29" s="262" t="s">
        <v>1330</v>
      </c>
      <c r="AH29" s="255" t="s">
        <v>2151</v>
      </c>
      <c r="AI29" s="255">
        <v>100</v>
      </c>
      <c r="AJ29" s="255">
        <v>0</v>
      </c>
      <c r="AK29" s="255">
        <v>20</v>
      </c>
      <c r="AL29" s="751" t="s">
        <v>2114</v>
      </c>
    </row>
    <row r="30" spans="1:38" s="792" customFormat="1" ht="12" customHeight="1">
      <c r="A30" s="808" t="s">
        <v>1862</v>
      </c>
      <c r="B30" s="806">
        <v>43614</v>
      </c>
      <c r="C30" s="869" t="str">
        <f t="shared" si="0"/>
        <v>*PDR1906-0397*</v>
      </c>
      <c r="D30" s="870" t="s">
        <v>3525</v>
      </c>
      <c r="E30" s="808" t="s">
        <v>3521</v>
      </c>
      <c r="F30" s="808"/>
      <c r="G30" s="868" t="s">
        <v>3244</v>
      </c>
      <c r="H30" s="871" t="s">
        <v>2016</v>
      </c>
      <c r="I30" s="872">
        <v>3821061</v>
      </c>
      <c r="J30" s="808">
        <v>1000</v>
      </c>
      <c r="K30" s="806">
        <v>43630</v>
      </c>
      <c r="L30" s="871" t="s">
        <v>1371</v>
      </c>
      <c r="M30" s="872" t="s">
        <v>3245</v>
      </c>
      <c r="N30" s="870"/>
      <c r="O30" s="806" t="s">
        <v>1291</v>
      </c>
      <c r="P30" s="871"/>
      <c r="Q30" s="1200" t="s">
        <v>2209</v>
      </c>
      <c r="R30" s="806">
        <v>43630</v>
      </c>
      <c r="S30" s="808">
        <v>1003</v>
      </c>
      <c r="T30" s="1200" t="s">
        <v>2209</v>
      </c>
      <c r="U30" s="1200" t="s">
        <v>4008</v>
      </c>
      <c r="V30" s="293">
        <v>1000</v>
      </c>
      <c r="W30" s="873"/>
      <c r="X30" s="856" t="s">
        <v>1828</v>
      </c>
      <c r="Y30" s="874" t="s">
        <v>3246</v>
      </c>
      <c r="Z30" s="870">
        <v>498</v>
      </c>
      <c r="AA30" s="875">
        <v>1677</v>
      </c>
      <c r="AB30" s="1201">
        <f t="shared" si="1"/>
        <v>25.03</v>
      </c>
      <c r="AC30" s="1201">
        <f t="shared" si="2"/>
        <v>883.13999999999987</v>
      </c>
      <c r="AD30" s="1202">
        <f t="shared" si="3"/>
        <v>22.718999999999998</v>
      </c>
      <c r="AE30" s="1203">
        <f t="shared" si="4"/>
        <v>22</v>
      </c>
      <c r="AF30" s="1202">
        <f t="shared" si="5"/>
        <v>22.4314</v>
      </c>
      <c r="AG30" s="876" t="s">
        <v>1330</v>
      </c>
      <c r="AH30" s="877" t="s">
        <v>2</v>
      </c>
      <c r="AI30" s="877">
        <v>100</v>
      </c>
      <c r="AJ30" s="255">
        <v>15</v>
      </c>
      <c r="AK30" s="255">
        <v>10</v>
      </c>
      <c r="AL30" s="255" t="s">
        <v>1902</v>
      </c>
    </row>
    <row r="31" spans="1:38" s="792" customFormat="1" ht="12" customHeight="1">
      <c r="A31" s="808" t="s">
        <v>1862</v>
      </c>
      <c r="B31" s="806">
        <v>43614</v>
      </c>
      <c r="C31" s="869" t="str">
        <f t="shared" si="0"/>
        <v>*PDR1906-0398*</v>
      </c>
      <c r="D31" s="870" t="s">
        <v>3524</v>
      </c>
      <c r="E31" s="808" t="s">
        <v>3521</v>
      </c>
      <c r="F31" s="808"/>
      <c r="G31" s="868" t="s">
        <v>3244</v>
      </c>
      <c r="H31" s="871" t="s">
        <v>2016</v>
      </c>
      <c r="I31" s="872">
        <v>3821061</v>
      </c>
      <c r="J31" s="808">
        <v>1000</v>
      </c>
      <c r="K31" s="806">
        <v>43630</v>
      </c>
      <c r="L31" s="871" t="s">
        <v>1371</v>
      </c>
      <c r="M31" s="872" t="s">
        <v>3245</v>
      </c>
      <c r="N31" s="870"/>
      <c r="O31" s="806" t="s">
        <v>1291</v>
      </c>
      <c r="P31" s="871"/>
      <c r="Q31" s="1200" t="s">
        <v>2209</v>
      </c>
      <c r="R31" s="806">
        <v>43630</v>
      </c>
      <c r="S31" s="808">
        <v>1003</v>
      </c>
      <c r="T31" s="1200" t="s">
        <v>2209</v>
      </c>
      <c r="U31" s="1200" t="s">
        <v>4008</v>
      </c>
      <c r="V31" s="293">
        <v>1000</v>
      </c>
      <c r="W31" s="873"/>
      <c r="X31" s="856" t="s">
        <v>1828</v>
      </c>
      <c r="Y31" s="874" t="s">
        <v>3246</v>
      </c>
      <c r="Z31" s="870">
        <v>498</v>
      </c>
      <c r="AA31" s="875">
        <v>1677</v>
      </c>
      <c r="AB31" s="1201">
        <f t="shared" si="1"/>
        <v>10.029999999999999</v>
      </c>
      <c r="AC31" s="1201">
        <f t="shared" si="2"/>
        <v>893.16999999999985</v>
      </c>
      <c r="AD31" s="1202">
        <f t="shared" si="3"/>
        <v>22.886166666666664</v>
      </c>
      <c r="AE31" s="1203">
        <f t="shared" si="4"/>
        <v>22</v>
      </c>
      <c r="AF31" s="1202">
        <f t="shared" si="5"/>
        <v>22.531699999999997</v>
      </c>
      <c r="AG31" s="876" t="s">
        <v>1330</v>
      </c>
      <c r="AH31" s="877" t="s">
        <v>2</v>
      </c>
      <c r="AI31" s="877">
        <v>100</v>
      </c>
      <c r="AJ31" s="255"/>
      <c r="AK31" s="255">
        <v>10</v>
      </c>
      <c r="AL31" s="255" t="s">
        <v>1902</v>
      </c>
    </row>
    <row r="32" spans="1:38" s="792" customFormat="1" ht="12" customHeight="1">
      <c r="A32" s="808" t="s">
        <v>1862</v>
      </c>
      <c r="B32" s="806">
        <v>43614</v>
      </c>
      <c r="C32" s="869" t="str">
        <f t="shared" si="0"/>
        <v>*PDR1906-0413*</v>
      </c>
      <c r="D32" s="870" t="s">
        <v>2925</v>
      </c>
      <c r="E32" s="808" t="s">
        <v>2923</v>
      </c>
      <c r="F32" s="808"/>
      <c r="G32" s="868" t="s">
        <v>2126</v>
      </c>
      <c r="H32" s="871" t="s">
        <v>1903</v>
      </c>
      <c r="I32" s="871" t="s">
        <v>2156</v>
      </c>
      <c r="J32" s="808">
        <v>1000</v>
      </c>
      <c r="K32" s="806">
        <v>43630</v>
      </c>
      <c r="L32" s="871" t="s">
        <v>1905</v>
      </c>
      <c r="M32" s="872" t="s">
        <v>2125</v>
      </c>
      <c r="N32" s="870"/>
      <c r="O32" s="806" t="s">
        <v>1291</v>
      </c>
      <c r="P32" s="871"/>
      <c r="Q32" s="871"/>
      <c r="R32" s="806">
        <v>43617</v>
      </c>
      <c r="S32" s="808">
        <v>1003</v>
      </c>
      <c r="T32" s="808"/>
      <c r="U32" s="808" t="s">
        <v>3355</v>
      </c>
      <c r="V32" s="808" t="s">
        <v>1291</v>
      </c>
      <c r="W32" s="873"/>
      <c r="X32" s="856" t="s">
        <v>1828</v>
      </c>
      <c r="Y32" s="872" t="s">
        <v>1095</v>
      </c>
      <c r="Z32" s="870">
        <v>977</v>
      </c>
      <c r="AA32" s="875">
        <v>1797</v>
      </c>
      <c r="AB32" s="1201">
        <f t="shared" si="1"/>
        <v>35.06</v>
      </c>
      <c r="AC32" s="1201">
        <f t="shared" si="2"/>
        <v>928.22999999999979</v>
      </c>
      <c r="AD32" s="1202">
        <f t="shared" si="3"/>
        <v>23.470499999999994</v>
      </c>
      <c r="AE32" s="1203">
        <f t="shared" si="4"/>
        <v>23</v>
      </c>
      <c r="AF32" s="1202">
        <f t="shared" si="5"/>
        <v>23.282299999999996</v>
      </c>
      <c r="AG32" s="876" t="s">
        <v>1330</v>
      </c>
      <c r="AH32" s="877" t="s">
        <v>2</v>
      </c>
      <c r="AI32" s="877">
        <v>50</v>
      </c>
      <c r="AJ32" s="255">
        <v>15</v>
      </c>
      <c r="AK32" s="274">
        <v>10</v>
      </c>
      <c r="AL32" s="274" t="s">
        <v>1902</v>
      </c>
    </row>
    <row r="33" spans="1:264" s="792" customFormat="1" ht="12" customHeight="1">
      <c r="A33" s="808" t="s">
        <v>1862</v>
      </c>
      <c r="B33" s="806">
        <v>43602</v>
      </c>
      <c r="C33" s="869" t="str">
        <f t="shared" si="0"/>
        <v>*PDR1905-1272*</v>
      </c>
      <c r="D33" s="870" t="s">
        <v>2640</v>
      </c>
      <c r="E33" s="808" t="s">
        <v>2638</v>
      </c>
      <c r="F33" s="808"/>
      <c r="G33" s="868" t="s">
        <v>1978</v>
      </c>
      <c r="H33" s="871" t="s">
        <v>1903</v>
      </c>
      <c r="I33" s="871" t="s">
        <v>2157</v>
      </c>
      <c r="J33" s="808">
        <v>1000</v>
      </c>
      <c r="K33" s="806">
        <v>43630</v>
      </c>
      <c r="L33" s="871" t="s">
        <v>1977</v>
      </c>
      <c r="M33" s="872" t="s">
        <v>1976</v>
      </c>
      <c r="N33" s="870"/>
      <c r="O33" s="870" t="s">
        <v>1291</v>
      </c>
      <c r="P33" s="871"/>
      <c r="Q33" s="871"/>
      <c r="R33" s="806">
        <v>43630</v>
      </c>
      <c r="S33" s="808">
        <v>1003</v>
      </c>
      <c r="T33" s="808"/>
      <c r="U33" s="808"/>
      <c r="V33" s="1200" t="s">
        <v>4007</v>
      </c>
      <c r="W33" s="873"/>
      <c r="X33" s="856" t="s">
        <v>1828</v>
      </c>
      <c r="Y33" s="874" t="s">
        <v>1095</v>
      </c>
      <c r="Z33" s="870">
        <v>947</v>
      </c>
      <c r="AA33" s="875">
        <v>1699</v>
      </c>
      <c r="AB33" s="1201">
        <f t="shared" si="1"/>
        <v>35.06</v>
      </c>
      <c r="AC33" s="1201">
        <f t="shared" si="2"/>
        <v>963.28999999999974</v>
      </c>
      <c r="AD33" s="1202">
        <f t="shared" si="3"/>
        <v>24.054833333333328</v>
      </c>
      <c r="AE33" s="1203">
        <f t="shared" si="4"/>
        <v>24</v>
      </c>
      <c r="AF33" s="1202">
        <f t="shared" si="5"/>
        <v>24.032899999999998</v>
      </c>
      <c r="AG33" s="876" t="s">
        <v>1330</v>
      </c>
      <c r="AH33" s="877" t="s">
        <v>2</v>
      </c>
      <c r="AI33" s="877">
        <v>50</v>
      </c>
      <c r="AJ33" s="255">
        <v>15</v>
      </c>
      <c r="AK33" s="255">
        <v>10</v>
      </c>
      <c r="AL33" s="255" t="s">
        <v>1902</v>
      </c>
      <c r="GC33" s="145"/>
      <c r="GD33" s="145"/>
      <c r="GE33" s="145"/>
      <c r="GF33" s="145"/>
      <c r="GG33" s="145"/>
      <c r="GH33" s="145"/>
      <c r="GI33" s="145"/>
      <c r="GJ33" s="145"/>
      <c r="GK33" s="145"/>
      <c r="GL33" s="145"/>
      <c r="GM33" s="145"/>
      <c r="GN33" s="145"/>
      <c r="GO33" s="145"/>
      <c r="GP33" s="145"/>
      <c r="GQ33" s="145"/>
      <c r="GR33" s="145"/>
      <c r="GS33" s="145"/>
      <c r="GT33" s="145"/>
      <c r="GU33" s="145"/>
      <c r="GV33" s="145"/>
      <c r="GW33" s="145"/>
      <c r="GX33" s="145"/>
      <c r="GY33" s="145"/>
      <c r="GZ33" s="145"/>
      <c r="HA33" s="145"/>
      <c r="HB33" s="145"/>
      <c r="HC33" s="145"/>
      <c r="HD33" s="145"/>
      <c r="HE33" s="145"/>
      <c r="HF33" s="145"/>
      <c r="HG33" s="145"/>
      <c r="HH33" s="145"/>
      <c r="HI33" s="145"/>
      <c r="HJ33" s="145"/>
      <c r="HK33" s="145"/>
      <c r="HL33" s="145"/>
      <c r="HM33" s="145"/>
      <c r="HN33" s="145"/>
      <c r="HO33" s="145"/>
      <c r="HP33" s="145"/>
      <c r="HQ33" s="145"/>
      <c r="HR33" s="145"/>
      <c r="HS33" s="145"/>
      <c r="HT33" s="145"/>
      <c r="HU33" s="145"/>
      <c r="HV33" s="145"/>
      <c r="HW33" s="145"/>
      <c r="HX33" s="145"/>
      <c r="HY33" s="145"/>
      <c r="HZ33" s="145"/>
      <c r="IA33" s="145"/>
      <c r="IB33" s="145"/>
      <c r="IC33" s="145"/>
      <c r="ID33" s="145"/>
      <c r="IE33" s="145"/>
      <c r="IF33" s="145"/>
      <c r="IG33" s="145"/>
      <c r="IH33" s="145"/>
      <c r="II33" s="145"/>
      <c r="IJ33" s="145"/>
      <c r="IK33" s="145"/>
      <c r="IL33" s="145"/>
      <c r="IM33" s="145"/>
      <c r="IN33" s="145"/>
      <c r="IO33" s="145"/>
      <c r="IP33" s="145"/>
      <c r="IQ33" s="145"/>
      <c r="IR33" s="145"/>
      <c r="IS33" s="145"/>
      <c r="IT33" s="145"/>
      <c r="IU33" s="145"/>
      <c r="IV33" s="145"/>
      <c r="IW33" s="145"/>
      <c r="IX33" s="145"/>
      <c r="IY33" s="145"/>
      <c r="IZ33" s="145"/>
      <c r="JA33" s="145"/>
      <c r="JB33" s="145"/>
      <c r="JC33" s="145"/>
      <c r="JD33" s="145"/>
    </row>
    <row r="34" spans="1:264" s="792" customFormat="1" ht="12" customHeight="1">
      <c r="A34" s="1204" t="s">
        <v>69</v>
      </c>
      <c r="B34" s="1205">
        <v>43594</v>
      </c>
      <c r="C34" s="1206" t="str">
        <f t="shared" si="0"/>
        <v>*PDR1905-0851*</v>
      </c>
      <c r="D34" s="1207" t="s">
        <v>2459</v>
      </c>
      <c r="E34" s="1204" t="s">
        <v>2453</v>
      </c>
      <c r="F34" s="1204"/>
      <c r="G34" s="1208" t="s">
        <v>2454</v>
      </c>
      <c r="H34" s="1209" t="s">
        <v>2383</v>
      </c>
      <c r="I34" s="1209" t="s">
        <v>2455</v>
      </c>
      <c r="J34" s="1204">
        <v>2060</v>
      </c>
      <c r="K34" s="1205">
        <v>43629</v>
      </c>
      <c r="L34" s="1209" t="s">
        <v>2456</v>
      </c>
      <c r="M34" s="1210" t="s">
        <v>2457</v>
      </c>
      <c r="N34" s="1207" t="s">
        <v>2147</v>
      </c>
      <c r="O34" s="1205" t="s">
        <v>1291</v>
      </c>
      <c r="P34" s="1211" t="s">
        <v>4013</v>
      </c>
      <c r="Q34" s="1205"/>
      <c r="R34" s="1205">
        <v>43619</v>
      </c>
      <c r="S34" s="1204">
        <v>2063</v>
      </c>
      <c r="T34" s="1204" t="s">
        <v>2208</v>
      </c>
      <c r="U34" s="1204"/>
      <c r="V34" s="1212" t="s">
        <v>2208</v>
      </c>
      <c r="W34" s="1213"/>
      <c r="X34" s="1214" t="s">
        <v>1828</v>
      </c>
      <c r="Y34" s="1210" t="s">
        <v>2152</v>
      </c>
      <c r="Z34" s="1207">
        <v>508</v>
      </c>
      <c r="AA34" s="1215">
        <v>1675</v>
      </c>
      <c r="AB34" s="1216">
        <f t="shared" si="1"/>
        <v>70.63</v>
      </c>
      <c r="AC34" s="1216">
        <f t="shared" si="2"/>
        <v>1033.9199999999996</v>
      </c>
      <c r="AD34" s="1217">
        <f t="shared" si="3"/>
        <v>25.231999999999992</v>
      </c>
      <c r="AE34" s="1218">
        <f t="shared" si="4"/>
        <v>25</v>
      </c>
      <c r="AF34" s="1217">
        <f t="shared" si="5"/>
        <v>25.139199999999995</v>
      </c>
      <c r="AG34" s="1219" t="s">
        <v>1330</v>
      </c>
      <c r="AH34" s="1220" t="s">
        <v>2</v>
      </c>
      <c r="AI34" s="1220">
        <v>100</v>
      </c>
      <c r="AJ34" s="255">
        <v>50</v>
      </c>
      <c r="AK34" s="255">
        <v>10</v>
      </c>
      <c r="AL34" s="726" t="s">
        <v>2048</v>
      </c>
    </row>
    <row r="35" spans="1:264" s="792" customFormat="1" ht="12" customHeight="1">
      <c r="A35" s="1204" t="s">
        <v>69</v>
      </c>
      <c r="B35" s="1205">
        <v>43594</v>
      </c>
      <c r="C35" s="1206" t="str">
        <f t="shared" si="0"/>
        <v>*PDR1905-0853*</v>
      </c>
      <c r="D35" s="1207" t="s">
        <v>2460</v>
      </c>
      <c r="E35" s="1204" t="s">
        <v>2453</v>
      </c>
      <c r="F35" s="1204"/>
      <c r="G35" s="1208" t="s">
        <v>2454</v>
      </c>
      <c r="H35" s="1209" t="s">
        <v>2383</v>
      </c>
      <c r="I35" s="1209" t="s">
        <v>2455</v>
      </c>
      <c r="J35" s="1204">
        <v>2060</v>
      </c>
      <c r="K35" s="1205">
        <v>43629</v>
      </c>
      <c r="L35" s="1209" t="s">
        <v>2456</v>
      </c>
      <c r="M35" s="1210" t="s">
        <v>2457</v>
      </c>
      <c r="N35" s="1207" t="s">
        <v>2147</v>
      </c>
      <c r="O35" s="1205" t="s">
        <v>1291</v>
      </c>
      <c r="P35" s="1211" t="s">
        <v>4013</v>
      </c>
      <c r="Q35" s="1205"/>
      <c r="R35" s="1205">
        <v>43619</v>
      </c>
      <c r="S35" s="1204">
        <v>2063</v>
      </c>
      <c r="T35" s="1204" t="s">
        <v>2208</v>
      </c>
      <c r="U35" s="1204"/>
      <c r="V35" s="1212" t="s">
        <v>2208</v>
      </c>
      <c r="W35" s="1213"/>
      <c r="X35" s="1214" t="s">
        <v>1828</v>
      </c>
      <c r="Y35" s="1210" t="s">
        <v>2152</v>
      </c>
      <c r="Z35" s="1207">
        <v>508</v>
      </c>
      <c r="AA35" s="1215">
        <v>1675</v>
      </c>
      <c r="AB35" s="1216">
        <f t="shared" si="1"/>
        <v>20.63</v>
      </c>
      <c r="AC35" s="1216">
        <f t="shared" si="2"/>
        <v>1054.5499999999997</v>
      </c>
      <c r="AD35" s="1217">
        <f t="shared" si="3"/>
        <v>25.575833333333328</v>
      </c>
      <c r="AE35" s="1218">
        <f t="shared" si="4"/>
        <v>25</v>
      </c>
      <c r="AF35" s="1217">
        <f t="shared" si="5"/>
        <v>25.345499999999998</v>
      </c>
      <c r="AG35" s="1219" t="s">
        <v>1330</v>
      </c>
      <c r="AH35" s="1220" t="s">
        <v>2</v>
      </c>
      <c r="AI35" s="1220">
        <v>100</v>
      </c>
      <c r="AJ35" s="255"/>
      <c r="AK35" s="255">
        <v>10</v>
      </c>
      <c r="AL35" s="726" t="s">
        <v>2048</v>
      </c>
    </row>
    <row r="36" spans="1:264" s="792" customFormat="1" ht="12" customHeight="1">
      <c r="A36" s="1204">
        <v>300</v>
      </c>
      <c r="B36" s="1205">
        <v>43607</v>
      </c>
      <c r="C36" s="1206" t="str">
        <f t="shared" si="0"/>
        <v>*PDR1906-1122*</v>
      </c>
      <c r="D36" s="1207" t="s">
        <v>3913</v>
      </c>
      <c r="E36" s="1204" t="s">
        <v>3915</v>
      </c>
      <c r="F36" s="1204"/>
      <c r="G36" s="1208" t="s">
        <v>2735</v>
      </c>
      <c r="H36" s="1209" t="s">
        <v>2383</v>
      </c>
      <c r="I36" s="1209" t="s">
        <v>2734</v>
      </c>
      <c r="J36" s="1204">
        <v>2060</v>
      </c>
      <c r="K36" s="1205">
        <v>43630</v>
      </c>
      <c r="L36" s="1209" t="s">
        <v>2643</v>
      </c>
      <c r="M36" s="1210" t="s">
        <v>2733</v>
      </c>
      <c r="N36" s="1207" t="s">
        <v>2147</v>
      </c>
      <c r="O36" s="1205" t="s">
        <v>1291</v>
      </c>
      <c r="P36" s="1211" t="s">
        <v>4013</v>
      </c>
      <c r="Q36" s="1205"/>
      <c r="R36" s="1205">
        <v>43630</v>
      </c>
      <c r="S36" s="1204">
        <v>2063</v>
      </c>
      <c r="T36" s="1212" t="s">
        <v>2208</v>
      </c>
      <c r="U36" s="1204"/>
      <c r="V36" s="1212" t="s">
        <v>2208</v>
      </c>
      <c r="W36" s="1213"/>
      <c r="X36" s="1214" t="s">
        <v>1828</v>
      </c>
      <c r="Y36" s="1221" t="s">
        <v>2152</v>
      </c>
      <c r="Z36" s="1207">
        <v>508</v>
      </c>
      <c r="AA36" s="1215">
        <v>1675</v>
      </c>
      <c r="AB36" s="1216">
        <f t="shared" si="1"/>
        <v>70.63</v>
      </c>
      <c r="AC36" s="1216">
        <f t="shared" si="2"/>
        <v>1125.1799999999998</v>
      </c>
      <c r="AD36" s="1217">
        <f t="shared" si="3"/>
        <v>26.752999999999997</v>
      </c>
      <c r="AE36" s="1218">
        <f t="shared" si="4"/>
        <v>26</v>
      </c>
      <c r="AF36" s="1217">
        <f t="shared" si="5"/>
        <v>26.451799999999999</v>
      </c>
      <c r="AG36" s="1219" t="s">
        <v>1330</v>
      </c>
      <c r="AH36" s="1220" t="s">
        <v>2</v>
      </c>
      <c r="AI36" s="1220">
        <v>100</v>
      </c>
      <c r="AJ36" s="255">
        <v>50</v>
      </c>
      <c r="AK36" s="255">
        <v>10</v>
      </c>
      <c r="AL36" s="255" t="s">
        <v>2048</v>
      </c>
    </row>
    <row r="37" spans="1:264" s="792" customFormat="1" ht="12" customHeight="1">
      <c r="A37" s="1204">
        <v>310</v>
      </c>
      <c r="B37" s="1205">
        <v>43607</v>
      </c>
      <c r="C37" s="1206" t="str">
        <f t="shared" si="0"/>
        <v>*PDR1906-1124*</v>
      </c>
      <c r="D37" s="1207" t="s">
        <v>3914</v>
      </c>
      <c r="E37" s="1204" t="s">
        <v>3915</v>
      </c>
      <c r="F37" s="1204"/>
      <c r="G37" s="1208" t="s">
        <v>2735</v>
      </c>
      <c r="H37" s="1209" t="s">
        <v>2383</v>
      </c>
      <c r="I37" s="1209" t="s">
        <v>2734</v>
      </c>
      <c r="J37" s="1204">
        <v>2060</v>
      </c>
      <c r="K37" s="1205">
        <v>43630</v>
      </c>
      <c r="L37" s="1209" t="s">
        <v>2643</v>
      </c>
      <c r="M37" s="1210" t="s">
        <v>2733</v>
      </c>
      <c r="N37" s="1207" t="s">
        <v>2147</v>
      </c>
      <c r="O37" s="1205" t="s">
        <v>1291</v>
      </c>
      <c r="P37" s="1211" t="s">
        <v>4013</v>
      </c>
      <c r="Q37" s="1205"/>
      <c r="R37" s="1205">
        <v>43630</v>
      </c>
      <c r="S37" s="1204">
        <v>2063</v>
      </c>
      <c r="T37" s="1212" t="s">
        <v>2208</v>
      </c>
      <c r="U37" s="1204"/>
      <c r="V37" s="1212" t="s">
        <v>2208</v>
      </c>
      <c r="W37" s="1213"/>
      <c r="X37" s="1214" t="s">
        <v>1828</v>
      </c>
      <c r="Y37" s="1221" t="s">
        <v>2152</v>
      </c>
      <c r="Z37" s="1207">
        <v>508</v>
      </c>
      <c r="AA37" s="1215">
        <v>1675</v>
      </c>
      <c r="AB37" s="1216">
        <f t="shared" si="1"/>
        <v>20.63</v>
      </c>
      <c r="AC37" s="1216">
        <f t="shared" si="2"/>
        <v>1145.81</v>
      </c>
      <c r="AD37" s="1217">
        <f t="shared" si="3"/>
        <v>27.096833333333333</v>
      </c>
      <c r="AE37" s="1218">
        <f t="shared" si="4"/>
        <v>27</v>
      </c>
      <c r="AF37" s="1217">
        <f t="shared" si="5"/>
        <v>27.0581</v>
      </c>
      <c r="AG37" s="1219" t="s">
        <v>1330</v>
      </c>
      <c r="AH37" s="1220" t="s">
        <v>2</v>
      </c>
      <c r="AI37" s="1220">
        <v>100</v>
      </c>
      <c r="AJ37" s="255"/>
      <c r="AK37" s="255">
        <v>10</v>
      </c>
      <c r="AL37" s="255" t="s">
        <v>2048</v>
      </c>
    </row>
    <row r="38" spans="1:264" s="792" customFormat="1" ht="12" customHeight="1">
      <c r="A38" s="256">
        <v>270</v>
      </c>
      <c r="B38" s="257">
        <v>43628</v>
      </c>
      <c r="C38" s="713" t="str">
        <f t="shared" si="0"/>
        <v>*PDR1906-1074*</v>
      </c>
      <c r="D38" s="672" t="s">
        <v>3855</v>
      </c>
      <c r="E38" s="256" t="s">
        <v>3852</v>
      </c>
      <c r="F38" s="256"/>
      <c r="G38" s="297" t="s">
        <v>2001</v>
      </c>
      <c r="H38" s="258" t="s">
        <v>1999</v>
      </c>
      <c r="I38" s="258" t="s">
        <v>1575</v>
      </c>
      <c r="J38" s="256">
        <v>2060</v>
      </c>
      <c r="K38" s="257">
        <v>43630</v>
      </c>
      <c r="L38" s="258" t="s">
        <v>2025</v>
      </c>
      <c r="M38" s="260" t="s">
        <v>3851</v>
      </c>
      <c r="N38" s="672" t="s">
        <v>1308</v>
      </c>
      <c r="O38" s="257"/>
      <c r="P38" s="257"/>
      <c r="Q38" s="257">
        <v>43627</v>
      </c>
      <c r="R38" s="257">
        <v>43630</v>
      </c>
      <c r="S38" s="256">
        <v>2060</v>
      </c>
      <c r="T38" s="1191" t="s">
        <v>2209</v>
      </c>
      <c r="U38" s="1200" t="s">
        <v>3912</v>
      </c>
      <c r="V38" s="1191" t="s">
        <v>2209</v>
      </c>
      <c r="W38" s="259"/>
      <c r="X38" s="680" t="s">
        <v>1828</v>
      </c>
      <c r="Y38" s="874" t="s">
        <v>3850</v>
      </c>
      <c r="Z38" s="672">
        <v>508</v>
      </c>
      <c r="AA38" s="261">
        <v>1675</v>
      </c>
      <c r="AB38" s="329">
        <f t="shared" si="1"/>
        <v>70.599999999999994</v>
      </c>
      <c r="AC38" s="329">
        <f t="shared" si="2"/>
        <v>1216.4099999999999</v>
      </c>
      <c r="AD38" s="340">
        <f t="shared" si="3"/>
        <v>28.273499999999999</v>
      </c>
      <c r="AE38" s="341">
        <f t="shared" si="4"/>
        <v>28</v>
      </c>
      <c r="AF38" s="340">
        <f t="shared" si="5"/>
        <v>28.164099999999998</v>
      </c>
      <c r="AG38" s="262" t="s">
        <v>1330</v>
      </c>
      <c r="AH38" s="255" t="s">
        <v>2</v>
      </c>
      <c r="AI38" s="255">
        <v>100</v>
      </c>
      <c r="AJ38" s="255">
        <v>50</v>
      </c>
      <c r="AK38" s="255">
        <v>10</v>
      </c>
      <c r="AL38" s="255" t="s">
        <v>2003</v>
      </c>
    </row>
    <row r="39" spans="1:264" s="792" customFormat="1" ht="12" customHeight="1">
      <c r="A39" s="256">
        <v>280</v>
      </c>
      <c r="B39" s="257">
        <v>43628</v>
      </c>
      <c r="C39" s="713" t="str">
        <f t="shared" si="0"/>
        <v>*PDR1906-1076*</v>
      </c>
      <c r="D39" s="672" t="s">
        <v>3854</v>
      </c>
      <c r="E39" s="256" t="s">
        <v>3852</v>
      </c>
      <c r="F39" s="256"/>
      <c r="G39" s="297" t="s">
        <v>2001</v>
      </c>
      <c r="H39" s="258" t="s">
        <v>1999</v>
      </c>
      <c r="I39" s="258" t="s">
        <v>1575</v>
      </c>
      <c r="J39" s="256">
        <v>2060</v>
      </c>
      <c r="K39" s="257">
        <v>43630</v>
      </c>
      <c r="L39" s="258" t="s">
        <v>2025</v>
      </c>
      <c r="M39" s="260" t="s">
        <v>3851</v>
      </c>
      <c r="N39" s="672" t="s">
        <v>1308</v>
      </c>
      <c r="O39" s="257" t="s">
        <v>1291</v>
      </c>
      <c r="P39" s="257"/>
      <c r="Q39" s="257"/>
      <c r="R39" s="257">
        <v>43630</v>
      </c>
      <c r="S39" s="256">
        <v>2060</v>
      </c>
      <c r="T39" s="1191" t="s">
        <v>2209</v>
      </c>
      <c r="U39" s="1200" t="s">
        <v>3912</v>
      </c>
      <c r="V39" s="1191" t="s">
        <v>2209</v>
      </c>
      <c r="W39" s="259"/>
      <c r="X39" s="680" t="s">
        <v>1828</v>
      </c>
      <c r="Y39" s="874" t="s">
        <v>3850</v>
      </c>
      <c r="Z39" s="672">
        <v>508</v>
      </c>
      <c r="AA39" s="261">
        <v>1675</v>
      </c>
      <c r="AB39" s="329">
        <f t="shared" si="1"/>
        <v>20.6</v>
      </c>
      <c r="AC39" s="329">
        <f t="shared" si="2"/>
        <v>1237.0099999999998</v>
      </c>
      <c r="AD39" s="340">
        <f t="shared" si="3"/>
        <v>28.616833333333329</v>
      </c>
      <c r="AE39" s="341">
        <f t="shared" si="4"/>
        <v>28</v>
      </c>
      <c r="AF39" s="340">
        <f t="shared" si="5"/>
        <v>28.370099999999997</v>
      </c>
      <c r="AG39" s="262" t="s">
        <v>1330</v>
      </c>
      <c r="AH39" s="255" t="s">
        <v>2</v>
      </c>
      <c r="AI39" s="255">
        <v>100</v>
      </c>
      <c r="AJ39" s="255"/>
      <c r="AK39" s="255">
        <v>10</v>
      </c>
      <c r="AL39" s="255" t="s">
        <v>2003</v>
      </c>
    </row>
    <row r="40" spans="1:264" s="792" customFormat="1" ht="12" customHeight="1">
      <c r="A40" s="256">
        <v>290</v>
      </c>
      <c r="B40" s="257">
        <v>43628</v>
      </c>
      <c r="C40" s="713" t="str">
        <f t="shared" si="0"/>
        <v>*PDR1906-1078*</v>
      </c>
      <c r="D40" s="672" t="s">
        <v>3853</v>
      </c>
      <c r="E40" s="256" t="s">
        <v>3852</v>
      </c>
      <c r="F40" s="256"/>
      <c r="G40" s="297" t="s">
        <v>2001</v>
      </c>
      <c r="H40" s="258" t="s">
        <v>1999</v>
      </c>
      <c r="I40" s="258" t="s">
        <v>1575</v>
      </c>
      <c r="J40" s="256">
        <v>2060</v>
      </c>
      <c r="K40" s="257">
        <v>43630</v>
      </c>
      <c r="L40" s="258" t="s">
        <v>2025</v>
      </c>
      <c r="M40" s="260" t="s">
        <v>3851</v>
      </c>
      <c r="N40" s="672" t="s">
        <v>1308</v>
      </c>
      <c r="O40" s="257" t="s">
        <v>1291</v>
      </c>
      <c r="P40" s="257"/>
      <c r="Q40" s="257"/>
      <c r="R40" s="257">
        <v>43630</v>
      </c>
      <c r="S40" s="256">
        <v>2060</v>
      </c>
      <c r="T40" s="1191" t="s">
        <v>2209</v>
      </c>
      <c r="U40" s="1200" t="s">
        <v>3912</v>
      </c>
      <c r="V40" s="1191" t="s">
        <v>2209</v>
      </c>
      <c r="W40" s="259"/>
      <c r="X40" s="680" t="s">
        <v>1828</v>
      </c>
      <c r="Y40" s="874" t="s">
        <v>3850</v>
      </c>
      <c r="Z40" s="672">
        <v>508</v>
      </c>
      <c r="AA40" s="261">
        <v>1675</v>
      </c>
      <c r="AB40" s="329">
        <f t="shared" si="1"/>
        <v>20.6</v>
      </c>
      <c r="AC40" s="329">
        <f t="shared" si="2"/>
        <v>1257.6099999999997</v>
      </c>
      <c r="AD40" s="340">
        <f t="shared" si="3"/>
        <v>28.960166666666662</v>
      </c>
      <c r="AE40" s="341">
        <f t="shared" si="4"/>
        <v>28</v>
      </c>
      <c r="AF40" s="340">
        <f t="shared" si="5"/>
        <v>28.576099999999997</v>
      </c>
      <c r="AG40" s="262" t="s">
        <v>1330</v>
      </c>
      <c r="AH40" s="255" t="s">
        <v>2</v>
      </c>
      <c r="AI40" s="255">
        <v>100</v>
      </c>
      <c r="AJ40" s="255"/>
      <c r="AK40" s="255">
        <v>10</v>
      </c>
      <c r="AL40" s="255" t="s">
        <v>2003</v>
      </c>
    </row>
    <row r="41" spans="1:264" s="792" customFormat="1" ht="12" customHeight="1">
      <c r="A41" s="256">
        <v>320</v>
      </c>
      <c r="B41" s="257">
        <v>43628</v>
      </c>
      <c r="C41" s="713" t="str">
        <f t="shared" si="0"/>
        <v>*PDR1906-1080*</v>
      </c>
      <c r="D41" s="672" t="s">
        <v>3849</v>
      </c>
      <c r="E41" s="256" t="s">
        <v>3839</v>
      </c>
      <c r="F41" s="256"/>
      <c r="G41" s="297" t="s">
        <v>2387</v>
      </c>
      <c r="H41" s="258" t="s">
        <v>2383</v>
      </c>
      <c r="I41" s="258" t="s">
        <v>2386</v>
      </c>
      <c r="J41" s="256">
        <v>2060</v>
      </c>
      <c r="K41" s="257">
        <v>22811</v>
      </c>
      <c r="L41" s="788" t="s">
        <v>2385</v>
      </c>
      <c r="M41" s="260" t="s">
        <v>2512</v>
      </c>
      <c r="N41" s="672" t="s">
        <v>2147</v>
      </c>
      <c r="O41" s="257" t="s">
        <v>1291</v>
      </c>
      <c r="P41" s="257"/>
      <c r="Q41" s="257"/>
      <c r="R41" s="257">
        <v>43630</v>
      </c>
      <c r="S41" s="256">
        <v>2063</v>
      </c>
      <c r="T41" s="1191" t="s">
        <v>2208</v>
      </c>
      <c r="U41" s="256"/>
      <c r="V41" s="1191" t="s">
        <v>2208</v>
      </c>
      <c r="W41" s="259"/>
      <c r="X41" s="680" t="s">
        <v>1828</v>
      </c>
      <c r="Y41" s="874" t="s">
        <v>2152</v>
      </c>
      <c r="Z41" s="672">
        <v>508</v>
      </c>
      <c r="AA41" s="261">
        <v>1675</v>
      </c>
      <c r="AB41" s="329">
        <f t="shared" si="1"/>
        <v>70.63</v>
      </c>
      <c r="AC41" s="329">
        <f t="shared" si="2"/>
        <v>1328.2399999999998</v>
      </c>
      <c r="AD41" s="340">
        <f t="shared" si="3"/>
        <v>30.137333333333331</v>
      </c>
      <c r="AE41" s="341">
        <f t="shared" si="4"/>
        <v>30</v>
      </c>
      <c r="AF41" s="340">
        <f t="shared" si="5"/>
        <v>30.0824</v>
      </c>
      <c r="AG41" s="262" t="s">
        <v>1330</v>
      </c>
      <c r="AH41" s="255" t="s">
        <v>2</v>
      </c>
      <c r="AI41" s="255">
        <v>100</v>
      </c>
      <c r="AJ41" s="255">
        <v>50</v>
      </c>
      <c r="AK41" s="255">
        <v>10</v>
      </c>
      <c r="AL41" s="751" t="s">
        <v>2384</v>
      </c>
    </row>
    <row r="42" spans="1:264" s="310" customFormat="1" ht="15.95" customHeight="1">
      <c r="A42" s="302"/>
      <c r="B42" s="302"/>
      <c r="C42" s="301"/>
      <c r="D42" s="673"/>
      <c r="E42" s="346"/>
      <c r="F42" s="346"/>
      <c r="G42" s="673"/>
      <c r="H42" s="347"/>
      <c r="I42" s="347"/>
      <c r="J42" s="302"/>
      <c r="K42" s="301"/>
      <c r="L42" s="347" t="s">
        <v>347</v>
      </c>
      <c r="M42" s="347"/>
      <c r="N42" s="347"/>
      <c r="O42" s="389"/>
      <c r="P42" s="712"/>
      <c r="Q42" s="359"/>
      <c r="R42" s="301"/>
      <c r="S42" s="302"/>
      <c r="T42" s="360"/>
      <c r="U42" s="302"/>
      <c r="V42" s="302"/>
      <c r="W42" s="360"/>
      <c r="X42" s="346"/>
      <c r="Y42" s="347"/>
      <c r="Z42" s="361"/>
      <c r="AA42" s="356"/>
      <c r="AB42" s="329">
        <f t="shared" si="1"/>
        <v>120</v>
      </c>
      <c r="AC42" s="329">
        <f t="shared" si="2"/>
        <v>1448.2399999999998</v>
      </c>
      <c r="AD42" s="340">
        <f t="shared" si="3"/>
        <v>32.137333333333331</v>
      </c>
      <c r="AE42" s="341">
        <f t="shared" si="4"/>
        <v>32</v>
      </c>
      <c r="AF42" s="340">
        <f t="shared" si="5"/>
        <v>32.0824</v>
      </c>
      <c r="AG42" s="390"/>
      <c r="AH42" s="390"/>
      <c r="AI42" s="255">
        <v>100</v>
      </c>
      <c r="AJ42" s="711">
        <v>120</v>
      </c>
      <c r="AK42" s="390"/>
      <c r="AL42" s="304"/>
      <c r="AM42" s="391"/>
      <c r="AN42" s="391"/>
    </row>
    <row r="43" spans="1:264" s="310" customFormat="1" ht="15.95" customHeight="1">
      <c r="A43" s="302"/>
      <c r="B43" s="302"/>
      <c r="C43" s="301"/>
      <c r="D43" s="673"/>
      <c r="E43" s="346"/>
      <c r="F43" s="346"/>
      <c r="G43" s="673"/>
      <c r="H43" s="347"/>
      <c r="I43" s="347"/>
      <c r="J43" s="302"/>
      <c r="K43" s="301"/>
      <c r="L43" s="347"/>
      <c r="M43" s="347"/>
      <c r="N43" s="347"/>
      <c r="O43" s="389"/>
      <c r="P43" s="712"/>
      <c r="Q43" s="359"/>
      <c r="R43" s="301"/>
      <c r="S43" s="302"/>
      <c r="T43" s="360"/>
      <c r="U43" s="302"/>
      <c r="V43" s="302"/>
      <c r="W43" s="360"/>
      <c r="X43" s="346"/>
      <c r="Y43" s="347"/>
      <c r="Z43" s="361"/>
      <c r="AA43" s="356"/>
      <c r="AB43" s="329"/>
      <c r="AC43" s="329"/>
      <c r="AD43" s="340"/>
      <c r="AE43" s="341"/>
      <c r="AF43" s="340"/>
      <c r="AG43" s="390"/>
      <c r="AH43" s="390"/>
      <c r="AI43" s="255"/>
      <c r="AJ43" s="711"/>
      <c r="AK43" s="390"/>
      <c r="AL43" s="304"/>
      <c r="AM43" s="391"/>
      <c r="AN43" s="391"/>
    </row>
    <row r="44" spans="1:264" s="310" customFormat="1" ht="15.95" customHeight="1">
      <c r="A44" s="302"/>
      <c r="B44" s="302"/>
      <c r="C44" s="301"/>
      <c r="D44" s="673"/>
      <c r="E44" s="346"/>
      <c r="F44" s="346"/>
      <c r="G44" s="673"/>
      <c r="H44" s="347"/>
      <c r="I44" s="347"/>
      <c r="J44" s="302"/>
      <c r="K44" s="301"/>
      <c r="L44" s="347"/>
      <c r="M44" s="347"/>
      <c r="N44" s="347"/>
      <c r="O44" s="389"/>
      <c r="P44" s="712"/>
      <c r="Q44" s="359"/>
      <c r="R44" s="301"/>
      <c r="S44" s="302"/>
      <c r="T44" s="360"/>
      <c r="U44" s="302"/>
      <c r="V44" s="302"/>
      <c r="W44" s="360"/>
      <c r="X44" s="346"/>
      <c r="Y44" s="347"/>
      <c r="Z44" s="361"/>
      <c r="AA44" s="356"/>
      <c r="AB44" s="329"/>
      <c r="AC44" s="329"/>
      <c r="AD44" s="340"/>
      <c r="AE44" s="341"/>
      <c r="AF44" s="340"/>
      <c r="AG44" s="390"/>
      <c r="AH44" s="390"/>
      <c r="AI44" s="255"/>
      <c r="AJ44" s="711"/>
      <c r="AK44" s="390"/>
      <c r="AL44" s="304"/>
      <c r="AM44" s="391"/>
      <c r="AN44" s="391"/>
    </row>
    <row r="45" spans="1:264" s="388" customFormat="1" ht="15.95" customHeight="1">
      <c r="A45" s="343"/>
      <c r="B45" s="343"/>
      <c r="C45" s="342"/>
      <c r="D45" s="1139"/>
      <c r="E45" s="343"/>
      <c r="F45" s="343"/>
      <c r="G45" s="343"/>
      <c r="H45" s="298"/>
      <c r="I45" s="298"/>
      <c r="J45" s="343">
        <f>SUM(J7:J42)</f>
        <v>63590</v>
      </c>
      <c r="K45" s="342"/>
      <c r="L45" s="298"/>
      <c r="M45" s="1139"/>
      <c r="N45" s="298"/>
      <c r="O45" s="298"/>
      <c r="P45" s="298"/>
      <c r="Q45" s="298"/>
      <c r="R45" s="342"/>
      <c r="S45" s="343">
        <f>SUM(S7:S42)</f>
        <v>53800</v>
      </c>
      <c r="T45" s="343"/>
      <c r="U45" s="343"/>
      <c r="V45" s="343"/>
      <c r="W45" s="366"/>
      <c r="X45" s="343"/>
      <c r="Y45" s="299"/>
      <c r="Z45" s="1139"/>
      <c r="AA45" s="345"/>
      <c r="AB45" s="357">
        <f>SUM(AB7:AB42)</f>
        <v>1448.2399999999998</v>
      </c>
      <c r="AC45" s="357"/>
      <c r="AD45" s="300"/>
      <c r="AE45" s="358"/>
      <c r="AF45" s="357">
        <f>AB45/60</f>
        <v>24.137333333333331</v>
      </c>
      <c r="AG45" s="300"/>
      <c r="AH45" s="392"/>
      <c r="AI45" s="392"/>
      <c r="AJ45" s="392"/>
      <c r="AK45" s="518"/>
      <c r="AL45" s="303"/>
      <c r="GB45" s="393"/>
    </row>
    <row r="46" spans="1:264">
      <c r="A46" s="1136"/>
      <c r="B46" s="1136"/>
      <c r="L46" s="394"/>
      <c r="M46" s="395"/>
      <c r="N46" s="395"/>
      <c r="O46" s="395"/>
      <c r="P46" s="395"/>
      <c r="Q46" s="395"/>
      <c r="R46" s="395"/>
      <c r="S46" s="395"/>
      <c r="T46" s="395"/>
      <c r="U46" s="395"/>
      <c r="V46" s="395"/>
      <c r="W46" s="396"/>
      <c r="Y46" s="1136"/>
      <c r="Z46" s="1136"/>
      <c r="AA46" s="1136"/>
      <c r="AK46" s="612"/>
    </row>
    <row r="47" spans="1:264">
      <c r="S47" s="315"/>
      <c r="T47" s="315"/>
      <c r="U47" s="315"/>
      <c r="V47" s="397"/>
      <c r="W47" s="398"/>
      <c r="Z47" s="835" t="s">
        <v>2307</v>
      </c>
    </row>
    <row r="48" spans="1:264">
      <c r="I48" s="369" t="s">
        <v>592</v>
      </c>
      <c r="R48" s="369" t="s">
        <v>594</v>
      </c>
      <c r="W48" s="367"/>
      <c r="AM48" s="315"/>
      <c r="AN48" s="315"/>
    </row>
    <row r="49" spans="1:40" s="1136" customFormat="1">
      <c r="I49" s="1555"/>
      <c r="J49" s="1555"/>
      <c r="R49" s="1555" t="s">
        <v>61</v>
      </c>
      <c r="S49" s="1555"/>
      <c r="T49" s="1555"/>
      <c r="U49" s="1555"/>
      <c r="V49" s="1555"/>
      <c r="W49" s="1555"/>
      <c r="X49" s="1555"/>
      <c r="Y49" s="399"/>
      <c r="Z49" s="399"/>
      <c r="AA49" s="399"/>
      <c r="AH49" s="400"/>
      <c r="AI49" s="400"/>
      <c r="AJ49" s="400"/>
      <c r="AK49" s="369"/>
      <c r="AL49" s="370"/>
      <c r="AM49" s="370"/>
    </row>
    <row r="50" spans="1:40">
      <c r="A50" s="369"/>
      <c r="B50" s="369"/>
      <c r="C50" s="369"/>
      <c r="I50" s="369" t="s">
        <v>593</v>
      </c>
      <c r="M50" s="369"/>
      <c r="T50" s="369"/>
      <c r="W50" s="367"/>
      <c r="AK50" s="400"/>
      <c r="AM50" s="315"/>
      <c r="AN50" s="315"/>
    </row>
  </sheetData>
  <mergeCells count="8">
    <mergeCell ref="AL5:AL7"/>
    <mergeCell ref="I49:J49"/>
    <mergeCell ref="R49:X49"/>
    <mergeCell ref="A2:AE2"/>
    <mergeCell ref="H4:H5"/>
    <mergeCell ref="I4:I5"/>
    <mergeCell ref="O4:Q4"/>
    <mergeCell ref="Z4:AA4"/>
  </mergeCells>
  <conditionalFormatting sqref="AA42:AA44">
    <cfRule type="duplicateValues" dxfId="1796" priority="135" stopIfTrue="1"/>
  </conditionalFormatting>
  <conditionalFormatting sqref="AA42:AA44">
    <cfRule type="duplicateValues" dxfId="1795" priority="133" stopIfTrue="1"/>
    <cfRule type="duplicateValues" dxfId="1794" priority="134" stopIfTrue="1"/>
  </conditionalFormatting>
  <conditionalFormatting sqref="BC42:BD44 BL42:BL44 AT42:AW44">
    <cfRule type="duplicateValues" dxfId="1793" priority="132" stopIfTrue="1"/>
  </conditionalFormatting>
  <conditionalFormatting sqref="BC42:BD44 BL42:BL44 AT42:AW44">
    <cfRule type="duplicateValues" dxfId="1792" priority="130" stopIfTrue="1"/>
    <cfRule type="duplicateValues" dxfId="1791" priority="131" stopIfTrue="1"/>
  </conditionalFormatting>
  <conditionalFormatting sqref="BM42:BM44">
    <cfRule type="duplicateValues" dxfId="1790" priority="129" stopIfTrue="1"/>
  </conditionalFormatting>
  <conditionalFormatting sqref="BM42:BM44">
    <cfRule type="duplicateValues" dxfId="1789" priority="127" stopIfTrue="1"/>
    <cfRule type="duplicateValues" dxfId="1788" priority="128" stopIfTrue="1"/>
  </conditionalFormatting>
  <conditionalFormatting sqref="D2">
    <cfRule type="duplicateValues" dxfId="1787" priority="126" stopIfTrue="1"/>
  </conditionalFormatting>
  <conditionalFormatting sqref="D2">
    <cfRule type="duplicateValues" dxfId="1786" priority="124" stopIfTrue="1"/>
    <cfRule type="duplicateValues" dxfId="1785" priority="125" stopIfTrue="1"/>
  </conditionalFormatting>
  <conditionalFormatting sqref="D26:D27">
    <cfRule type="duplicateValues" dxfId="1784" priority="93" stopIfTrue="1"/>
  </conditionalFormatting>
  <conditionalFormatting sqref="D26:D27">
    <cfRule type="duplicateValues" dxfId="1783" priority="91" stopIfTrue="1"/>
    <cfRule type="duplicateValues" dxfId="1782" priority="92" stopIfTrue="1"/>
  </conditionalFormatting>
  <conditionalFormatting sqref="D23:D25">
    <cfRule type="duplicateValues" dxfId="1781" priority="113995" stopIfTrue="1"/>
  </conditionalFormatting>
  <conditionalFormatting sqref="D23:D25">
    <cfRule type="duplicateValues" dxfId="1780" priority="113997" stopIfTrue="1"/>
    <cfRule type="duplicateValues" dxfId="1779" priority="113998" stopIfTrue="1"/>
  </conditionalFormatting>
  <conditionalFormatting sqref="D11:D12">
    <cfRule type="duplicateValues" dxfId="1778" priority="81" stopIfTrue="1"/>
  </conditionalFormatting>
  <conditionalFormatting sqref="D11:D12">
    <cfRule type="duplicateValues" dxfId="1777" priority="79" stopIfTrue="1"/>
    <cfRule type="duplicateValues" dxfId="1776" priority="80" stopIfTrue="1"/>
  </conditionalFormatting>
  <conditionalFormatting sqref="D16">
    <cfRule type="duplicateValues" dxfId="1775" priority="78" stopIfTrue="1"/>
  </conditionalFormatting>
  <conditionalFormatting sqref="D16">
    <cfRule type="duplicateValues" dxfId="1774" priority="76" stopIfTrue="1"/>
    <cfRule type="duplicateValues" dxfId="1773" priority="77" stopIfTrue="1"/>
  </conditionalFormatting>
  <conditionalFormatting sqref="D17 D19">
    <cfRule type="duplicateValues" dxfId="1772" priority="75" stopIfTrue="1"/>
  </conditionalFormatting>
  <conditionalFormatting sqref="D17 D19">
    <cfRule type="duplicateValues" dxfId="1771" priority="73" stopIfTrue="1"/>
    <cfRule type="duplicateValues" dxfId="1770" priority="74" stopIfTrue="1"/>
  </conditionalFormatting>
  <conditionalFormatting sqref="D20">
    <cfRule type="duplicateValues" dxfId="1769" priority="72" stopIfTrue="1"/>
  </conditionalFormatting>
  <conditionalFormatting sqref="D20">
    <cfRule type="duplicateValues" dxfId="1768" priority="70" stopIfTrue="1"/>
    <cfRule type="duplicateValues" dxfId="1767" priority="71" stopIfTrue="1"/>
  </conditionalFormatting>
  <conditionalFormatting sqref="D18">
    <cfRule type="duplicateValues" dxfId="1766" priority="69" stopIfTrue="1"/>
  </conditionalFormatting>
  <conditionalFormatting sqref="D18">
    <cfRule type="duplicateValues" dxfId="1765" priority="67" stopIfTrue="1"/>
    <cfRule type="duplicateValues" dxfId="1764" priority="68" stopIfTrue="1"/>
  </conditionalFormatting>
  <conditionalFormatting sqref="D13:D14">
    <cfRule type="duplicateValues" dxfId="1763" priority="66" stopIfTrue="1"/>
  </conditionalFormatting>
  <conditionalFormatting sqref="D13:D14">
    <cfRule type="duplicateValues" dxfId="1762" priority="64" stopIfTrue="1"/>
    <cfRule type="duplicateValues" dxfId="1761" priority="65" stopIfTrue="1"/>
  </conditionalFormatting>
  <conditionalFormatting sqref="D15">
    <cfRule type="duplicateValues" dxfId="1760" priority="63" stopIfTrue="1"/>
  </conditionalFormatting>
  <conditionalFormatting sqref="D15">
    <cfRule type="duplicateValues" dxfId="1759" priority="61" stopIfTrue="1"/>
    <cfRule type="duplicateValues" dxfId="1758" priority="62" stopIfTrue="1"/>
  </conditionalFormatting>
  <conditionalFormatting sqref="D22">
    <cfRule type="duplicateValues" dxfId="1757" priority="57" stopIfTrue="1"/>
  </conditionalFormatting>
  <conditionalFormatting sqref="D22">
    <cfRule type="duplicateValues" dxfId="1756" priority="55" stopIfTrue="1"/>
    <cfRule type="duplicateValues" dxfId="1755" priority="56" stopIfTrue="1"/>
  </conditionalFormatting>
  <conditionalFormatting sqref="D21">
    <cfRule type="duplicateValues" dxfId="1754" priority="54" stopIfTrue="1"/>
  </conditionalFormatting>
  <conditionalFormatting sqref="D21">
    <cfRule type="duplicateValues" dxfId="1753" priority="52" stopIfTrue="1"/>
    <cfRule type="duplicateValues" dxfId="1752" priority="53" stopIfTrue="1"/>
  </conditionalFormatting>
  <conditionalFormatting sqref="D8">
    <cfRule type="duplicateValues" dxfId="1751" priority="51" stopIfTrue="1"/>
  </conditionalFormatting>
  <conditionalFormatting sqref="D8">
    <cfRule type="duplicateValues" dxfId="1750" priority="49" stopIfTrue="1"/>
    <cfRule type="duplicateValues" dxfId="1749" priority="50" stopIfTrue="1"/>
  </conditionalFormatting>
  <conditionalFormatting sqref="D9">
    <cfRule type="duplicateValues" dxfId="1748" priority="48" stopIfTrue="1"/>
  </conditionalFormatting>
  <conditionalFormatting sqref="D9">
    <cfRule type="duplicateValues" dxfId="1747" priority="46" stopIfTrue="1"/>
    <cfRule type="duplicateValues" dxfId="1746" priority="47" stopIfTrue="1"/>
  </conditionalFormatting>
  <conditionalFormatting sqref="D10">
    <cfRule type="duplicateValues" dxfId="1745" priority="42" stopIfTrue="1"/>
  </conditionalFormatting>
  <conditionalFormatting sqref="D10">
    <cfRule type="duplicateValues" dxfId="1744" priority="40" stopIfTrue="1"/>
    <cfRule type="duplicateValues" dxfId="1743" priority="41" stopIfTrue="1"/>
  </conditionalFormatting>
  <conditionalFormatting sqref="D28">
    <cfRule type="duplicateValues" dxfId="1742" priority="37" stopIfTrue="1"/>
  </conditionalFormatting>
  <conditionalFormatting sqref="D28">
    <cfRule type="duplicateValues" dxfId="1741" priority="38" stopIfTrue="1"/>
    <cfRule type="duplicateValues" dxfId="1740" priority="39" stopIfTrue="1"/>
  </conditionalFormatting>
  <conditionalFormatting sqref="D29">
    <cfRule type="duplicateValues" dxfId="1739" priority="36" stopIfTrue="1"/>
  </conditionalFormatting>
  <conditionalFormatting sqref="D29">
    <cfRule type="duplicateValues" dxfId="1738" priority="34" stopIfTrue="1"/>
    <cfRule type="duplicateValues" dxfId="1737" priority="35" stopIfTrue="1"/>
  </conditionalFormatting>
  <conditionalFormatting sqref="D30:D31">
    <cfRule type="duplicateValues" dxfId="1736" priority="31" stopIfTrue="1"/>
  </conditionalFormatting>
  <conditionalFormatting sqref="D30:D31">
    <cfRule type="duplicateValues" dxfId="1735" priority="32" stopIfTrue="1"/>
    <cfRule type="duplicateValues" dxfId="1734" priority="33" stopIfTrue="1"/>
  </conditionalFormatting>
  <conditionalFormatting sqref="D36:D37">
    <cfRule type="duplicateValues" dxfId="1733" priority="22" stopIfTrue="1"/>
  </conditionalFormatting>
  <conditionalFormatting sqref="D36:D37">
    <cfRule type="duplicateValues" dxfId="1732" priority="23" stopIfTrue="1"/>
    <cfRule type="duplicateValues" dxfId="1731" priority="24" stopIfTrue="1"/>
  </conditionalFormatting>
  <conditionalFormatting sqref="D38:D41">
    <cfRule type="duplicateValues" dxfId="1730" priority="114092" stopIfTrue="1"/>
  </conditionalFormatting>
  <conditionalFormatting sqref="D38:D41">
    <cfRule type="duplicateValues" dxfId="1729" priority="114095" stopIfTrue="1"/>
    <cfRule type="duplicateValues" dxfId="1728" priority="114096" stopIfTrue="1"/>
  </conditionalFormatting>
  <conditionalFormatting sqref="D32">
    <cfRule type="duplicateValues" dxfId="1727" priority="9" stopIfTrue="1"/>
  </conditionalFormatting>
  <conditionalFormatting sqref="D32">
    <cfRule type="duplicateValues" dxfId="1726" priority="7" stopIfTrue="1"/>
    <cfRule type="duplicateValues" dxfId="1725" priority="8" stopIfTrue="1"/>
  </conditionalFormatting>
  <conditionalFormatting sqref="D33">
    <cfRule type="duplicateValues" dxfId="1724" priority="6" stopIfTrue="1"/>
  </conditionalFormatting>
  <conditionalFormatting sqref="D33">
    <cfRule type="duplicateValues" dxfId="1723" priority="4" stopIfTrue="1"/>
    <cfRule type="duplicateValues" dxfId="1722" priority="5" stopIfTrue="1"/>
  </conditionalFormatting>
  <conditionalFormatting sqref="D34:D35">
    <cfRule type="duplicateValues" dxfId="1721" priority="3" stopIfTrue="1"/>
  </conditionalFormatting>
  <conditionalFormatting sqref="D34:D35">
    <cfRule type="duplicateValues" dxfId="1720" priority="1" stopIfTrue="1"/>
    <cfRule type="duplicateValues" dxfId="1719" priority="2" stopIfTrue="1"/>
  </conditionalFormatting>
  <printOptions horizontalCentered="1"/>
  <pageMargins left="0" right="0" top="0" bottom="0" header="0.31496062992125984" footer="0.31496062992125984"/>
  <pageSetup paperSize="120" scale="60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0000"/>
  </sheetPr>
  <dimension ref="A1:JD52"/>
  <sheetViews>
    <sheetView topLeftCell="A7" zoomScale="110" zoomScaleNormal="110" workbookViewId="0">
      <selection activeCell="A24" sqref="A24:XFD24"/>
    </sheetView>
  </sheetViews>
  <sheetFormatPr defaultRowHeight="18"/>
  <cols>
    <col min="1" max="1" width="4.5703125" style="367" customWidth="1"/>
    <col min="2" max="2" width="4.5703125" style="367" hidden="1" customWidth="1"/>
    <col min="3" max="3" width="32.7109375" style="367" hidden="1" customWidth="1"/>
    <col min="4" max="4" width="11.7109375" style="367" customWidth="1"/>
    <col min="5" max="5" width="12.42578125" style="367" customWidth="1"/>
    <col min="6" max="6" width="8.7109375" style="367" customWidth="1"/>
    <col min="7" max="7" width="7.28515625" style="367" customWidth="1"/>
    <col min="8" max="8" width="15.42578125" style="367" customWidth="1"/>
    <col min="9" max="9" width="23.85546875" style="367" customWidth="1"/>
    <col min="10" max="10" width="5.85546875" style="367" customWidth="1"/>
    <col min="11" max="11" width="7" style="367" customWidth="1"/>
    <col min="12" max="12" width="51.42578125" style="367" customWidth="1"/>
    <col min="13" max="13" width="9.42578125" style="367" customWidth="1"/>
    <col min="14" max="14" width="10.28515625" style="367" customWidth="1"/>
    <col min="15" max="15" width="4" style="367" customWidth="1"/>
    <col min="16" max="16" width="5.7109375" style="367" customWidth="1"/>
    <col min="17" max="17" width="5.42578125" style="367" customWidth="1"/>
    <col min="18" max="18" width="7.7109375" style="367" customWidth="1"/>
    <col min="19" max="19" width="5.140625" style="367" customWidth="1"/>
    <col min="20" max="20" width="6.28515625" style="367" hidden="1" customWidth="1"/>
    <col min="21" max="21" width="11" style="367" customWidth="1"/>
    <col min="22" max="22" width="11.7109375" style="367" customWidth="1"/>
    <col min="23" max="23" width="5.140625" style="368" hidden="1" customWidth="1"/>
    <col min="24" max="24" width="4.85546875" style="367" customWidth="1"/>
    <col min="25" max="25" width="18.140625" style="367" customWidth="1"/>
    <col min="26" max="26" width="4.5703125" style="367" customWidth="1"/>
    <col min="27" max="27" width="4.28515625" style="367" customWidth="1"/>
    <col min="28" max="28" width="4.5703125" style="367" customWidth="1"/>
    <col min="29" max="29" width="4.7109375" style="367" hidden="1" customWidth="1"/>
    <col min="30" max="30" width="6.7109375" style="367" hidden="1" customWidth="1"/>
    <col min="31" max="31" width="3.7109375" style="367" hidden="1" customWidth="1"/>
    <col min="32" max="32" width="4.5703125" style="367" customWidth="1"/>
    <col min="33" max="33" width="6.42578125" style="367" customWidth="1"/>
    <col min="34" max="34" width="6.28515625" style="369" customWidth="1"/>
    <col min="35" max="35" width="4.42578125" style="369" customWidth="1"/>
    <col min="36" max="37" width="4.140625" style="369" customWidth="1"/>
    <col min="38" max="38" width="71.7109375" style="367" customWidth="1"/>
    <col min="39" max="16384" width="9.140625" style="367"/>
  </cols>
  <sheetData>
    <row r="1" spans="1:38" ht="6" customHeight="1" thickBot="1"/>
    <row r="2" spans="1:38" s="538" customFormat="1" ht="23.25" customHeight="1" thickTop="1" thickBot="1">
      <c r="A2" s="1556" t="s">
        <v>1580</v>
      </c>
      <c r="B2" s="1557"/>
      <c r="C2" s="1557"/>
      <c r="D2" s="1557"/>
      <c r="E2" s="1557"/>
      <c r="F2" s="1557"/>
      <c r="G2" s="1557"/>
      <c r="H2" s="1557"/>
      <c r="I2" s="1557"/>
      <c r="J2" s="1557"/>
      <c r="K2" s="1557"/>
      <c r="L2" s="1557"/>
      <c r="M2" s="1557"/>
      <c r="N2" s="1557"/>
      <c r="O2" s="1557"/>
      <c r="P2" s="1557"/>
      <c r="Q2" s="1557"/>
      <c r="R2" s="1557"/>
      <c r="S2" s="1557"/>
      <c r="T2" s="1557"/>
      <c r="U2" s="1557"/>
      <c r="V2" s="1557"/>
      <c r="W2" s="1557"/>
      <c r="X2" s="1557"/>
      <c r="Y2" s="1557"/>
      <c r="Z2" s="1557"/>
      <c r="AA2" s="1557"/>
      <c r="AB2" s="1557"/>
      <c r="AC2" s="1557"/>
      <c r="AD2" s="1557"/>
      <c r="AE2" s="1557"/>
      <c r="AF2" s="535"/>
      <c r="AG2" s="536" t="s">
        <v>51</v>
      </c>
      <c r="AH2" s="537" t="s">
        <v>52</v>
      </c>
      <c r="AI2" s="540"/>
      <c r="AJ2" s="540"/>
      <c r="AK2" s="540"/>
    </row>
    <row r="3" spans="1:38" s="540" customFormat="1" ht="18" customHeight="1" thickTop="1" thickBot="1">
      <c r="A3" s="539" t="s">
        <v>1289</v>
      </c>
      <c r="B3" s="401"/>
      <c r="C3" s="401"/>
      <c r="D3" s="402"/>
      <c r="E3" s="402"/>
      <c r="F3" s="402"/>
      <c r="G3" s="402"/>
      <c r="H3" s="402"/>
      <c r="I3" s="402"/>
      <c r="J3" s="311" t="s">
        <v>36</v>
      </c>
      <c r="K3" s="311"/>
      <c r="L3" s="403" t="s">
        <v>59</v>
      </c>
      <c r="M3" s="404"/>
      <c r="N3" s="405"/>
      <c r="O3" s="405"/>
      <c r="P3" s="405"/>
      <c r="R3" s="541"/>
      <c r="S3" s="542"/>
      <c r="T3" s="542"/>
      <c r="U3" s="542"/>
      <c r="V3" s="542"/>
      <c r="W3" s="543"/>
      <c r="X3" s="406"/>
      <c r="Y3" s="406"/>
      <c r="Z3" s="544" t="s">
        <v>3603</v>
      </c>
      <c r="AA3" s="545"/>
      <c r="AB3" s="407"/>
      <c r="AC3" s="312"/>
      <c r="AD3" s="312"/>
      <c r="AE3" s="312"/>
      <c r="AF3" s="313"/>
      <c r="AG3" s="546"/>
      <c r="AH3" s="547"/>
    </row>
    <row r="4" spans="1:38" s="1096" customFormat="1" ht="12" customHeight="1" thickTop="1">
      <c r="A4" s="372" t="s">
        <v>37</v>
      </c>
      <c r="B4" s="317"/>
      <c r="C4" s="317" t="s">
        <v>13</v>
      </c>
      <c r="D4" s="548" t="s">
        <v>1296</v>
      </c>
      <c r="E4" s="1093" t="s">
        <v>1296</v>
      </c>
      <c r="F4" s="1093"/>
      <c r="G4" s="1093"/>
      <c r="H4" s="1558" t="s">
        <v>15</v>
      </c>
      <c r="I4" s="1552" t="s">
        <v>16</v>
      </c>
      <c r="J4" s="370" t="s">
        <v>17</v>
      </c>
      <c r="K4" s="549" t="s">
        <v>18</v>
      </c>
      <c r="L4" s="1097" t="s">
        <v>19</v>
      </c>
      <c r="M4" s="317" t="s">
        <v>39</v>
      </c>
      <c r="N4" s="373" t="s">
        <v>20</v>
      </c>
      <c r="O4" s="1559" t="s">
        <v>21</v>
      </c>
      <c r="P4" s="1559"/>
      <c r="Q4" s="1559"/>
      <c r="R4" s="374" t="s">
        <v>22</v>
      </c>
      <c r="S4" s="375" t="s">
        <v>38</v>
      </c>
      <c r="T4" s="375"/>
      <c r="U4" s="375" t="s">
        <v>57</v>
      </c>
      <c r="V4" s="375" t="s">
        <v>53</v>
      </c>
      <c r="W4" s="376" t="s">
        <v>8</v>
      </c>
      <c r="X4" s="317" t="s">
        <v>40</v>
      </c>
      <c r="Y4" s="377" t="s">
        <v>41</v>
      </c>
      <c r="Z4" s="1560" t="s">
        <v>23</v>
      </c>
      <c r="AA4" s="1561"/>
      <c r="AB4" s="317" t="s">
        <v>44</v>
      </c>
      <c r="AC4" s="317" t="s">
        <v>45</v>
      </c>
      <c r="AD4" s="317" t="s">
        <v>46</v>
      </c>
      <c r="AE4" s="317"/>
      <c r="AF4" s="378" t="s">
        <v>44</v>
      </c>
      <c r="AG4" s="1094" t="s">
        <v>51</v>
      </c>
      <c r="AH4" s="550" t="s">
        <v>52</v>
      </c>
      <c r="AI4" s="400"/>
      <c r="AJ4" s="400"/>
      <c r="AK4" s="400"/>
    </row>
    <row r="5" spans="1:38" s="1096" customFormat="1" ht="12" customHeight="1" thickBot="1">
      <c r="A5" s="379" t="s">
        <v>47</v>
      </c>
      <c r="B5" s="321"/>
      <c r="C5" s="321" t="s">
        <v>24</v>
      </c>
      <c r="D5" s="318" t="s">
        <v>1297</v>
      </c>
      <c r="E5" s="1095" t="s">
        <v>1298</v>
      </c>
      <c r="F5" s="1095"/>
      <c r="G5" s="1095"/>
      <c r="H5" s="1558"/>
      <c r="I5" s="1554"/>
      <c r="J5" s="370" t="s">
        <v>26</v>
      </c>
      <c r="K5" s="551" t="s">
        <v>26</v>
      </c>
      <c r="L5" s="552" t="s">
        <v>27</v>
      </c>
      <c r="M5" s="553"/>
      <c r="N5" s="380"/>
      <c r="O5" s="1097" t="s">
        <v>30</v>
      </c>
      <c r="P5" s="1097" t="s">
        <v>31</v>
      </c>
      <c r="Q5" s="1097" t="s">
        <v>32</v>
      </c>
      <c r="R5" s="381" t="s">
        <v>33</v>
      </c>
      <c r="S5" s="382" t="s">
        <v>48</v>
      </c>
      <c r="T5" s="382" t="s">
        <v>217</v>
      </c>
      <c r="U5" s="382" t="s">
        <v>58</v>
      </c>
      <c r="V5" s="382" t="s">
        <v>54</v>
      </c>
      <c r="W5" s="383"/>
      <c r="X5" s="379"/>
      <c r="Y5" s="1098" t="s">
        <v>34</v>
      </c>
      <c r="Z5" s="1098" t="s">
        <v>42</v>
      </c>
      <c r="AA5" s="1098" t="s">
        <v>43</v>
      </c>
      <c r="AB5" s="322" t="s">
        <v>49</v>
      </c>
      <c r="AC5" s="321"/>
      <c r="AD5" s="321"/>
      <c r="AE5" s="322"/>
      <c r="AF5" s="385"/>
      <c r="AG5" s="1095"/>
      <c r="AH5" s="554"/>
      <c r="AI5" s="607" t="s">
        <v>50</v>
      </c>
      <c r="AJ5" s="607" t="s">
        <v>0</v>
      </c>
      <c r="AK5" s="608" t="s">
        <v>38</v>
      </c>
      <c r="AL5" s="1552" t="s">
        <v>1325</v>
      </c>
    </row>
    <row r="6" spans="1:38" s="1096" customFormat="1" ht="21.75" hidden="1" customHeight="1" thickTop="1">
      <c r="A6" s="1094"/>
      <c r="B6" s="323"/>
      <c r="C6" s="323"/>
      <c r="D6" s="323"/>
      <c r="E6" s="323"/>
      <c r="F6" s="323"/>
      <c r="G6" s="323"/>
      <c r="H6" s="323"/>
      <c r="I6" s="323"/>
      <c r="J6" s="323"/>
      <c r="K6" s="323"/>
      <c r="L6" s="326"/>
      <c r="M6" s="323"/>
      <c r="N6" s="323"/>
      <c r="O6" s="323"/>
      <c r="P6" s="323"/>
      <c r="Q6" s="323"/>
      <c r="R6" s="326"/>
      <c r="S6" s="555"/>
      <c r="T6" s="555"/>
      <c r="U6" s="555"/>
      <c r="V6" s="555"/>
      <c r="W6" s="556"/>
      <c r="X6" s="323"/>
      <c r="Y6" s="323"/>
      <c r="Z6" s="323"/>
      <c r="AA6" s="323"/>
      <c r="AB6" s="557">
        <f>S6/80</f>
        <v>0</v>
      </c>
      <c r="AC6" s="558">
        <f>AB6+AC5</f>
        <v>0</v>
      </c>
      <c r="AD6" s="559">
        <f>(7+(AC6/60))</f>
        <v>7</v>
      </c>
      <c r="AE6" s="560">
        <f>FLOOR(AD6,1)</f>
        <v>7</v>
      </c>
      <c r="AF6" s="561">
        <f>(AE6+((AD6-AE6)*60*0.01))</f>
        <v>7</v>
      </c>
      <c r="AG6" s="1095"/>
      <c r="AH6" s="554"/>
      <c r="AI6" s="400"/>
      <c r="AJ6" s="400"/>
      <c r="AK6" s="608"/>
      <c r="AL6" s="1553"/>
    </row>
    <row r="7" spans="1:38" s="570" customFormat="1" ht="12" customHeight="1" thickTop="1">
      <c r="A7" s="562"/>
      <c r="B7" s="562"/>
      <c r="C7" s="563"/>
      <c r="D7" s="1093"/>
      <c r="E7" s="562"/>
      <c r="F7" s="562"/>
      <c r="G7" s="562"/>
      <c r="H7" s="564"/>
      <c r="I7" s="564"/>
      <c r="J7" s="562"/>
      <c r="K7" s="563"/>
      <c r="L7" s="564" t="s">
        <v>1</v>
      </c>
      <c r="M7" s="1093"/>
      <c r="N7" s="564"/>
      <c r="O7" s="564"/>
      <c r="P7" s="564"/>
      <c r="Q7" s="564"/>
      <c r="R7" s="563"/>
      <c r="S7" s="562"/>
      <c r="T7" s="562"/>
      <c r="U7" s="562"/>
      <c r="V7" s="562"/>
      <c r="W7" s="565"/>
      <c r="X7" s="562"/>
      <c r="Y7" s="566"/>
      <c r="Z7" s="1093"/>
      <c r="AA7" s="567"/>
      <c r="AB7" s="329">
        <f>S7/AI7+AJ7</f>
        <v>0</v>
      </c>
      <c r="AC7" s="329">
        <f>AB7+AC6</f>
        <v>0</v>
      </c>
      <c r="AD7" s="340">
        <f>(8+(AC7/60))</f>
        <v>8</v>
      </c>
      <c r="AE7" s="341">
        <f>FLOOR(AD7,1)</f>
        <v>8</v>
      </c>
      <c r="AF7" s="340">
        <f>(AE7+((AD7-AE7)*60*0.01))</f>
        <v>8</v>
      </c>
      <c r="AG7" s="568"/>
      <c r="AH7" s="569"/>
      <c r="AI7" s="569">
        <v>50</v>
      </c>
      <c r="AJ7" s="569">
        <v>0</v>
      </c>
      <c r="AK7" s="608" t="s">
        <v>1391</v>
      </c>
      <c r="AL7" s="1554"/>
    </row>
    <row r="8" spans="1:38" s="853" customFormat="1" ht="14.1" customHeight="1">
      <c r="A8" s="1244" t="s">
        <v>1862</v>
      </c>
      <c r="B8" s="1245">
        <v>43614</v>
      </c>
      <c r="C8" s="1246" t="str">
        <f t="shared" ref="C8:C44" si="0">"*"&amp;D8&amp;"*"</f>
        <v>*PDR1906-0413*</v>
      </c>
      <c r="D8" s="1132" t="s">
        <v>2925</v>
      </c>
      <c r="E8" s="1244" t="s">
        <v>2923</v>
      </c>
      <c r="F8" s="1244"/>
      <c r="G8" s="1247" t="s">
        <v>2126</v>
      </c>
      <c r="H8" s="1248" t="s">
        <v>1903</v>
      </c>
      <c r="I8" s="1248" t="s">
        <v>2156</v>
      </c>
      <c r="J8" s="1244">
        <v>1000</v>
      </c>
      <c r="K8" s="1245">
        <v>43630</v>
      </c>
      <c r="L8" s="1248" t="s">
        <v>1905</v>
      </c>
      <c r="M8" s="1249" t="s">
        <v>2125</v>
      </c>
      <c r="N8" s="1132"/>
      <c r="O8" s="1245" t="s">
        <v>1291</v>
      </c>
      <c r="P8" s="1248"/>
      <c r="Q8" s="1248"/>
      <c r="R8" s="1245">
        <v>43617</v>
      </c>
      <c r="S8" s="1244">
        <v>1003</v>
      </c>
      <c r="T8" s="1244"/>
      <c r="U8" s="1244" t="s">
        <v>3355</v>
      </c>
      <c r="V8" s="1276">
        <v>1000</v>
      </c>
      <c r="W8" s="1250"/>
      <c r="X8" s="1251" t="s">
        <v>1828</v>
      </c>
      <c r="Y8" s="1249" t="s">
        <v>1095</v>
      </c>
      <c r="Z8" s="1132">
        <v>977</v>
      </c>
      <c r="AA8" s="1252">
        <v>1797</v>
      </c>
      <c r="AB8" s="329">
        <f t="shared" ref="AB8:AB45" si="1">S8/AI8+AJ8</f>
        <v>35.06</v>
      </c>
      <c r="AC8" s="329">
        <f t="shared" ref="AC8:AC45" si="2">AB8+AC7</f>
        <v>35.06</v>
      </c>
      <c r="AD8" s="340">
        <f t="shared" ref="AD8:AD45" si="3">(8+(AC8/60))</f>
        <v>8.5843333333333334</v>
      </c>
      <c r="AE8" s="341">
        <f t="shared" ref="AE8:AE45" si="4">FLOOR(AD8,1)</f>
        <v>8</v>
      </c>
      <c r="AF8" s="340">
        <f t="shared" ref="AF8:AF45" si="5">(AE8+((AD8-AE8)*60*0.01))</f>
        <v>8.3506</v>
      </c>
      <c r="AG8" s="1253" t="s">
        <v>1330</v>
      </c>
      <c r="AH8" s="1254" t="s">
        <v>2</v>
      </c>
      <c r="AI8" s="1254">
        <v>50</v>
      </c>
      <c r="AJ8" s="786">
        <v>15</v>
      </c>
      <c r="AK8" s="803">
        <v>10</v>
      </c>
      <c r="AL8" s="803" t="s">
        <v>1902</v>
      </c>
    </row>
    <row r="9" spans="1:38" s="853" customFormat="1" ht="14.1" customHeight="1">
      <c r="A9" s="1244" t="s">
        <v>1862</v>
      </c>
      <c r="B9" s="1245">
        <v>43602</v>
      </c>
      <c r="C9" s="1246" t="str">
        <f t="shared" si="0"/>
        <v>*PDR1905-1272*</v>
      </c>
      <c r="D9" s="1132" t="s">
        <v>2640</v>
      </c>
      <c r="E9" s="1244" t="s">
        <v>2638</v>
      </c>
      <c r="F9" s="1244"/>
      <c r="G9" s="1247" t="s">
        <v>1978</v>
      </c>
      <c r="H9" s="1248" t="s">
        <v>1903</v>
      </c>
      <c r="I9" s="1248" t="s">
        <v>2157</v>
      </c>
      <c r="J9" s="1244">
        <v>1000</v>
      </c>
      <c r="K9" s="1245">
        <v>43630</v>
      </c>
      <c r="L9" s="1248" t="s">
        <v>1977</v>
      </c>
      <c r="M9" s="1249" t="s">
        <v>1976</v>
      </c>
      <c r="N9" s="1132"/>
      <c r="O9" s="1132" t="s">
        <v>1291</v>
      </c>
      <c r="P9" s="1248"/>
      <c r="Q9" s="1248"/>
      <c r="R9" s="1245">
        <v>43630</v>
      </c>
      <c r="S9" s="1244">
        <v>1003</v>
      </c>
      <c r="T9" s="1244"/>
      <c r="U9" s="1244">
        <v>1003</v>
      </c>
      <c r="V9" s="1276">
        <v>1000</v>
      </c>
      <c r="W9" s="1250"/>
      <c r="X9" s="1251" t="s">
        <v>1828</v>
      </c>
      <c r="Y9" s="1256" t="s">
        <v>1095</v>
      </c>
      <c r="Z9" s="1132">
        <v>947</v>
      </c>
      <c r="AA9" s="1252">
        <v>1699</v>
      </c>
      <c r="AB9" s="329">
        <f t="shared" si="1"/>
        <v>35.06</v>
      </c>
      <c r="AC9" s="329">
        <f t="shared" si="2"/>
        <v>70.12</v>
      </c>
      <c r="AD9" s="340">
        <f t="shared" si="3"/>
        <v>9.1686666666666667</v>
      </c>
      <c r="AE9" s="341">
        <f t="shared" si="4"/>
        <v>9</v>
      </c>
      <c r="AF9" s="340">
        <f t="shared" si="5"/>
        <v>9.1012000000000004</v>
      </c>
      <c r="AG9" s="1253" t="s">
        <v>1330</v>
      </c>
      <c r="AH9" s="1254" t="s">
        <v>2</v>
      </c>
      <c r="AI9" s="1254">
        <v>50</v>
      </c>
      <c r="AJ9" s="786">
        <v>15</v>
      </c>
      <c r="AK9" s="786">
        <v>10</v>
      </c>
      <c r="AL9" s="786" t="s">
        <v>1902</v>
      </c>
    </row>
    <row r="10" spans="1:38" s="853" customFormat="1" ht="14.1" customHeight="1">
      <c r="A10" s="254" t="s">
        <v>69</v>
      </c>
      <c r="B10" s="288">
        <v>43612</v>
      </c>
      <c r="C10" s="277" t="str">
        <f t="shared" si="0"/>
        <v>*PDR1906-0340*</v>
      </c>
      <c r="D10" s="747" t="s">
        <v>2865</v>
      </c>
      <c r="E10" s="254" t="s">
        <v>2864</v>
      </c>
      <c r="F10" s="254"/>
      <c r="G10" s="797" t="s">
        <v>2863</v>
      </c>
      <c r="H10" s="798" t="s">
        <v>1960</v>
      </c>
      <c r="I10" s="798" t="s">
        <v>2862</v>
      </c>
      <c r="J10" s="254">
        <v>1030</v>
      </c>
      <c r="K10" s="288">
        <v>22811</v>
      </c>
      <c r="L10" s="914" t="s">
        <v>2861</v>
      </c>
      <c r="M10" s="785" t="s">
        <v>2860</v>
      </c>
      <c r="N10" s="747"/>
      <c r="O10" s="288" t="s">
        <v>1291</v>
      </c>
      <c r="P10" s="288"/>
      <c r="Q10" s="288"/>
      <c r="R10" s="288">
        <v>43627</v>
      </c>
      <c r="S10" s="254">
        <v>1033</v>
      </c>
      <c r="T10" s="254"/>
      <c r="U10" s="254" t="s">
        <v>3820</v>
      </c>
      <c r="V10" s="1276">
        <v>1030</v>
      </c>
      <c r="W10" s="799"/>
      <c r="X10" s="800" t="s">
        <v>1828</v>
      </c>
      <c r="Y10" s="807" t="s">
        <v>1314</v>
      </c>
      <c r="Z10" s="747">
        <v>970</v>
      </c>
      <c r="AA10" s="801">
        <v>1785</v>
      </c>
      <c r="AB10" s="329">
        <f t="shared" si="1"/>
        <v>35.659999999999997</v>
      </c>
      <c r="AC10" s="329">
        <f t="shared" si="2"/>
        <v>105.78</v>
      </c>
      <c r="AD10" s="340">
        <f t="shared" si="3"/>
        <v>9.7629999999999999</v>
      </c>
      <c r="AE10" s="341">
        <f t="shared" si="4"/>
        <v>9</v>
      </c>
      <c r="AF10" s="340">
        <f t="shared" si="5"/>
        <v>9.4578000000000007</v>
      </c>
      <c r="AG10" s="802" t="s">
        <v>1330</v>
      </c>
      <c r="AH10" s="786" t="s">
        <v>2</v>
      </c>
      <c r="AI10" s="786">
        <v>50</v>
      </c>
      <c r="AJ10" s="786">
        <v>15</v>
      </c>
      <c r="AK10" s="786">
        <v>10</v>
      </c>
      <c r="AL10" s="786" t="s">
        <v>2859</v>
      </c>
    </row>
    <row r="11" spans="1:38" s="853" customFormat="1" ht="14.1" customHeight="1">
      <c r="A11" s="254" t="s">
        <v>69</v>
      </c>
      <c r="B11" s="288">
        <v>43628</v>
      </c>
      <c r="C11" s="277" t="str">
        <f t="shared" si="0"/>
        <v>*PDR1906-1080*</v>
      </c>
      <c r="D11" s="747" t="s">
        <v>3849</v>
      </c>
      <c r="E11" s="254" t="s">
        <v>3839</v>
      </c>
      <c r="F11" s="254"/>
      <c r="G11" s="797" t="s">
        <v>2387</v>
      </c>
      <c r="H11" s="798" t="s">
        <v>2383</v>
      </c>
      <c r="I11" s="798" t="s">
        <v>2386</v>
      </c>
      <c r="J11" s="254">
        <v>2060</v>
      </c>
      <c r="K11" s="288">
        <v>22811</v>
      </c>
      <c r="L11" s="914" t="s">
        <v>2385</v>
      </c>
      <c r="M11" s="785" t="s">
        <v>2512</v>
      </c>
      <c r="N11" s="747" t="s">
        <v>2147</v>
      </c>
      <c r="O11" s="288" t="s">
        <v>1291</v>
      </c>
      <c r="P11" s="288"/>
      <c r="Q11" s="288"/>
      <c r="R11" s="288">
        <v>43630</v>
      </c>
      <c r="S11" s="254">
        <v>2063</v>
      </c>
      <c r="T11" s="1273" t="s">
        <v>2208</v>
      </c>
      <c r="U11" s="254"/>
      <c r="V11" s="293">
        <v>2060</v>
      </c>
      <c r="W11" s="799"/>
      <c r="X11" s="800" t="s">
        <v>1828</v>
      </c>
      <c r="Y11" s="1256" t="s">
        <v>2152</v>
      </c>
      <c r="Z11" s="747">
        <v>508</v>
      </c>
      <c r="AA11" s="801">
        <v>1675</v>
      </c>
      <c r="AB11" s="329">
        <f t="shared" si="1"/>
        <v>91.259999999999991</v>
      </c>
      <c r="AC11" s="329">
        <f t="shared" si="2"/>
        <v>197.04</v>
      </c>
      <c r="AD11" s="340">
        <f t="shared" si="3"/>
        <v>11.283999999999999</v>
      </c>
      <c r="AE11" s="341">
        <f t="shared" si="4"/>
        <v>11</v>
      </c>
      <c r="AF11" s="340">
        <f t="shared" si="5"/>
        <v>11.170399999999999</v>
      </c>
      <c r="AG11" s="802" t="s">
        <v>1330</v>
      </c>
      <c r="AH11" s="786" t="s">
        <v>2</v>
      </c>
      <c r="AI11" s="786">
        <v>50</v>
      </c>
      <c r="AJ11" s="786">
        <v>50</v>
      </c>
      <c r="AK11" s="786">
        <v>10</v>
      </c>
      <c r="AL11" s="1274" t="s">
        <v>2384</v>
      </c>
    </row>
    <row r="12" spans="1:38" s="792" customFormat="1" ht="14.1" customHeight="1">
      <c r="A12" s="256">
        <v>50</v>
      </c>
      <c r="B12" s="257">
        <v>43628</v>
      </c>
      <c r="C12" s="713" t="str">
        <f t="shared" si="0"/>
        <v>*PDR1906-1082*</v>
      </c>
      <c r="D12" s="672" t="s">
        <v>3848</v>
      </c>
      <c r="E12" s="256" t="s">
        <v>3839</v>
      </c>
      <c r="F12" s="256"/>
      <c r="G12" s="297" t="s">
        <v>2387</v>
      </c>
      <c r="H12" s="258" t="s">
        <v>2383</v>
      </c>
      <c r="I12" s="258" t="s">
        <v>2386</v>
      </c>
      <c r="J12" s="256">
        <v>2060</v>
      </c>
      <c r="K12" s="257">
        <v>22811</v>
      </c>
      <c r="L12" s="788" t="s">
        <v>2385</v>
      </c>
      <c r="M12" s="260" t="s">
        <v>2512</v>
      </c>
      <c r="N12" s="672" t="s">
        <v>2147</v>
      </c>
      <c r="O12" s="257" t="s">
        <v>1291</v>
      </c>
      <c r="P12" s="257"/>
      <c r="Q12" s="257"/>
      <c r="R12" s="257">
        <v>43630</v>
      </c>
      <c r="S12" s="256">
        <v>2063</v>
      </c>
      <c r="T12" s="1191" t="s">
        <v>2208</v>
      </c>
      <c r="U12" s="256"/>
      <c r="V12" s="293">
        <v>2060</v>
      </c>
      <c r="W12" s="259"/>
      <c r="X12" s="680" t="s">
        <v>1828</v>
      </c>
      <c r="Y12" s="674" t="s">
        <v>2152</v>
      </c>
      <c r="Z12" s="672">
        <v>508</v>
      </c>
      <c r="AA12" s="261">
        <v>1675</v>
      </c>
      <c r="AB12" s="329">
        <f t="shared" si="1"/>
        <v>41.26</v>
      </c>
      <c r="AC12" s="329">
        <f t="shared" si="2"/>
        <v>238.29999999999998</v>
      </c>
      <c r="AD12" s="340">
        <f t="shared" si="3"/>
        <v>11.971666666666666</v>
      </c>
      <c r="AE12" s="341">
        <f t="shared" si="4"/>
        <v>11</v>
      </c>
      <c r="AF12" s="340">
        <f t="shared" si="5"/>
        <v>11.583</v>
      </c>
      <c r="AG12" s="262" t="s">
        <v>1330</v>
      </c>
      <c r="AH12" s="255" t="s">
        <v>2</v>
      </c>
      <c r="AI12" s="255">
        <v>50</v>
      </c>
      <c r="AJ12" s="255"/>
      <c r="AK12" s="255">
        <v>10</v>
      </c>
      <c r="AL12" s="751" t="s">
        <v>2384</v>
      </c>
    </row>
    <row r="13" spans="1:38" s="792" customFormat="1" ht="14.1" customHeight="1">
      <c r="A13" s="256">
        <v>60</v>
      </c>
      <c r="B13" s="257">
        <v>43628</v>
      </c>
      <c r="C13" s="713" t="str">
        <f t="shared" si="0"/>
        <v>*PDR1906-1084*</v>
      </c>
      <c r="D13" s="672" t="s">
        <v>3847</v>
      </c>
      <c r="E13" s="256" t="s">
        <v>3839</v>
      </c>
      <c r="F13" s="256"/>
      <c r="G13" s="297" t="s">
        <v>2387</v>
      </c>
      <c r="H13" s="258" t="s">
        <v>2383</v>
      </c>
      <c r="I13" s="258" t="s">
        <v>2386</v>
      </c>
      <c r="J13" s="256">
        <v>2060</v>
      </c>
      <c r="K13" s="257">
        <v>22811</v>
      </c>
      <c r="L13" s="788" t="s">
        <v>2385</v>
      </c>
      <c r="M13" s="260" t="s">
        <v>2512</v>
      </c>
      <c r="N13" s="672" t="s">
        <v>2147</v>
      </c>
      <c r="O13" s="257" t="s">
        <v>1291</v>
      </c>
      <c r="P13" s="257"/>
      <c r="Q13" s="257"/>
      <c r="R13" s="257">
        <v>43630</v>
      </c>
      <c r="S13" s="256">
        <v>2063</v>
      </c>
      <c r="T13" s="1191" t="s">
        <v>2208</v>
      </c>
      <c r="U13" s="256"/>
      <c r="V13" s="293">
        <v>2060</v>
      </c>
      <c r="W13" s="259"/>
      <c r="X13" s="680" t="s">
        <v>1828</v>
      </c>
      <c r="Y13" s="674" t="s">
        <v>2152</v>
      </c>
      <c r="Z13" s="672">
        <v>508</v>
      </c>
      <c r="AA13" s="261">
        <v>1675</v>
      </c>
      <c r="AB13" s="329">
        <f t="shared" si="1"/>
        <v>41.26</v>
      </c>
      <c r="AC13" s="329">
        <f t="shared" si="2"/>
        <v>279.56</v>
      </c>
      <c r="AD13" s="340">
        <f t="shared" si="3"/>
        <v>12.659333333333333</v>
      </c>
      <c r="AE13" s="341">
        <f t="shared" si="4"/>
        <v>12</v>
      </c>
      <c r="AF13" s="340">
        <f t="shared" si="5"/>
        <v>12.3956</v>
      </c>
      <c r="AG13" s="262" t="s">
        <v>1330</v>
      </c>
      <c r="AH13" s="255" t="s">
        <v>2</v>
      </c>
      <c r="AI13" s="255">
        <v>50</v>
      </c>
      <c r="AJ13" s="255"/>
      <c r="AK13" s="255">
        <v>10</v>
      </c>
      <c r="AL13" s="751" t="s">
        <v>2384</v>
      </c>
    </row>
    <row r="14" spans="1:38" s="792" customFormat="1" ht="14.1" customHeight="1">
      <c r="A14" s="256">
        <v>70</v>
      </c>
      <c r="B14" s="257">
        <v>43628</v>
      </c>
      <c r="C14" s="713" t="str">
        <f t="shared" si="0"/>
        <v>*PDR1906-1086*</v>
      </c>
      <c r="D14" s="672" t="s">
        <v>3846</v>
      </c>
      <c r="E14" s="256" t="s">
        <v>3839</v>
      </c>
      <c r="F14" s="256"/>
      <c r="G14" s="297" t="s">
        <v>2387</v>
      </c>
      <c r="H14" s="258" t="s">
        <v>2383</v>
      </c>
      <c r="I14" s="258" t="s">
        <v>2386</v>
      </c>
      <c r="J14" s="256">
        <v>2060</v>
      </c>
      <c r="K14" s="257">
        <v>22811</v>
      </c>
      <c r="L14" s="788" t="s">
        <v>2385</v>
      </c>
      <c r="M14" s="260" t="s">
        <v>2512</v>
      </c>
      <c r="N14" s="672" t="s">
        <v>2147</v>
      </c>
      <c r="O14" s="257" t="s">
        <v>1291</v>
      </c>
      <c r="P14" s="257"/>
      <c r="Q14" s="257"/>
      <c r="R14" s="257">
        <v>43630</v>
      </c>
      <c r="S14" s="256">
        <v>2063</v>
      </c>
      <c r="T14" s="1191" t="s">
        <v>2208</v>
      </c>
      <c r="U14" s="256"/>
      <c r="V14" s="293">
        <v>2060</v>
      </c>
      <c r="W14" s="259"/>
      <c r="X14" s="680" t="s">
        <v>1828</v>
      </c>
      <c r="Y14" s="674" t="s">
        <v>2152</v>
      </c>
      <c r="Z14" s="672">
        <v>508</v>
      </c>
      <c r="AA14" s="261">
        <v>1675</v>
      </c>
      <c r="AB14" s="329">
        <f t="shared" si="1"/>
        <v>41.26</v>
      </c>
      <c r="AC14" s="329">
        <f t="shared" si="2"/>
        <v>320.82</v>
      </c>
      <c r="AD14" s="340">
        <f t="shared" si="3"/>
        <v>13.347</v>
      </c>
      <c r="AE14" s="341">
        <f t="shared" si="4"/>
        <v>13</v>
      </c>
      <c r="AF14" s="340">
        <f t="shared" si="5"/>
        <v>13.2082</v>
      </c>
      <c r="AG14" s="262" t="s">
        <v>1330</v>
      </c>
      <c r="AH14" s="255" t="s">
        <v>2</v>
      </c>
      <c r="AI14" s="255">
        <v>50</v>
      </c>
      <c r="AJ14" s="255"/>
      <c r="AK14" s="255">
        <v>10</v>
      </c>
      <c r="AL14" s="751" t="s">
        <v>2384</v>
      </c>
    </row>
    <row r="15" spans="1:38" s="792" customFormat="1" ht="14.1" customHeight="1">
      <c r="A15" s="256">
        <v>80</v>
      </c>
      <c r="B15" s="257">
        <v>43628</v>
      </c>
      <c r="C15" s="713" t="str">
        <f t="shared" si="0"/>
        <v>*PDR1906-1088*</v>
      </c>
      <c r="D15" s="672" t="s">
        <v>3845</v>
      </c>
      <c r="E15" s="256" t="s">
        <v>3839</v>
      </c>
      <c r="F15" s="256"/>
      <c r="G15" s="297" t="s">
        <v>2387</v>
      </c>
      <c r="H15" s="258" t="s">
        <v>2383</v>
      </c>
      <c r="I15" s="258" t="s">
        <v>2386</v>
      </c>
      <c r="J15" s="256">
        <v>2060</v>
      </c>
      <c r="K15" s="257">
        <v>22811</v>
      </c>
      <c r="L15" s="788" t="s">
        <v>2385</v>
      </c>
      <c r="M15" s="260" t="s">
        <v>2512</v>
      </c>
      <c r="N15" s="672" t="s">
        <v>2147</v>
      </c>
      <c r="O15" s="257" t="s">
        <v>1291</v>
      </c>
      <c r="P15" s="257"/>
      <c r="Q15" s="257"/>
      <c r="R15" s="257">
        <v>43630</v>
      </c>
      <c r="S15" s="256">
        <v>2063</v>
      </c>
      <c r="T15" s="1191" t="s">
        <v>2208</v>
      </c>
      <c r="U15" s="256"/>
      <c r="V15" s="293">
        <v>2060</v>
      </c>
      <c r="W15" s="259"/>
      <c r="X15" s="680" t="s">
        <v>1828</v>
      </c>
      <c r="Y15" s="674" t="s">
        <v>2152</v>
      </c>
      <c r="Z15" s="672">
        <v>508</v>
      </c>
      <c r="AA15" s="261">
        <v>1675</v>
      </c>
      <c r="AB15" s="329">
        <f t="shared" si="1"/>
        <v>41.26</v>
      </c>
      <c r="AC15" s="329">
        <f t="shared" si="2"/>
        <v>362.08</v>
      </c>
      <c r="AD15" s="340">
        <f t="shared" si="3"/>
        <v>14.034666666666666</v>
      </c>
      <c r="AE15" s="341">
        <f t="shared" si="4"/>
        <v>14</v>
      </c>
      <c r="AF15" s="340">
        <f t="shared" si="5"/>
        <v>14.020799999999999</v>
      </c>
      <c r="AG15" s="262" t="s">
        <v>1330</v>
      </c>
      <c r="AH15" s="255" t="s">
        <v>2</v>
      </c>
      <c r="AI15" s="255">
        <v>50</v>
      </c>
      <c r="AJ15" s="255"/>
      <c r="AK15" s="255">
        <v>10</v>
      </c>
      <c r="AL15" s="751" t="s">
        <v>2384</v>
      </c>
    </row>
    <row r="16" spans="1:38" s="792" customFormat="1" ht="14.1" customHeight="1">
      <c r="A16" s="256">
        <v>90</v>
      </c>
      <c r="B16" s="257">
        <v>43628</v>
      </c>
      <c r="C16" s="713" t="str">
        <f t="shared" si="0"/>
        <v>*PDR1906-1090*</v>
      </c>
      <c r="D16" s="672" t="s">
        <v>3844</v>
      </c>
      <c r="E16" s="256" t="s">
        <v>3839</v>
      </c>
      <c r="F16" s="256"/>
      <c r="G16" s="297" t="s">
        <v>2387</v>
      </c>
      <c r="H16" s="258" t="s">
        <v>2383</v>
      </c>
      <c r="I16" s="258" t="s">
        <v>2386</v>
      </c>
      <c r="J16" s="256">
        <v>2060</v>
      </c>
      <c r="K16" s="257">
        <v>22811</v>
      </c>
      <c r="L16" s="788" t="s">
        <v>2385</v>
      </c>
      <c r="M16" s="260" t="s">
        <v>2512</v>
      </c>
      <c r="N16" s="672" t="s">
        <v>2147</v>
      </c>
      <c r="O16" s="257" t="s">
        <v>1291</v>
      </c>
      <c r="P16" s="257"/>
      <c r="Q16" s="257"/>
      <c r="R16" s="257">
        <v>43630</v>
      </c>
      <c r="S16" s="256">
        <v>2063</v>
      </c>
      <c r="T16" s="1191" t="s">
        <v>2208</v>
      </c>
      <c r="U16" s="256"/>
      <c r="V16" s="293">
        <v>2060</v>
      </c>
      <c r="W16" s="259"/>
      <c r="X16" s="680" t="s">
        <v>1828</v>
      </c>
      <c r="Y16" s="674" t="s">
        <v>2152</v>
      </c>
      <c r="Z16" s="672">
        <v>508</v>
      </c>
      <c r="AA16" s="261">
        <v>1675</v>
      </c>
      <c r="AB16" s="329">
        <f t="shared" si="1"/>
        <v>41.26</v>
      </c>
      <c r="AC16" s="329">
        <f t="shared" si="2"/>
        <v>403.34</v>
      </c>
      <c r="AD16" s="340">
        <f t="shared" si="3"/>
        <v>14.722333333333333</v>
      </c>
      <c r="AE16" s="341">
        <f t="shared" si="4"/>
        <v>14</v>
      </c>
      <c r="AF16" s="340">
        <f t="shared" si="5"/>
        <v>14.433400000000001</v>
      </c>
      <c r="AG16" s="262" t="s">
        <v>1330</v>
      </c>
      <c r="AH16" s="255" t="s">
        <v>2</v>
      </c>
      <c r="AI16" s="255">
        <v>50</v>
      </c>
      <c r="AJ16" s="255"/>
      <c r="AK16" s="255">
        <v>10</v>
      </c>
      <c r="AL16" s="751" t="s">
        <v>2384</v>
      </c>
    </row>
    <row r="17" spans="1:38" s="792" customFormat="1" ht="14.1" customHeight="1">
      <c r="A17" s="256">
        <v>100</v>
      </c>
      <c r="B17" s="257">
        <v>43628</v>
      </c>
      <c r="C17" s="713" t="str">
        <f t="shared" si="0"/>
        <v>*PDR1906-1092*</v>
      </c>
      <c r="D17" s="672" t="s">
        <v>3843</v>
      </c>
      <c r="E17" s="256" t="s">
        <v>3839</v>
      </c>
      <c r="F17" s="256"/>
      <c r="G17" s="297" t="s">
        <v>2387</v>
      </c>
      <c r="H17" s="258" t="s">
        <v>2383</v>
      </c>
      <c r="I17" s="258" t="s">
        <v>2386</v>
      </c>
      <c r="J17" s="256">
        <v>2060</v>
      </c>
      <c r="K17" s="257">
        <v>22811</v>
      </c>
      <c r="L17" s="788" t="s">
        <v>2385</v>
      </c>
      <c r="M17" s="260" t="s">
        <v>2512</v>
      </c>
      <c r="N17" s="672" t="s">
        <v>2147</v>
      </c>
      <c r="O17" s="257" t="s">
        <v>1291</v>
      </c>
      <c r="P17" s="257"/>
      <c r="Q17" s="257"/>
      <c r="R17" s="257">
        <v>43630</v>
      </c>
      <c r="S17" s="256">
        <v>2063</v>
      </c>
      <c r="T17" s="1191" t="s">
        <v>2208</v>
      </c>
      <c r="U17" s="256"/>
      <c r="V17" s="293">
        <v>2060</v>
      </c>
      <c r="W17" s="259"/>
      <c r="X17" s="680" t="s">
        <v>1828</v>
      </c>
      <c r="Y17" s="674" t="s">
        <v>2152</v>
      </c>
      <c r="Z17" s="672">
        <v>508</v>
      </c>
      <c r="AA17" s="261">
        <v>1675</v>
      </c>
      <c r="AB17" s="329">
        <f t="shared" si="1"/>
        <v>41.26</v>
      </c>
      <c r="AC17" s="329">
        <f t="shared" si="2"/>
        <v>444.59999999999997</v>
      </c>
      <c r="AD17" s="340">
        <f t="shared" si="3"/>
        <v>15.41</v>
      </c>
      <c r="AE17" s="341">
        <f t="shared" si="4"/>
        <v>15</v>
      </c>
      <c r="AF17" s="340">
        <f t="shared" si="5"/>
        <v>15.246</v>
      </c>
      <c r="AG17" s="262" t="s">
        <v>1330</v>
      </c>
      <c r="AH17" s="255" t="s">
        <v>2</v>
      </c>
      <c r="AI17" s="255">
        <v>50</v>
      </c>
      <c r="AJ17" s="255"/>
      <c r="AK17" s="255">
        <v>10</v>
      </c>
      <c r="AL17" s="751" t="s">
        <v>2384</v>
      </c>
    </row>
    <row r="18" spans="1:38" s="792" customFormat="1" ht="14.1" customHeight="1">
      <c r="A18" s="256">
        <v>110</v>
      </c>
      <c r="B18" s="257">
        <v>43628</v>
      </c>
      <c r="C18" s="713" t="str">
        <f t="shared" si="0"/>
        <v>*PDR1906-1094*</v>
      </c>
      <c r="D18" s="672" t="s">
        <v>3842</v>
      </c>
      <c r="E18" s="256" t="s">
        <v>3839</v>
      </c>
      <c r="F18" s="256"/>
      <c r="G18" s="297" t="s">
        <v>2387</v>
      </c>
      <c r="H18" s="258" t="s">
        <v>2383</v>
      </c>
      <c r="I18" s="258" t="s">
        <v>2386</v>
      </c>
      <c r="J18" s="256">
        <v>2060</v>
      </c>
      <c r="K18" s="257">
        <v>22811</v>
      </c>
      <c r="L18" s="788" t="s">
        <v>2385</v>
      </c>
      <c r="M18" s="260" t="s">
        <v>2512</v>
      </c>
      <c r="N18" s="672" t="s">
        <v>2147</v>
      </c>
      <c r="O18" s="257" t="s">
        <v>1291</v>
      </c>
      <c r="P18" s="257"/>
      <c r="Q18" s="257"/>
      <c r="R18" s="257">
        <v>43630</v>
      </c>
      <c r="S18" s="256">
        <v>2063</v>
      </c>
      <c r="T18" s="1191" t="s">
        <v>2208</v>
      </c>
      <c r="U18" s="256"/>
      <c r="V18" s="293">
        <v>2060</v>
      </c>
      <c r="W18" s="259"/>
      <c r="X18" s="680" t="s">
        <v>1828</v>
      </c>
      <c r="Y18" s="674" t="s">
        <v>2152</v>
      </c>
      <c r="Z18" s="672">
        <v>508</v>
      </c>
      <c r="AA18" s="261">
        <v>1675</v>
      </c>
      <c r="AB18" s="329">
        <f t="shared" si="1"/>
        <v>41.26</v>
      </c>
      <c r="AC18" s="329">
        <f t="shared" si="2"/>
        <v>485.85999999999996</v>
      </c>
      <c r="AD18" s="340">
        <f t="shared" si="3"/>
        <v>16.097666666666665</v>
      </c>
      <c r="AE18" s="341">
        <f t="shared" si="4"/>
        <v>16</v>
      </c>
      <c r="AF18" s="340">
        <f t="shared" si="5"/>
        <v>16.058599999999998</v>
      </c>
      <c r="AG18" s="262" t="s">
        <v>1330</v>
      </c>
      <c r="AH18" s="255" t="s">
        <v>2</v>
      </c>
      <c r="AI18" s="255">
        <v>50</v>
      </c>
      <c r="AJ18" s="255"/>
      <c r="AK18" s="255">
        <v>10</v>
      </c>
      <c r="AL18" s="751" t="s">
        <v>2384</v>
      </c>
    </row>
    <row r="19" spans="1:38" s="792" customFormat="1" ht="14.1" customHeight="1">
      <c r="A19" s="256">
        <v>120</v>
      </c>
      <c r="B19" s="257">
        <v>43628</v>
      </c>
      <c r="C19" s="713" t="str">
        <f t="shared" si="0"/>
        <v>*PDR1906-1096*</v>
      </c>
      <c r="D19" s="672" t="s">
        <v>3841</v>
      </c>
      <c r="E19" s="256" t="s">
        <v>3839</v>
      </c>
      <c r="F19" s="256"/>
      <c r="G19" s="297" t="s">
        <v>2387</v>
      </c>
      <c r="H19" s="258" t="s">
        <v>2383</v>
      </c>
      <c r="I19" s="258" t="s">
        <v>2386</v>
      </c>
      <c r="J19" s="256">
        <v>2060</v>
      </c>
      <c r="K19" s="257">
        <v>22811</v>
      </c>
      <c r="L19" s="788" t="s">
        <v>2385</v>
      </c>
      <c r="M19" s="260" t="s">
        <v>2512</v>
      </c>
      <c r="N19" s="672" t="s">
        <v>2147</v>
      </c>
      <c r="O19" s="257" t="s">
        <v>1291</v>
      </c>
      <c r="P19" s="257"/>
      <c r="Q19" s="257"/>
      <c r="R19" s="257">
        <v>43630</v>
      </c>
      <c r="S19" s="256">
        <v>2063</v>
      </c>
      <c r="T19" s="1191" t="s">
        <v>2208</v>
      </c>
      <c r="U19" s="256"/>
      <c r="V19" s="293">
        <v>2060</v>
      </c>
      <c r="W19" s="259"/>
      <c r="X19" s="680" t="s">
        <v>1828</v>
      </c>
      <c r="Y19" s="674" t="s">
        <v>2152</v>
      </c>
      <c r="Z19" s="672">
        <v>508</v>
      </c>
      <c r="AA19" s="261">
        <v>1675</v>
      </c>
      <c r="AB19" s="329">
        <f t="shared" si="1"/>
        <v>41.26</v>
      </c>
      <c r="AC19" s="329">
        <f t="shared" si="2"/>
        <v>527.12</v>
      </c>
      <c r="AD19" s="340">
        <f t="shared" si="3"/>
        <v>16.785333333333334</v>
      </c>
      <c r="AE19" s="341">
        <f t="shared" si="4"/>
        <v>16</v>
      </c>
      <c r="AF19" s="340">
        <f t="shared" si="5"/>
        <v>16.4712</v>
      </c>
      <c r="AG19" s="262" t="s">
        <v>1330</v>
      </c>
      <c r="AH19" s="255" t="s">
        <v>2</v>
      </c>
      <c r="AI19" s="255">
        <v>50</v>
      </c>
      <c r="AJ19" s="255"/>
      <c r="AK19" s="255">
        <v>10</v>
      </c>
      <c r="AL19" s="751" t="s">
        <v>2384</v>
      </c>
    </row>
    <row r="20" spans="1:38" s="792" customFormat="1" ht="14.1" customHeight="1">
      <c r="A20" s="256">
        <v>130</v>
      </c>
      <c r="B20" s="257">
        <v>43628</v>
      </c>
      <c r="C20" s="713" t="str">
        <f t="shared" si="0"/>
        <v>*PDR1906-1098*</v>
      </c>
      <c r="D20" s="672" t="s">
        <v>3840</v>
      </c>
      <c r="E20" s="256" t="s">
        <v>3839</v>
      </c>
      <c r="F20" s="256"/>
      <c r="G20" s="297" t="s">
        <v>2387</v>
      </c>
      <c r="H20" s="258" t="s">
        <v>2383</v>
      </c>
      <c r="I20" s="258" t="s">
        <v>2386</v>
      </c>
      <c r="J20" s="256">
        <v>2060</v>
      </c>
      <c r="K20" s="257">
        <v>22811</v>
      </c>
      <c r="L20" s="788" t="s">
        <v>2385</v>
      </c>
      <c r="M20" s="260" t="s">
        <v>2512</v>
      </c>
      <c r="N20" s="672" t="s">
        <v>2147</v>
      </c>
      <c r="O20" s="257" t="s">
        <v>1291</v>
      </c>
      <c r="P20" s="257"/>
      <c r="Q20" s="257"/>
      <c r="R20" s="257">
        <v>43630</v>
      </c>
      <c r="S20" s="256">
        <v>2063</v>
      </c>
      <c r="T20" s="1191" t="s">
        <v>2208</v>
      </c>
      <c r="U20" s="256"/>
      <c r="V20" s="293">
        <v>2060</v>
      </c>
      <c r="W20" s="259"/>
      <c r="X20" s="680" t="s">
        <v>1828</v>
      </c>
      <c r="Y20" s="674" t="s">
        <v>2152</v>
      </c>
      <c r="Z20" s="672">
        <v>508</v>
      </c>
      <c r="AA20" s="261">
        <v>1675</v>
      </c>
      <c r="AB20" s="329">
        <f t="shared" si="1"/>
        <v>41.26</v>
      </c>
      <c r="AC20" s="329">
        <f t="shared" si="2"/>
        <v>568.38</v>
      </c>
      <c r="AD20" s="340">
        <f t="shared" si="3"/>
        <v>17.472999999999999</v>
      </c>
      <c r="AE20" s="341">
        <f t="shared" si="4"/>
        <v>17</v>
      </c>
      <c r="AF20" s="340">
        <f t="shared" si="5"/>
        <v>17.283799999999999</v>
      </c>
      <c r="AG20" s="262" t="s">
        <v>1330</v>
      </c>
      <c r="AH20" s="255" t="s">
        <v>2</v>
      </c>
      <c r="AI20" s="255">
        <v>50</v>
      </c>
      <c r="AJ20" s="255"/>
      <c r="AK20" s="255">
        <v>10</v>
      </c>
      <c r="AL20" s="751" t="s">
        <v>2384</v>
      </c>
    </row>
    <row r="21" spans="1:38" s="853" customFormat="1" ht="14.1" customHeight="1">
      <c r="A21" s="254" t="s">
        <v>69</v>
      </c>
      <c r="B21" s="1258">
        <v>43594</v>
      </c>
      <c r="C21" s="1259" t="str">
        <f t="shared" si="0"/>
        <v>*PDR1905-0851*</v>
      </c>
      <c r="D21" s="1260" t="s">
        <v>2459</v>
      </c>
      <c r="E21" s="1257" t="s">
        <v>2453</v>
      </c>
      <c r="F21" s="1257"/>
      <c r="G21" s="1261" t="s">
        <v>2454</v>
      </c>
      <c r="H21" s="1262" t="s">
        <v>2383</v>
      </c>
      <c r="I21" s="1262" t="s">
        <v>2455</v>
      </c>
      <c r="J21" s="1257">
        <v>2060</v>
      </c>
      <c r="K21" s="1258">
        <v>43629</v>
      </c>
      <c r="L21" s="1262" t="s">
        <v>2456</v>
      </c>
      <c r="M21" s="1263" t="s">
        <v>2457</v>
      </c>
      <c r="N21" s="1260" t="s">
        <v>2147</v>
      </c>
      <c r="O21" s="1258" t="s">
        <v>1291</v>
      </c>
      <c r="P21" s="1264"/>
      <c r="Q21" s="1258"/>
      <c r="R21" s="1258">
        <v>43619</v>
      </c>
      <c r="S21" s="1257">
        <v>2063</v>
      </c>
      <c r="T21" s="1257" t="s">
        <v>2208</v>
      </c>
      <c r="U21" s="1257"/>
      <c r="V21" s="293">
        <v>2060</v>
      </c>
      <c r="W21" s="1266"/>
      <c r="X21" s="1267" t="s">
        <v>1828</v>
      </c>
      <c r="Y21" s="1263" t="s">
        <v>2152</v>
      </c>
      <c r="Z21" s="1260">
        <v>508</v>
      </c>
      <c r="AA21" s="1268">
        <v>1675</v>
      </c>
      <c r="AB21" s="329">
        <f t="shared" si="1"/>
        <v>70.63</v>
      </c>
      <c r="AC21" s="329">
        <f t="shared" si="2"/>
        <v>639.01</v>
      </c>
      <c r="AD21" s="340">
        <f t="shared" si="3"/>
        <v>18.650166666666667</v>
      </c>
      <c r="AE21" s="341">
        <f t="shared" si="4"/>
        <v>18</v>
      </c>
      <c r="AF21" s="340">
        <f t="shared" si="5"/>
        <v>18.3901</v>
      </c>
      <c r="AG21" s="1269" t="s">
        <v>1330</v>
      </c>
      <c r="AH21" s="1270" t="s">
        <v>2</v>
      </c>
      <c r="AI21" s="1270">
        <v>100</v>
      </c>
      <c r="AJ21" s="786">
        <v>50</v>
      </c>
      <c r="AK21" s="786">
        <v>10</v>
      </c>
      <c r="AL21" s="1271" t="s">
        <v>2048</v>
      </c>
    </row>
    <row r="22" spans="1:38" s="853" customFormat="1" ht="14.1" customHeight="1">
      <c r="A22" s="254" t="s">
        <v>69</v>
      </c>
      <c r="B22" s="1258">
        <v>43594</v>
      </c>
      <c r="C22" s="1259" t="str">
        <f t="shared" si="0"/>
        <v>*PDR1905-0853*</v>
      </c>
      <c r="D22" s="1260" t="s">
        <v>2460</v>
      </c>
      <c r="E22" s="1257" t="s">
        <v>2453</v>
      </c>
      <c r="F22" s="1257"/>
      <c r="G22" s="1261" t="s">
        <v>2454</v>
      </c>
      <c r="H22" s="1262" t="s">
        <v>2383</v>
      </c>
      <c r="I22" s="1262" t="s">
        <v>2455</v>
      </c>
      <c r="J22" s="1257">
        <v>2060</v>
      </c>
      <c r="K22" s="1258">
        <v>43629</v>
      </c>
      <c r="L22" s="1262" t="s">
        <v>2456</v>
      </c>
      <c r="M22" s="1263" t="s">
        <v>2457</v>
      </c>
      <c r="N22" s="1260" t="s">
        <v>2147</v>
      </c>
      <c r="O22" s="1258" t="s">
        <v>1291</v>
      </c>
      <c r="P22" s="1264"/>
      <c r="Q22" s="1258"/>
      <c r="R22" s="1258">
        <v>43619</v>
      </c>
      <c r="S22" s="1257">
        <v>2063</v>
      </c>
      <c r="T22" s="1257" t="s">
        <v>2208</v>
      </c>
      <c r="U22" s="1257"/>
      <c r="V22" s="293">
        <v>2060</v>
      </c>
      <c r="W22" s="1266"/>
      <c r="X22" s="1267" t="s">
        <v>1828</v>
      </c>
      <c r="Y22" s="1263" t="s">
        <v>2152</v>
      </c>
      <c r="Z22" s="1260">
        <v>508</v>
      </c>
      <c r="AA22" s="1268">
        <v>1675</v>
      </c>
      <c r="AB22" s="329">
        <f t="shared" si="1"/>
        <v>20.63</v>
      </c>
      <c r="AC22" s="329">
        <f t="shared" si="2"/>
        <v>659.64</v>
      </c>
      <c r="AD22" s="340">
        <f t="shared" si="3"/>
        <v>18.994</v>
      </c>
      <c r="AE22" s="341">
        <f t="shared" si="4"/>
        <v>18</v>
      </c>
      <c r="AF22" s="340">
        <f t="shared" si="5"/>
        <v>18.596399999999999</v>
      </c>
      <c r="AG22" s="1269" t="s">
        <v>1330</v>
      </c>
      <c r="AH22" s="1270" t="s">
        <v>2</v>
      </c>
      <c r="AI22" s="1270">
        <v>100</v>
      </c>
      <c r="AJ22" s="786"/>
      <c r="AK22" s="786">
        <v>10</v>
      </c>
      <c r="AL22" s="1271" t="s">
        <v>2048</v>
      </c>
    </row>
    <row r="23" spans="1:38" s="853" customFormat="1" ht="14.1" customHeight="1">
      <c r="A23" s="254" t="s">
        <v>69</v>
      </c>
      <c r="B23" s="1258">
        <v>43607</v>
      </c>
      <c r="C23" s="1259" t="str">
        <f t="shared" si="0"/>
        <v>*PDR1906-1122*</v>
      </c>
      <c r="D23" s="1260" t="s">
        <v>3913</v>
      </c>
      <c r="E23" s="1257" t="s">
        <v>3915</v>
      </c>
      <c r="F23" s="1257"/>
      <c r="G23" s="1261" t="s">
        <v>2735</v>
      </c>
      <c r="H23" s="1262" t="s">
        <v>2383</v>
      </c>
      <c r="I23" s="1262" t="s">
        <v>2734</v>
      </c>
      <c r="J23" s="1257">
        <v>2060</v>
      </c>
      <c r="K23" s="1258">
        <v>43630</v>
      </c>
      <c r="L23" s="1262" t="s">
        <v>2643</v>
      </c>
      <c r="M23" s="1263" t="s">
        <v>2733</v>
      </c>
      <c r="N23" s="1260" t="s">
        <v>2147</v>
      </c>
      <c r="O23" s="1258" t="s">
        <v>1291</v>
      </c>
      <c r="P23" s="1264"/>
      <c r="Q23" s="1258"/>
      <c r="R23" s="1258">
        <v>43630</v>
      </c>
      <c r="S23" s="1257">
        <v>2063</v>
      </c>
      <c r="T23" s="1265" t="s">
        <v>2208</v>
      </c>
      <c r="U23" s="1257"/>
      <c r="V23" s="293">
        <v>2060</v>
      </c>
      <c r="W23" s="1266"/>
      <c r="X23" s="1267" t="s">
        <v>1828</v>
      </c>
      <c r="Y23" s="1272" t="s">
        <v>2152</v>
      </c>
      <c r="Z23" s="1260">
        <v>508</v>
      </c>
      <c r="AA23" s="1268">
        <v>1675</v>
      </c>
      <c r="AB23" s="329">
        <f t="shared" si="1"/>
        <v>70.63</v>
      </c>
      <c r="AC23" s="329">
        <f t="shared" si="2"/>
        <v>730.27</v>
      </c>
      <c r="AD23" s="340">
        <f t="shared" si="3"/>
        <v>20.171166666666664</v>
      </c>
      <c r="AE23" s="341">
        <f t="shared" si="4"/>
        <v>20</v>
      </c>
      <c r="AF23" s="340">
        <f t="shared" si="5"/>
        <v>20.102699999999999</v>
      </c>
      <c r="AG23" s="1269" t="s">
        <v>1330</v>
      </c>
      <c r="AH23" s="1270" t="s">
        <v>2</v>
      </c>
      <c r="AI23" s="1270">
        <v>100</v>
      </c>
      <c r="AJ23" s="786">
        <v>50</v>
      </c>
      <c r="AK23" s="786">
        <v>10</v>
      </c>
      <c r="AL23" s="786" t="s">
        <v>2048</v>
      </c>
    </row>
    <row r="24" spans="1:38" s="853" customFormat="1" ht="14.1" customHeight="1">
      <c r="A24" s="254" t="s">
        <v>69</v>
      </c>
      <c r="B24" s="1258">
        <v>43607</v>
      </c>
      <c r="C24" s="1259" t="str">
        <f t="shared" si="0"/>
        <v>*PDR1906-1124*</v>
      </c>
      <c r="D24" s="1260" t="s">
        <v>3914</v>
      </c>
      <c r="E24" s="1257" t="s">
        <v>3915</v>
      </c>
      <c r="F24" s="1257"/>
      <c r="G24" s="1261" t="s">
        <v>2735</v>
      </c>
      <c r="H24" s="1262" t="s">
        <v>2383</v>
      </c>
      <c r="I24" s="1262" t="s">
        <v>2734</v>
      </c>
      <c r="J24" s="1257">
        <v>2060</v>
      </c>
      <c r="K24" s="1258">
        <v>43630</v>
      </c>
      <c r="L24" s="1262" t="s">
        <v>2643</v>
      </c>
      <c r="M24" s="1263" t="s">
        <v>2733</v>
      </c>
      <c r="N24" s="1260" t="s">
        <v>2147</v>
      </c>
      <c r="O24" s="1258" t="s">
        <v>1291</v>
      </c>
      <c r="P24" s="1264"/>
      <c r="Q24" s="1258"/>
      <c r="R24" s="1258">
        <v>43630</v>
      </c>
      <c r="S24" s="1257">
        <v>2063</v>
      </c>
      <c r="T24" s="1265" t="s">
        <v>2208</v>
      </c>
      <c r="U24" s="1257"/>
      <c r="V24" s="293">
        <v>2060</v>
      </c>
      <c r="W24" s="1266"/>
      <c r="X24" s="1267" t="s">
        <v>1828</v>
      </c>
      <c r="Y24" s="1272" t="s">
        <v>2152</v>
      </c>
      <c r="Z24" s="1260">
        <v>508</v>
      </c>
      <c r="AA24" s="1268">
        <v>1675</v>
      </c>
      <c r="AB24" s="329">
        <f t="shared" si="1"/>
        <v>20.63</v>
      </c>
      <c r="AC24" s="329">
        <f t="shared" si="2"/>
        <v>750.9</v>
      </c>
      <c r="AD24" s="340">
        <f t="shared" si="3"/>
        <v>20.515000000000001</v>
      </c>
      <c r="AE24" s="341">
        <f t="shared" si="4"/>
        <v>20</v>
      </c>
      <c r="AF24" s="340">
        <f t="shared" si="5"/>
        <v>20.309000000000001</v>
      </c>
      <c r="AG24" s="1269" t="s">
        <v>1330</v>
      </c>
      <c r="AH24" s="1270" t="s">
        <v>2</v>
      </c>
      <c r="AI24" s="1270">
        <v>100</v>
      </c>
      <c r="AJ24" s="786"/>
      <c r="AK24" s="786">
        <v>10</v>
      </c>
      <c r="AL24" s="786" t="s">
        <v>2048</v>
      </c>
    </row>
    <row r="25" spans="1:38" s="853" customFormat="1" ht="14.1" customHeight="1">
      <c r="A25" s="254" t="s">
        <v>69</v>
      </c>
      <c r="B25" s="288">
        <v>43628</v>
      </c>
      <c r="C25" s="277" t="str">
        <f t="shared" si="0"/>
        <v>*PDR1906-1074*</v>
      </c>
      <c r="D25" s="747" t="s">
        <v>3855</v>
      </c>
      <c r="E25" s="254" t="s">
        <v>3852</v>
      </c>
      <c r="F25" s="254"/>
      <c r="G25" s="797" t="s">
        <v>2001</v>
      </c>
      <c r="H25" s="798" t="s">
        <v>1999</v>
      </c>
      <c r="I25" s="798" t="s">
        <v>1575</v>
      </c>
      <c r="J25" s="254">
        <v>2060</v>
      </c>
      <c r="K25" s="288">
        <v>43630</v>
      </c>
      <c r="L25" s="798" t="s">
        <v>2025</v>
      </c>
      <c r="M25" s="785" t="s">
        <v>3851</v>
      </c>
      <c r="N25" s="747" t="s">
        <v>1308</v>
      </c>
      <c r="O25" s="288"/>
      <c r="P25" s="288"/>
      <c r="Q25" s="288">
        <v>43627</v>
      </c>
      <c r="R25" s="288">
        <v>43630</v>
      </c>
      <c r="S25" s="254">
        <v>2060</v>
      </c>
      <c r="T25" s="1273" t="s">
        <v>2209</v>
      </c>
      <c r="U25" s="1255" t="s">
        <v>3912</v>
      </c>
      <c r="V25" s="293">
        <v>2060</v>
      </c>
      <c r="W25" s="799"/>
      <c r="X25" s="800" t="s">
        <v>1828</v>
      </c>
      <c r="Y25" s="1256" t="s">
        <v>3850</v>
      </c>
      <c r="Z25" s="747">
        <v>508</v>
      </c>
      <c r="AA25" s="801">
        <v>1675</v>
      </c>
      <c r="AB25" s="329">
        <f t="shared" si="1"/>
        <v>70.599999999999994</v>
      </c>
      <c r="AC25" s="329">
        <f t="shared" si="2"/>
        <v>821.5</v>
      </c>
      <c r="AD25" s="340">
        <f t="shared" si="3"/>
        <v>21.691666666666666</v>
      </c>
      <c r="AE25" s="341">
        <f t="shared" si="4"/>
        <v>21</v>
      </c>
      <c r="AF25" s="340">
        <f t="shared" si="5"/>
        <v>21.414999999999999</v>
      </c>
      <c r="AG25" s="802" t="s">
        <v>1330</v>
      </c>
      <c r="AH25" s="786" t="s">
        <v>2</v>
      </c>
      <c r="AI25" s="786">
        <v>100</v>
      </c>
      <c r="AJ25" s="786">
        <v>50</v>
      </c>
      <c r="AK25" s="786">
        <v>10</v>
      </c>
      <c r="AL25" s="786" t="s">
        <v>2003</v>
      </c>
    </row>
    <row r="26" spans="1:38" s="853" customFormat="1" ht="14.1" customHeight="1">
      <c r="A26" s="254" t="s">
        <v>69</v>
      </c>
      <c r="B26" s="288">
        <v>43628</v>
      </c>
      <c r="C26" s="277" t="str">
        <f t="shared" si="0"/>
        <v>*PDR1906-1076*</v>
      </c>
      <c r="D26" s="747" t="s">
        <v>3854</v>
      </c>
      <c r="E26" s="254" t="s">
        <v>3852</v>
      </c>
      <c r="F26" s="254"/>
      <c r="G26" s="797" t="s">
        <v>2001</v>
      </c>
      <c r="H26" s="798" t="s">
        <v>1999</v>
      </c>
      <c r="I26" s="798" t="s">
        <v>1575</v>
      </c>
      <c r="J26" s="254">
        <v>2060</v>
      </c>
      <c r="K26" s="288">
        <v>43630</v>
      </c>
      <c r="L26" s="798" t="s">
        <v>2025</v>
      </c>
      <c r="M26" s="785" t="s">
        <v>3851</v>
      </c>
      <c r="N26" s="747" t="s">
        <v>1308</v>
      </c>
      <c r="O26" s="288" t="s">
        <v>1291</v>
      </c>
      <c r="P26" s="288"/>
      <c r="Q26" s="288"/>
      <c r="R26" s="288">
        <v>43630</v>
      </c>
      <c r="S26" s="254">
        <v>2060</v>
      </c>
      <c r="T26" s="1273" t="s">
        <v>2209</v>
      </c>
      <c r="U26" s="1255" t="s">
        <v>3912</v>
      </c>
      <c r="V26" s="293">
        <v>2060</v>
      </c>
      <c r="W26" s="799"/>
      <c r="X26" s="800" t="s">
        <v>1828</v>
      </c>
      <c r="Y26" s="1256" t="s">
        <v>3850</v>
      </c>
      <c r="Z26" s="747">
        <v>508</v>
      </c>
      <c r="AA26" s="801">
        <v>1675</v>
      </c>
      <c r="AB26" s="329">
        <f t="shared" si="1"/>
        <v>20.6</v>
      </c>
      <c r="AC26" s="329">
        <f t="shared" si="2"/>
        <v>842.1</v>
      </c>
      <c r="AD26" s="340">
        <f t="shared" si="3"/>
        <v>22.035</v>
      </c>
      <c r="AE26" s="341">
        <f t="shared" si="4"/>
        <v>22</v>
      </c>
      <c r="AF26" s="340">
        <f t="shared" si="5"/>
        <v>22.021000000000001</v>
      </c>
      <c r="AG26" s="802" t="s">
        <v>1330</v>
      </c>
      <c r="AH26" s="786" t="s">
        <v>2</v>
      </c>
      <c r="AI26" s="786">
        <v>100</v>
      </c>
      <c r="AJ26" s="786"/>
      <c r="AK26" s="786">
        <v>10</v>
      </c>
      <c r="AL26" s="786" t="s">
        <v>2003</v>
      </c>
    </row>
    <row r="27" spans="1:38" s="853" customFormat="1" ht="14.1" customHeight="1">
      <c r="A27" s="254" t="s">
        <v>69</v>
      </c>
      <c r="B27" s="288">
        <v>43628</v>
      </c>
      <c r="C27" s="277" t="str">
        <f t="shared" si="0"/>
        <v>*PDR1906-1078*</v>
      </c>
      <c r="D27" s="747" t="s">
        <v>3853</v>
      </c>
      <c r="E27" s="254" t="s">
        <v>3852</v>
      </c>
      <c r="F27" s="254"/>
      <c r="G27" s="797" t="s">
        <v>2001</v>
      </c>
      <c r="H27" s="798" t="s">
        <v>1999</v>
      </c>
      <c r="I27" s="798" t="s">
        <v>1575</v>
      </c>
      <c r="J27" s="254">
        <v>2060</v>
      </c>
      <c r="K27" s="288">
        <v>43630</v>
      </c>
      <c r="L27" s="798" t="s">
        <v>2025</v>
      </c>
      <c r="M27" s="785" t="s">
        <v>3851</v>
      </c>
      <c r="N27" s="747" t="s">
        <v>1308</v>
      </c>
      <c r="O27" s="288" t="s">
        <v>1291</v>
      </c>
      <c r="P27" s="288"/>
      <c r="Q27" s="288"/>
      <c r="R27" s="288">
        <v>43630</v>
      </c>
      <c r="S27" s="254">
        <v>2060</v>
      </c>
      <c r="T27" s="1273" t="s">
        <v>2209</v>
      </c>
      <c r="U27" s="1255" t="s">
        <v>3912</v>
      </c>
      <c r="V27" s="293">
        <v>2060</v>
      </c>
      <c r="W27" s="799"/>
      <c r="X27" s="800" t="s">
        <v>1828</v>
      </c>
      <c r="Y27" s="1256" t="s">
        <v>3850</v>
      </c>
      <c r="Z27" s="747">
        <v>508</v>
      </c>
      <c r="AA27" s="801">
        <v>1675</v>
      </c>
      <c r="AB27" s="329">
        <f t="shared" si="1"/>
        <v>20.6</v>
      </c>
      <c r="AC27" s="329">
        <f t="shared" si="2"/>
        <v>862.7</v>
      </c>
      <c r="AD27" s="340">
        <f t="shared" si="3"/>
        <v>22.378333333333334</v>
      </c>
      <c r="AE27" s="341">
        <f t="shared" si="4"/>
        <v>22</v>
      </c>
      <c r="AF27" s="340">
        <f t="shared" si="5"/>
        <v>22.227</v>
      </c>
      <c r="AG27" s="802" t="s">
        <v>1330</v>
      </c>
      <c r="AH27" s="786" t="s">
        <v>2</v>
      </c>
      <c r="AI27" s="255">
        <v>100</v>
      </c>
      <c r="AJ27" s="786"/>
      <c r="AK27" s="786">
        <v>10</v>
      </c>
      <c r="AL27" s="786" t="s">
        <v>2003</v>
      </c>
    </row>
    <row r="28" spans="1:38" s="274" customFormat="1" ht="14.1" customHeight="1">
      <c r="A28" s="256">
        <v>210</v>
      </c>
      <c r="B28" s="257">
        <v>43616</v>
      </c>
      <c r="C28" s="713" t="str">
        <f t="shared" si="0"/>
        <v>*PDR1906-0535*</v>
      </c>
      <c r="D28" s="672" t="s">
        <v>3040</v>
      </c>
      <c r="E28" s="256" t="s">
        <v>3037</v>
      </c>
      <c r="F28" s="256"/>
      <c r="G28" s="297" t="s">
        <v>2452</v>
      </c>
      <c r="H28" s="258" t="s">
        <v>2383</v>
      </c>
      <c r="I28" s="258" t="s">
        <v>2451</v>
      </c>
      <c r="J28" s="256">
        <v>2060</v>
      </c>
      <c r="K28" s="257">
        <v>43631</v>
      </c>
      <c r="L28" s="788" t="s">
        <v>2450</v>
      </c>
      <c r="M28" s="260" t="s">
        <v>2449</v>
      </c>
      <c r="N28" s="928" t="s">
        <v>2147</v>
      </c>
      <c r="O28" s="257" t="s">
        <v>1291</v>
      </c>
      <c r="P28" s="257"/>
      <c r="Q28" s="257"/>
      <c r="R28" s="257">
        <v>43619</v>
      </c>
      <c r="S28" s="256">
        <v>2063</v>
      </c>
      <c r="T28" s="804" t="s">
        <v>2208</v>
      </c>
      <c r="U28" s="256">
        <v>2063</v>
      </c>
      <c r="V28" s="293">
        <v>2060</v>
      </c>
      <c r="W28" s="259"/>
      <c r="X28" s="680" t="s">
        <v>1828</v>
      </c>
      <c r="Y28" s="674" t="s">
        <v>2152</v>
      </c>
      <c r="Z28" s="672">
        <v>508</v>
      </c>
      <c r="AA28" s="261">
        <v>1675</v>
      </c>
      <c r="AB28" s="329">
        <f t="shared" si="1"/>
        <v>70.63</v>
      </c>
      <c r="AC28" s="329">
        <f t="shared" si="2"/>
        <v>933.33</v>
      </c>
      <c r="AD28" s="340">
        <f t="shared" si="3"/>
        <v>23.555500000000002</v>
      </c>
      <c r="AE28" s="341">
        <f t="shared" si="4"/>
        <v>23</v>
      </c>
      <c r="AF28" s="340">
        <f t="shared" si="5"/>
        <v>23.333300000000001</v>
      </c>
      <c r="AG28" s="262" t="s">
        <v>1330</v>
      </c>
      <c r="AH28" s="255" t="s">
        <v>2</v>
      </c>
      <c r="AI28" s="255">
        <v>100</v>
      </c>
      <c r="AJ28" s="255">
        <v>50</v>
      </c>
      <c r="AK28" s="255">
        <v>10</v>
      </c>
      <c r="AL28" s="726" t="s">
        <v>2048</v>
      </c>
    </row>
    <row r="29" spans="1:38" s="274" customFormat="1" ht="14.1" customHeight="1">
      <c r="A29" s="256">
        <v>220</v>
      </c>
      <c r="B29" s="257">
        <v>43616</v>
      </c>
      <c r="C29" s="713" t="str">
        <f t="shared" si="0"/>
        <v>*PDR1906-0537*</v>
      </c>
      <c r="D29" s="672" t="s">
        <v>3041</v>
      </c>
      <c r="E29" s="256" t="s">
        <v>3037</v>
      </c>
      <c r="F29" s="256"/>
      <c r="G29" s="297" t="s">
        <v>2452</v>
      </c>
      <c r="H29" s="258" t="s">
        <v>2383</v>
      </c>
      <c r="I29" s="258" t="s">
        <v>2451</v>
      </c>
      <c r="J29" s="256">
        <v>2060</v>
      </c>
      <c r="K29" s="257">
        <v>43631</v>
      </c>
      <c r="L29" s="788" t="s">
        <v>2450</v>
      </c>
      <c r="M29" s="260" t="s">
        <v>2449</v>
      </c>
      <c r="N29" s="672" t="s">
        <v>2147</v>
      </c>
      <c r="O29" s="257" t="s">
        <v>1291</v>
      </c>
      <c r="P29" s="257"/>
      <c r="Q29" s="257"/>
      <c r="R29" s="257">
        <v>43619</v>
      </c>
      <c r="S29" s="256">
        <v>2063</v>
      </c>
      <c r="T29" s="804" t="s">
        <v>2208</v>
      </c>
      <c r="U29" s="256">
        <v>2063</v>
      </c>
      <c r="V29" s="293">
        <v>2060</v>
      </c>
      <c r="W29" s="259"/>
      <c r="X29" s="680" t="s">
        <v>1828</v>
      </c>
      <c r="Y29" s="674" t="s">
        <v>2152</v>
      </c>
      <c r="Z29" s="672">
        <v>508</v>
      </c>
      <c r="AA29" s="261">
        <v>1675</v>
      </c>
      <c r="AB29" s="329">
        <f t="shared" si="1"/>
        <v>20.63</v>
      </c>
      <c r="AC29" s="329">
        <f t="shared" si="2"/>
        <v>953.96</v>
      </c>
      <c r="AD29" s="340">
        <f t="shared" si="3"/>
        <v>23.899333333333335</v>
      </c>
      <c r="AE29" s="341">
        <f t="shared" si="4"/>
        <v>23</v>
      </c>
      <c r="AF29" s="340">
        <f t="shared" si="5"/>
        <v>23.5396</v>
      </c>
      <c r="AG29" s="262" t="s">
        <v>1330</v>
      </c>
      <c r="AH29" s="255" t="s">
        <v>2</v>
      </c>
      <c r="AI29" s="255">
        <v>100</v>
      </c>
      <c r="AJ29" s="255"/>
      <c r="AK29" s="255">
        <v>10</v>
      </c>
      <c r="AL29" s="726" t="s">
        <v>2048</v>
      </c>
    </row>
    <row r="30" spans="1:38" s="274" customFormat="1" ht="14.1" customHeight="1">
      <c r="A30" s="256">
        <v>230</v>
      </c>
      <c r="B30" s="257">
        <v>43616</v>
      </c>
      <c r="C30" s="713" t="str">
        <f t="shared" si="0"/>
        <v>*PDR1906-0539*</v>
      </c>
      <c r="D30" s="672" t="s">
        <v>3042</v>
      </c>
      <c r="E30" s="256" t="s">
        <v>3037</v>
      </c>
      <c r="F30" s="256"/>
      <c r="G30" s="297" t="s">
        <v>2452</v>
      </c>
      <c r="H30" s="258" t="s">
        <v>2383</v>
      </c>
      <c r="I30" s="258" t="s">
        <v>2451</v>
      </c>
      <c r="J30" s="256">
        <v>2060</v>
      </c>
      <c r="K30" s="257">
        <v>43631</v>
      </c>
      <c r="L30" s="788" t="s">
        <v>2450</v>
      </c>
      <c r="M30" s="260" t="s">
        <v>2449</v>
      </c>
      <c r="N30" s="672" t="s">
        <v>2147</v>
      </c>
      <c r="O30" s="257" t="s">
        <v>1291</v>
      </c>
      <c r="P30" s="257"/>
      <c r="Q30" s="257"/>
      <c r="R30" s="257">
        <v>43623</v>
      </c>
      <c r="S30" s="256">
        <v>2063</v>
      </c>
      <c r="T30" s="804" t="s">
        <v>2208</v>
      </c>
      <c r="U30" s="256">
        <v>2063</v>
      </c>
      <c r="V30" s="293">
        <v>2060</v>
      </c>
      <c r="W30" s="259"/>
      <c r="X30" s="680" t="s">
        <v>1828</v>
      </c>
      <c r="Y30" s="674" t="s">
        <v>2152</v>
      </c>
      <c r="Z30" s="672">
        <v>508</v>
      </c>
      <c r="AA30" s="261">
        <v>1675</v>
      </c>
      <c r="AB30" s="329">
        <f t="shared" si="1"/>
        <v>20.63</v>
      </c>
      <c r="AC30" s="329">
        <f t="shared" si="2"/>
        <v>974.59</v>
      </c>
      <c r="AD30" s="340">
        <f t="shared" si="3"/>
        <v>24.243166666666667</v>
      </c>
      <c r="AE30" s="341">
        <f t="shared" si="4"/>
        <v>24</v>
      </c>
      <c r="AF30" s="340">
        <f t="shared" si="5"/>
        <v>24.145900000000001</v>
      </c>
      <c r="AG30" s="262" t="s">
        <v>1330</v>
      </c>
      <c r="AH30" s="255" t="s">
        <v>2</v>
      </c>
      <c r="AI30" s="255">
        <v>100</v>
      </c>
      <c r="AJ30" s="255"/>
      <c r="AK30" s="255">
        <v>10</v>
      </c>
      <c r="AL30" s="726" t="s">
        <v>2048</v>
      </c>
    </row>
    <row r="31" spans="1:38" s="274" customFormat="1" ht="14.1" customHeight="1">
      <c r="A31" s="256">
        <v>240</v>
      </c>
      <c r="B31" s="257">
        <v>43616</v>
      </c>
      <c r="C31" s="713" t="str">
        <f t="shared" si="0"/>
        <v>*PDR1906-0541*</v>
      </c>
      <c r="D31" s="672" t="s">
        <v>3043</v>
      </c>
      <c r="E31" s="256" t="s">
        <v>3037</v>
      </c>
      <c r="F31" s="256"/>
      <c r="G31" s="297" t="s">
        <v>2452</v>
      </c>
      <c r="H31" s="258" t="s">
        <v>2383</v>
      </c>
      <c r="I31" s="258" t="s">
        <v>2451</v>
      </c>
      <c r="J31" s="256">
        <v>2060</v>
      </c>
      <c r="K31" s="257">
        <v>43631</v>
      </c>
      <c r="L31" s="788" t="s">
        <v>2450</v>
      </c>
      <c r="M31" s="260" t="s">
        <v>2449</v>
      </c>
      <c r="N31" s="672" t="s">
        <v>2147</v>
      </c>
      <c r="O31" s="257" t="s">
        <v>1291</v>
      </c>
      <c r="P31" s="257"/>
      <c r="Q31" s="257"/>
      <c r="R31" s="257">
        <v>43626</v>
      </c>
      <c r="S31" s="256">
        <v>2063</v>
      </c>
      <c r="T31" s="804" t="s">
        <v>2208</v>
      </c>
      <c r="U31" s="256">
        <v>2063</v>
      </c>
      <c r="V31" s="293">
        <v>2060</v>
      </c>
      <c r="W31" s="259"/>
      <c r="X31" s="680" t="s">
        <v>1828</v>
      </c>
      <c r="Y31" s="674" t="s">
        <v>2152</v>
      </c>
      <c r="Z31" s="672">
        <v>508</v>
      </c>
      <c r="AA31" s="261">
        <v>1675</v>
      </c>
      <c r="AB31" s="329">
        <f t="shared" si="1"/>
        <v>20.63</v>
      </c>
      <c r="AC31" s="329">
        <f t="shared" si="2"/>
        <v>995.22</v>
      </c>
      <c r="AD31" s="340">
        <f t="shared" si="3"/>
        <v>24.587</v>
      </c>
      <c r="AE31" s="341">
        <f t="shared" si="4"/>
        <v>24</v>
      </c>
      <c r="AF31" s="340">
        <f t="shared" si="5"/>
        <v>24.3522</v>
      </c>
      <c r="AG31" s="262" t="s">
        <v>1330</v>
      </c>
      <c r="AH31" s="255" t="s">
        <v>2</v>
      </c>
      <c r="AI31" s="255">
        <v>100</v>
      </c>
      <c r="AJ31" s="255"/>
      <c r="AK31" s="255">
        <v>10</v>
      </c>
      <c r="AL31" s="726" t="s">
        <v>2048</v>
      </c>
    </row>
    <row r="32" spans="1:38" s="274" customFormat="1" ht="14.1" customHeight="1">
      <c r="A32" s="256">
        <v>250</v>
      </c>
      <c r="B32" s="257">
        <v>43616</v>
      </c>
      <c r="C32" s="713" t="str">
        <f t="shared" si="0"/>
        <v>*PDR1906-0543*</v>
      </c>
      <c r="D32" s="672" t="s">
        <v>3044</v>
      </c>
      <c r="E32" s="256" t="s">
        <v>3037</v>
      </c>
      <c r="F32" s="256"/>
      <c r="G32" s="297" t="s">
        <v>2452</v>
      </c>
      <c r="H32" s="258" t="s">
        <v>2383</v>
      </c>
      <c r="I32" s="258" t="s">
        <v>2451</v>
      </c>
      <c r="J32" s="256">
        <v>2060</v>
      </c>
      <c r="K32" s="257">
        <v>43631</v>
      </c>
      <c r="L32" s="788" t="s">
        <v>2450</v>
      </c>
      <c r="M32" s="260" t="s">
        <v>2449</v>
      </c>
      <c r="N32" s="672" t="s">
        <v>2147</v>
      </c>
      <c r="O32" s="257" t="s">
        <v>1291</v>
      </c>
      <c r="P32" s="257"/>
      <c r="Q32" s="257"/>
      <c r="R32" s="257">
        <v>43626</v>
      </c>
      <c r="S32" s="256">
        <v>2063</v>
      </c>
      <c r="T32" s="804" t="s">
        <v>2208</v>
      </c>
      <c r="U32" s="256">
        <v>2063</v>
      </c>
      <c r="V32" s="293">
        <v>2060</v>
      </c>
      <c r="W32" s="259"/>
      <c r="X32" s="680" t="s">
        <v>1828</v>
      </c>
      <c r="Y32" s="674" t="s">
        <v>2152</v>
      </c>
      <c r="Z32" s="672">
        <v>508</v>
      </c>
      <c r="AA32" s="261">
        <v>1675</v>
      </c>
      <c r="AB32" s="329">
        <f t="shared" si="1"/>
        <v>20.63</v>
      </c>
      <c r="AC32" s="329">
        <f t="shared" si="2"/>
        <v>1015.85</v>
      </c>
      <c r="AD32" s="340">
        <f t="shared" si="3"/>
        <v>24.930833333333332</v>
      </c>
      <c r="AE32" s="341">
        <f t="shared" si="4"/>
        <v>24</v>
      </c>
      <c r="AF32" s="340">
        <f t="shared" si="5"/>
        <v>24.558499999999999</v>
      </c>
      <c r="AG32" s="262" t="s">
        <v>1330</v>
      </c>
      <c r="AH32" s="255" t="s">
        <v>2</v>
      </c>
      <c r="AI32" s="255">
        <v>100</v>
      </c>
      <c r="AJ32" s="255"/>
      <c r="AK32" s="255">
        <v>10</v>
      </c>
      <c r="AL32" s="726" t="s">
        <v>2048</v>
      </c>
    </row>
    <row r="33" spans="1:264" s="274" customFormat="1" ht="14.1" customHeight="1">
      <c r="A33" s="256">
        <v>260</v>
      </c>
      <c r="B33" s="257">
        <v>43616</v>
      </c>
      <c r="C33" s="713" t="str">
        <f t="shared" si="0"/>
        <v>*PDR1906-0545*</v>
      </c>
      <c r="D33" s="672" t="s">
        <v>3045</v>
      </c>
      <c r="E33" s="256" t="s">
        <v>3037</v>
      </c>
      <c r="F33" s="256"/>
      <c r="G33" s="297" t="s">
        <v>2452</v>
      </c>
      <c r="H33" s="258" t="s">
        <v>2383</v>
      </c>
      <c r="I33" s="258" t="s">
        <v>2451</v>
      </c>
      <c r="J33" s="256">
        <v>2060</v>
      </c>
      <c r="K33" s="257">
        <v>43631</v>
      </c>
      <c r="L33" s="788" t="s">
        <v>2450</v>
      </c>
      <c r="M33" s="260" t="s">
        <v>2449</v>
      </c>
      <c r="N33" s="672" t="s">
        <v>2147</v>
      </c>
      <c r="O33" s="257" t="s">
        <v>1291</v>
      </c>
      <c r="P33" s="257"/>
      <c r="Q33" s="257"/>
      <c r="R33" s="257">
        <v>43626</v>
      </c>
      <c r="S33" s="256">
        <v>2063</v>
      </c>
      <c r="T33" s="804" t="s">
        <v>2208</v>
      </c>
      <c r="U33" s="256">
        <v>2063</v>
      </c>
      <c r="V33" s="293">
        <v>2060</v>
      </c>
      <c r="W33" s="259"/>
      <c r="X33" s="680" t="s">
        <v>1828</v>
      </c>
      <c r="Y33" s="674" t="s">
        <v>2152</v>
      </c>
      <c r="Z33" s="672">
        <v>508</v>
      </c>
      <c r="AA33" s="261">
        <v>1675</v>
      </c>
      <c r="AB33" s="329">
        <f t="shared" si="1"/>
        <v>20.63</v>
      </c>
      <c r="AC33" s="329">
        <f t="shared" si="2"/>
        <v>1036.48</v>
      </c>
      <c r="AD33" s="340">
        <f t="shared" si="3"/>
        <v>25.274666666666668</v>
      </c>
      <c r="AE33" s="341">
        <f t="shared" si="4"/>
        <v>25</v>
      </c>
      <c r="AF33" s="340">
        <f t="shared" si="5"/>
        <v>25.1648</v>
      </c>
      <c r="AG33" s="262" t="s">
        <v>1330</v>
      </c>
      <c r="AH33" s="255" t="s">
        <v>2</v>
      </c>
      <c r="AI33" s="255">
        <v>100</v>
      </c>
      <c r="AJ33" s="255"/>
      <c r="AK33" s="255">
        <v>10</v>
      </c>
      <c r="AL33" s="726" t="s">
        <v>2048</v>
      </c>
    </row>
    <row r="34" spans="1:264" s="274" customFormat="1" ht="14.1" customHeight="1">
      <c r="A34" s="256">
        <v>270</v>
      </c>
      <c r="B34" s="257">
        <v>43616</v>
      </c>
      <c r="C34" s="713" t="str">
        <f t="shared" si="0"/>
        <v>*PDR1906-0547*</v>
      </c>
      <c r="D34" s="672" t="s">
        <v>3046</v>
      </c>
      <c r="E34" s="256" t="s">
        <v>3037</v>
      </c>
      <c r="F34" s="256"/>
      <c r="G34" s="297" t="s">
        <v>2452</v>
      </c>
      <c r="H34" s="258" t="s">
        <v>2383</v>
      </c>
      <c r="I34" s="258" t="s">
        <v>2451</v>
      </c>
      <c r="J34" s="256">
        <v>2060</v>
      </c>
      <c r="K34" s="257">
        <v>43631</v>
      </c>
      <c r="L34" s="788" t="s">
        <v>2450</v>
      </c>
      <c r="M34" s="260" t="s">
        <v>2449</v>
      </c>
      <c r="N34" s="672" t="s">
        <v>2147</v>
      </c>
      <c r="O34" s="257" t="s">
        <v>1291</v>
      </c>
      <c r="P34" s="257"/>
      <c r="Q34" s="257"/>
      <c r="R34" s="257">
        <v>43626</v>
      </c>
      <c r="S34" s="256">
        <v>2063</v>
      </c>
      <c r="T34" s="804" t="s">
        <v>2208</v>
      </c>
      <c r="U34" s="256">
        <v>2063</v>
      </c>
      <c r="V34" s="293">
        <v>2060</v>
      </c>
      <c r="W34" s="259"/>
      <c r="X34" s="680" t="s">
        <v>1828</v>
      </c>
      <c r="Y34" s="674" t="s">
        <v>2152</v>
      </c>
      <c r="Z34" s="672">
        <v>508</v>
      </c>
      <c r="AA34" s="261">
        <v>1675</v>
      </c>
      <c r="AB34" s="329">
        <f t="shared" si="1"/>
        <v>20.63</v>
      </c>
      <c r="AC34" s="329">
        <f t="shared" si="2"/>
        <v>1057.1100000000001</v>
      </c>
      <c r="AD34" s="340">
        <f t="shared" si="3"/>
        <v>25.618500000000001</v>
      </c>
      <c r="AE34" s="341">
        <f t="shared" si="4"/>
        <v>25</v>
      </c>
      <c r="AF34" s="340">
        <f t="shared" si="5"/>
        <v>25.371100000000002</v>
      </c>
      <c r="AG34" s="262" t="s">
        <v>1330</v>
      </c>
      <c r="AH34" s="255" t="s">
        <v>2</v>
      </c>
      <c r="AI34" s="255">
        <v>100</v>
      </c>
      <c r="AJ34" s="255"/>
      <c r="AK34" s="255">
        <v>10</v>
      </c>
      <c r="AL34" s="726" t="s">
        <v>2048</v>
      </c>
    </row>
    <row r="35" spans="1:264" s="792" customFormat="1" ht="14.1" customHeight="1">
      <c r="A35" s="256">
        <v>280</v>
      </c>
      <c r="B35" s="257">
        <v>43628</v>
      </c>
      <c r="C35" s="713" t="str">
        <f t="shared" si="0"/>
        <v>*PDR1906-1112*</v>
      </c>
      <c r="D35" s="672" t="s">
        <v>3890</v>
      </c>
      <c r="E35" s="256" t="s">
        <v>3889</v>
      </c>
      <c r="F35" s="256"/>
      <c r="G35" s="297" t="s">
        <v>3596</v>
      </c>
      <c r="H35" s="258" t="s">
        <v>1450</v>
      </c>
      <c r="I35" s="258" t="s">
        <v>3595</v>
      </c>
      <c r="J35" s="256">
        <v>1000</v>
      </c>
      <c r="K35" s="257">
        <v>22812</v>
      </c>
      <c r="L35" s="258" t="s">
        <v>3478</v>
      </c>
      <c r="M35" s="260" t="s">
        <v>3594</v>
      </c>
      <c r="N35" s="672" t="s">
        <v>503</v>
      </c>
      <c r="O35" s="257" t="s">
        <v>1291</v>
      </c>
      <c r="P35" s="257"/>
      <c r="Q35" s="257"/>
      <c r="R35" s="257">
        <v>43630</v>
      </c>
      <c r="S35" s="256">
        <v>1000</v>
      </c>
      <c r="T35" s="256"/>
      <c r="U35" s="256"/>
      <c r="V35" s="256" t="s">
        <v>3682</v>
      </c>
      <c r="W35" s="259"/>
      <c r="X35" s="680" t="s">
        <v>1829</v>
      </c>
      <c r="Y35" s="260" t="s">
        <v>1785</v>
      </c>
      <c r="Z35" s="672">
        <v>406</v>
      </c>
      <c r="AA35" s="261">
        <v>1185</v>
      </c>
      <c r="AB35" s="329">
        <f t="shared" si="1"/>
        <v>25</v>
      </c>
      <c r="AC35" s="329">
        <f t="shared" si="2"/>
        <v>1082.1100000000001</v>
      </c>
      <c r="AD35" s="340">
        <f t="shared" si="3"/>
        <v>26.035166666666669</v>
      </c>
      <c r="AE35" s="341">
        <f t="shared" si="4"/>
        <v>26</v>
      </c>
      <c r="AF35" s="340">
        <f t="shared" si="5"/>
        <v>26.021100000000001</v>
      </c>
      <c r="AG35" s="262" t="s">
        <v>1330</v>
      </c>
      <c r="AH35" s="255" t="s">
        <v>2</v>
      </c>
      <c r="AI35" s="255">
        <v>100</v>
      </c>
      <c r="AJ35" s="255">
        <v>15</v>
      </c>
      <c r="AK35" s="255">
        <v>20</v>
      </c>
      <c r="AL35" s="840" t="s">
        <v>1882</v>
      </c>
    </row>
    <row r="36" spans="1:264" s="792" customFormat="1" ht="14.1" customHeight="1">
      <c r="A36" s="256">
        <v>290</v>
      </c>
      <c r="B36" s="257">
        <v>43623</v>
      </c>
      <c r="C36" s="713" t="str">
        <f t="shared" si="0"/>
        <v>*PDR1906-0806*</v>
      </c>
      <c r="D36" s="672" t="s">
        <v>3578</v>
      </c>
      <c r="E36" s="256" t="s">
        <v>3577</v>
      </c>
      <c r="F36" s="256"/>
      <c r="G36" s="297" t="s">
        <v>1959</v>
      </c>
      <c r="H36" s="258" t="s">
        <v>1924</v>
      </c>
      <c r="I36" s="258" t="s">
        <v>1958</v>
      </c>
      <c r="J36" s="256">
        <v>1500</v>
      </c>
      <c r="K36" s="257">
        <v>22812</v>
      </c>
      <c r="L36" s="258" t="s">
        <v>1923</v>
      </c>
      <c r="M36" s="260" t="s">
        <v>1957</v>
      </c>
      <c r="N36" s="672"/>
      <c r="O36" s="257" t="s">
        <v>1291</v>
      </c>
      <c r="P36" s="257"/>
      <c r="Q36" s="257"/>
      <c r="R36" s="257">
        <v>43628</v>
      </c>
      <c r="S36" s="256">
        <v>1500</v>
      </c>
      <c r="T36" s="256"/>
      <c r="U36" s="256" t="s">
        <v>3930</v>
      </c>
      <c r="V36" s="256" t="s">
        <v>1291</v>
      </c>
      <c r="W36" s="259"/>
      <c r="X36" s="680" t="s">
        <v>1828</v>
      </c>
      <c r="Y36" s="674" t="s">
        <v>1922</v>
      </c>
      <c r="Z36" s="672">
        <v>571</v>
      </c>
      <c r="AA36" s="261">
        <v>1595</v>
      </c>
      <c r="AB36" s="329">
        <f t="shared" si="1"/>
        <v>30</v>
      </c>
      <c r="AC36" s="329">
        <f t="shared" si="2"/>
        <v>1112.1100000000001</v>
      </c>
      <c r="AD36" s="340">
        <f t="shared" si="3"/>
        <v>26.535166666666669</v>
      </c>
      <c r="AE36" s="341">
        <f t="shared" si="4"/>
        <v>26</v>
      </c>
      <c r="AF36" s="340">
        <f t="shared" si="5"/>
        <v>26.321100000000001</v>
      </c>
      <c r="AG36" s="262" t="s">
        <v>1330</v>
      </c>
      <c r="AH36" s="255" t="s">
        <v>2</v>
      </c>
      <c r="AI36" s="255">
        <v>100</v>
      </c>
      <c r="AJ36" s="255">
        <v>15</v>
      </c>
      <c r="AK36" s="255">
        <v>10</v>
      </c>
      <c r="AL36" s="255" t="s">
        <v>1921</v>
      </c>
    </row>
    <row r="37" spans="1:264" s="792" customFormat="1" ht="14.1" customHeight="1">
      <c r="A37" s="256">
        <v>300</v>
      </c>
      <c r="B37" s="257">
        <v>43593</v>
      </c>
      <c r="C37" s="713" t="str">
        <f t="shared" si="0"/>
        <v>*PDR1905-0737*</v>
      </c>
      <c r="D37" s="672" t="s">
        <v>3510</v>
      </c>
      <c r="E37" s="256" t="s">
        <v>2444</v>
      </c>
      <c r="F37" s="256"/>
      <c r="G37" s="297" t="s">
        <v>2417</v>
      </c>
      <c r="H37" s="258" t="s">
        <v>1303</v>
      </c>
      <c r="I37" s="258" t="s">
        <v>2416</v>
      </c>
      <c r="J37" s="256">
        <v>1345</v>
      </c>
      <c r="K37" s="257">
        <v>43631</v>
      </c>
      <c r="L37" s="258" t="s">
        <v>1371</v>
      </c>
      <c r="M37" s="260" t="s">
        <v>2415</v>
      </c>
      <c r="N37" s="672"/>
      <c r="O37" s="257" t="s">
        <v>1291</v>
      </c>
      <c r="P37" s="257"/>
      <c r="Q37" s="257"/>
      <c r="R37" s="257">
        <v>43629</v>
      </c>
      <c r="S37" s="256">
        <v>1348</v>
      </c>
      <c r="T37" s="256"/>
      <c r="U37" s="256" t="s">
        <v>3931</v>
      </c>
      <c r="V37" s="256" t="s">
        <v>1291</v>
      </c>
      <c r="W37" s="259"/>
      <c r="X37" s="680" t="s">
        <v>1828</v>
      </c>
      <c r="Y37" s="674" t="s">
        <v>1304</v>
      </c>
      <c r="Z37" s="672">
        <v>623</v>
      </c>
      <c r="AA37" s="261">
        <v>1293</v>
      </c>
      <c r="AB37" s="329">
        <f t="shared" si="1"/>
        <v>28.48</v>
      </c>
      <c r="AC37" s="329">
        <f t="shared" si="2"/>
        <v>1140.5900000000001</v>
      </c>
      <c r="AD37" s="340">
        <f t="shared" si="3"/>
        <v>27.009833333333336</v>
      </c>
      <c r="AE37" s="341">
        <f t="shared" si="4"/>
        <v>27</v>
      </c>
      <c r="AF37" s="340">
        <f t="shared" si="5"/>
        <v>27.0059</v>
      </c>
      <c r="AG37" s="262" t="s">
        <v>1330</v>
      </c>
      <c r="AH37" s="255" t="s">
        <v>2</v>
      </c>
      <c r="AI37" s="255">
        <v>100</v>
      </c>
      <c r="AJ37" s="255">
        <v>15</v>
      </c>
      <c r="AK37" s="255">
        <v>10</v>
      </c>
      <c r="AL37" s="255" t="s">
        <v>2414</v>
      </c>
    </row>
    <row r="38" spans="1:264" s="792" customFormat="1" ht="14.1" customHeight="1">
      <c r="A38" s="256">
        <v>310</v>
      </c>
      <c r="B38" s="257">
        <v>43616</v>
      </c>
      <c r="C38" s="713" t="str">
        <f t="shared" si="0"/>
        <v>*PDR1906-0468*</v>
      </c>
      <c r="D38" s="672" t="s">
        <v>3515</v>
      </c>
      <c r="E38" s="256" t="s">
        <v>3516</v>
      </c>
      <c r="F38" s="256"/>
      <c r="G38" s="297" t="s">
        <v>2509</v>
      </c>
      <c r="H38" s="258" t="s">
        <v>1350</v>
      </c>
      <c r="I38" s="258" t="s">
        <v>2510</v>
      </c>
      <c r="J38" s="256">
        <v>1340</v>
      </c>
      <c r="K38" s="257">
        <v>22812</v>
      </c>
      <c r="L38" s="258" t="s">
        <v>1371</v>
      </c>
      <c r="M38" s="260" t="s">
        <v>2415</v>
      </c>
      <c r="N38" s="672"/>
      <c r="O38" s="257" t="s">
        <v>1291</v>
      </c>
      <c r="P38" s="257"/>
      <c r="Q38" s="257"/>
      <c r="R38" s="257">
        <v>43628</v>
      </c>
      <c r="S38" s="256">
        <v>1343</v>
      </c>
      <c r="T38" s="256"/>
      <c r="U38" s="256">
        <v>1343</v>
      </c>
      <c r="V38" s="256" t="s">
        <v>1291</v>
      </c>
      <c r="W38" s="259"/>
      <c r="X38" s="680" t="s">
        <v>1828</v>
      </c>
      <c r="Y38" s="674" t="s">
        <v>1304</v>
      </c>
      <c r="Z38" s="672">
        <v>623</v>
      </c>
      <c r="AA38" s="261">
        <v>1293</v>
      </c>
      <c r="AB38" s="329">
        <f t="shared" si="1"/>
        <v>13.43</v>
      </c>
      <c r="AC38" s="329">
        <f t="shared" si="2"/>
        <v>1154.0200000000002</v>
      </c>
      <c r="AD38" s="340">
        <f t="shared" si="3"/>
        <v>27.233666666666672</v>
      </c>
      <c r="AE38" s="341">
        <f t="shared" si="4"/>
        <v>27</v>
      </c>
      <c r="AF38" s="340">
        <f t="shared" si="5"/>
        <v>27.140200000000004</v>
      </c>
      <c r="AG38" s="262" t="s">
        <v>1330</v>
      </c>
      <c r="AH38" s="255" t="s">
        <v>2</v>
      </c>
      <c r="AI38" s="255">
        <v>100</v>
      </c>
      <c r="AJ38" s="255"/>
      <c r="AK38" s="255">
        <v>50</v>
      </c>
      <c r="AL38" s="255" t="s">
        <v>3517</v>
      </c>
    </row>
    <row r="39" spans="1:264" s="792" customFormat="1" ht="14.1" customHeight="1">
      <c r="A39" s="256">
        <v>320</v>
      </c>
      <c r="B39" s="257">
        <v>43616</v>
      </c>
      <c r="C39" s="713" t="str">
        <f t="shared" si="0"/>
        <v>*PDR1906-0469*</v>
      </c>
      <c r="D39" s="672" t="s">
        <v>3518</v>
      </c>
      <c r="E39" s="256" t="s">
        <v>3519</v>
      </c>
      <c r="F39" s="256"/>
      <c r="G39" s="297" t="s">
        <v>2509</v>
      </c>
      <c r="H39" s="258" t="s">
        <v>1350</v>
      </c>
      <c r="I39" s="258" t="s">
        <v>2510</v>
      </c>
      <c r="J39" s="256">
        <v>1340</v>
      </c>
      <c r="K39" s="257">
        <v>22814</v>
      </c>
      <c r="L39" s="258" t="s">
        <v>1371</v>
      </c>
      <c r="M39" s="260" t="s">
        <v>2415</v>
      </c>
      <c r="N39" s="672"/>
      <c r="O39" s="257" t="s">
        <v>1291</v>
      </c>
      <c r="P39" s="257"/>
      <c r="Q39" s="257"/>
      <c r="R39" s="257">
        <v>43629</v>
      </c>
      <c r="S39" s="256">
        <v>1343</v>
      </c>
      <c r="T39" s="256"/>
      <c r="U39" s="256" t="s">
        <v>3932</v>
      </c>
      <c r="V39" s="256" t="s">
        <v>1291</v>
      </c>
      <c r="W39" s="259"/>
      <c r="X39" s="680" t="s">
        <v>1828</v>
      </c>
      <c r="Y39" s="674" t="s">
        <v>1304</v>
      </c>
      <c r="Z39" s="672">
        <v>623</v>
      </c>
      <c r="AA39" s="261">
        <v>1293</v>
      </c>
      <c r="AB39" s="329">
        <f t="shared" si="1"/>
        <v>13.43</v>
      </c>
      <c r="AC39" s="329">
        <f t="shared" si="2"/>
        <v>1167.4500000000003</v>
      </c>
      <c r="AD39" s="340">
        <f t="shared" si="3"/>
        <v>27.457500000000003</v>
      </c>
      <c r="AE39" s="341">
        <f t="shared" si="4"/>
        <v>27</v>
      </c>
      <c r="AF39" s="340">
        <f t="shared" si="5"/>
        <v>27.274500000000003</v>
      </c>
      <c r="AG39" s="262" t="s">
        <v>1330</v>
      </c>
      <c r="AH39" s="255" t="s">
        <v>2</v>
      </c>
      <c r="AI39" s="255">
        <v>100</v>
      </c>
      <c r="AJ39" s="255"/>
      <c r="AK39" s="255">
        <v>50</v>
      </c>
      <c r="AL39" s="255" t="s">
        <v>3517</v>
      </c>
    </row>
    <row r="40" spans="1:264" s="792" customFormat="1" ht="14.1" customHeight="1">
      <c r="A40" s="256">
        <v>330</v>
      </c>
      <c r="B40" s="257">
        <v>43616</v>
      </c>
      <c r="C40" s="713" t="str">
        <f t="shared" si="0"/>
        <v>*PDR1906-0473*</v>
      </c>
      <c r="D40" s="672" t="s">
        <v>3018</v>
      </c>
      <c r="E40" s="256" t="s">
        <v>3019</v>
      </c>
      <c r="F40" s="256"/>
      <c r="G40" s="297" t="s">
        <v>2974</v>
      </c>
      <c r="H40" s="258" t="s">
        <v>1350</v>
      </c>
      <c r="I40" s="258" t="s">
        <v>2973</v>
      </c>
      <c r="J40" s="256">
        <v>1340</v>
      </c>
      <c r="K40" s="257">
        <v>22814</v>
      </c>
      <c r="L40" s="258" t="s">
        <v>1371</v>
      </c>
      <c r="M40" s="260" t="s">
        <v>2965</v>
      </c>
      <c r="N40" s="672"/>
      <c r="O40" s="257" t="s">
        <v>1291</v>
      </c>
      <c r="P40" s="257"/>
      <c r="Q40" s="257"/>
      <c r="R40" s="257">
        <v>43629</v>
      </c>
      <c r="S40" s="256">
        <v>1343</v>
      </c>
      <c r="T40" s="256"/>
      <c r="U40" s="256" t="s">
        <v>3936</v>
      </c>
      <c r="V40" s="256" t="s">
        <v>1291</v>
      </c>
      <c r="W40" s="259"/>
      <c r="X40" s="680" t="s">
        <v>1828</v>
      </c>
      <c r="Y40" s="674" t="s">
        <v>1304</v>
      </c>
      <c r="Z40" s="672">
        <v>623</v>
      </c>
      <c r="AA40" s="261">
        <v>1293</v>
      </c>
      <c r="AB40" s="329">
        <f t="shared" si="1"/>
        <v>28.43</v>
      </c>
      <c r="AC40" s="329">
        <f t="shared" si="2"/>
        <v>1195.8800000000003</v>
      </c>
      <c r="AD40" s="340">
        <f t="shared" si="3"/>
        <v>27.931333333333338</v>
      </c>
      <c r="AE40" s="341">
        <f t="shared" si="4"/>
        <v>27</v>
      </c>
      <c r="AF40" s="340">
        <f t="shared" si="5"/>
        <v>27.558800000000002</v>
      </c>
      <c r="AG40" s="262" t="s">
        <v>1330</v>
      </c>
      <c r="AH40" s="255" t="s">
        <v>2</v>
      </c>
      <c r="AI40" s="255">
        <v>100</v>
      </c>
      <c r="AJ40" s="255">
        <v>15</v>
      </c>
      <c r="AK40" s="255">
        <v>10</v>
      </c>
      <c r="AL40" s="255" t="s">
        <v>2414</v>
      </c>
    </row>
    <row r="41" spans="1:264" s="792" customFormat="1" ht="14.1" customHeight="1">
      <c r="A41" s="256">
        <v>340</v>
      </c>
      <c r="B41" s="257">
        <v>43601</v>
      </c>
      <c r="C41" s="713" t="str">
        <f t="shared" si="0"/>
        <v>*PDR1906-0111*</v>
      </c>
      <c r="D41" s="672" t="s">
        <v>2586</v>
      </c>
      <c r="E41" s="256" t="s">
        <v>2585</v>
      </c>
      <c r="F41" s="256"/>
      <c r="G41" s="297" t="s">
        <v>2584</v>
      </c>
      <c r="H41" s="258" t="s">
        <v>1370</v>
      </c>
      <c r="I41" s="258" t="s">
        <v>2583</v>
      </c>
      <c r="J41" s="256">
        <v>2000</v>
      </c>
      <c r="K41" s="257">
        <v>22812</v>
      </c>
      <c r="L41" s="258" t="s">
        <v>1371</v>
      </c>
      <c r="M41" s="260" t="s">
        <v>2582</v>
      </c>
      <c r="N41" s="672"/>
      <c r="O41" s="257" t="s">
        <v>1291</v>
      </c>
      <c r="P41" s="257"/>
      <c r="Q41" s="257"/>
      <c r="R41" s="257">
        <v>43628</v>
      </c>
      <c r="S41" s="256">
        <v>2003</v>
      </c>
      <c r="T41" s="256"/>
      <c r="U41" s="256" t="s">
        <v>3837</v>
      </c>
      <c r="V41" s="256" t="s">
        <v>1291</v>
      </c>
      <c r="W41" s="259"/>
      <c r="X41" s="680" t="s">
        <v>1828</v>
      </c>
      <c r="Y41" s="674" t="s">
        <v>1304</v>
      </c>
      <c r="Z41" s="672">
        <v>501</v>
      </c>
      <c r="AA41" s="261">
        <v>1179</v>
      </c>
      <c r="AB41" s="329">
        <f t="shared" si="1"/>
        <v>35.03</v>
      </c>
      <c r="AC41" s="329">
        <f t="shared" si="2"/>
        <v>1230.9100000000003</v>
      </c>
      <c r="AD41" s="340">
        <f t="shared" si="3"/>
        <v>28.515166666666673</v>
      </c>
      <c r="AE41" s="341">
        <f t="shared" si="4"/>
        <v>28</v>
      </c>
      <c r="AF41" s="340">
        <f t="shared" si="5"/>
        <v>28.309100000000004</v>
      </c>
      <c r="AG41" s="262" t="s">
        <v>1330</v>
      </c>
      <c r="AH41" s="255" t="s">
        <v>2</v>
      </c>
      <c r="AI41" s="255">
        <v>100</v>
      </c>
      <c r="AJ41" s="255">
        <v>15</v>
      </c>
      <c r="AK41" s="255">
        <v>10</v>
      </c>
      <c r="AL41" s="255">
        <v>0</v>
      </c>
    </row>
    <row r="42" spans="1:264" s="792" customFormat="1" ht="14.1" customHeight="1">
      <c r="A42" s="256">
        <v>350</v>
      </c>
      <c r="B42" s="257">
        <v>43626</v>
      </c>
      <c r="C42" s="713" t="str">
        <f t="shared" si="0"/>
        <v>*PDR1906-0915*</v>
      </c>
      <c r="D42" s="672" t="s">
        <v>3768</v>
      </c>
      <c r="E42" s="256" t="s">
        <v>3767</v>
      </c>
      <c r="F42" s="256"/>
      <c r="G42" s="297" t="s">
        <v>2063</v>
      </c>
      <c r="H42" s="258" t="s">
        <v>1830</v>
      </c>
      <c r="I42" s="258" t="s">
        <v>2062</v>
      </c>
      <c r="J42" s="256">
        <v>2000</v>
      </c>
      <c r="K42" s="257">
        <v>22812</v>
      </c>
      <c r="L42" s="258" t="s">
        <v>2061</v>
      </c>
      <c r="M42" s="260" t="s">
        <v>2060</v>
      </c>
      <c r="N42" s="672"/>
      <c r="O42" s="257" t="s">
        <v>1291</v>
      </c>
      <c r="P42" s="257"/>
      <c r="Q42" s="257"/>
      <c r="R42" s="257">
        <v>43628</v>
      </c>
      <c r="S42" s="256">
        <v>2000</v>
      </c>
      <c r="T42" s="256"/>
      <c r="U42" s="256" t="s">
        <v>3928</v>
      </c>
      <c r="V42" s="256" t="s">
        <v>1291</v>
      </c>
      <c r="W42" s="259"/>
      <c r="X42" s="680" t="s">
        <v>1828</v>
      </c>
      <c r="Y42" s="674" t="s">
        <v>243</v>
      </c>
      <c r="Z42" s="672">
        <v>548</v>
      </c>
      <c r="AA42" s="261">
        <v>1343</v>
      </c>
      <c r="AB42" s="329">
        <f t="shared" si="1"/>
        <v>35</v>
      </c>
      <c r="AC42" s="329">
        <f t="shared" si="2"/>
        <v>1265.9100000000003</v>
      </c>
      <c r="AD42" s="340">
        <f t="shared" si="3"/>
        <v>29.098500000000005</v>
      </c>
      <c r="AE42" s="341">
        <f t="shared" si="4"/>
        <v>29</v>
      </c>
      <c r="AF42" s="340">
        <f t="shared" si="5"/>
        <v>29.059100000000004</v>
      </c>
      <c r="AG42" s="262" t="s">
        <v>1330</v>
      </c>
      <c r="AH42" s="255" t="s">
        <v>2</v>
      </c>
      <c r="AI42" s="255">
        <v>100</v>
      </c>
      <c r="AJ42" s="255">
        <v>15</v>
      </c>
      <c r="AK42" s="255">
        <v>10</v>
      </c>
      <c r="AL42" s="255" t="s">
        <v>2059</v>
      </c>
    </row>
    <row r="43" spans="1:264" s="792" customFormat="1" ht="14.1" customHeight="1">
      <c r="A43" s="256" t="s">
        <v>66</v>
      </c>
      <c r="B43" s="257">
        <v>43615</v>
      </c>
      <c r="C43" s="713" t="str">
        <f t="shared" si="0"/>
        <v>*PDW1906-0050*</v>
      </c>
      <c r="D43" s="672" t="s">
        <v>3381</v>
      </c>
      <c r="E43" s="256" t="s">
        <v>2963</v>
      </c>
      <c r="F43" s="256"/>
      <c r="G43" s="297" t="s">
        <v>2962</v>
      </c>
      <c r="H43" s="258" t="s">
        <v>1830</v>
      </c>
      <c r="I43" s="258" t="s">
        <v>2961</v>
      </c>
      <c r="J43" s="256">
        <v>110</v>
      </c>
      <c r="K43" s="257">
        <v>43631</v>
      </c>
      <c r="L43" s="258" t="s">
        <v>2960</v>
      </c>
      <c r="M43" s="260" t="s">
        <v>2959</v>
      </c>
      <c r="N43" s="672"/>
      <c r="O43" s="672" t="s">
        <v>1291</v>
      </c>
      <c r="P43" s="258"/>
      <c r="Q43" s="258"/>
      <c r="R43" s="257">
        <v>43628</v>
      </c>
      <c r="S43" s="256">
        <v>110</v>
      </c>
      <c r="T43" s="256"/>
      <c r="U43" s="256">
        <v>110</v>
      </c>
      <c r="V43" s="256" t="s">
        <v>1291</v>
      </c>
      <c r="W43" s="259"/>
      <c r="X43" s="680" t="s">
        <v>1828</v>
      </c>
      <c r="Y43" s="674" t="s">
        <v>2473</v>
      </c>
      <c r="Z43" s="672">
        <v>520</v>
      </c>
      <c r="AA43" s="261">
        <v>1119</v>
      </c>
      <c r="AB43" s="329">
        <f t="shared" si="1"/>
        <v>16.100000000000001</v>
      </c>
      <c r="AC43" s="329">
        <f t="shared" si="2"/>
        <v>1282.0100000000002</v>
      </c>
      <c r="AD43" s="340">
        <f t="shared" si="3"/>
        <v>29.366833333333336</v>
      </c>
      <c r="AE43" s="341">
        <f t="shared" si="4"/>
        <v>29</v>
      </c>
      <c r="AF43" s="340">
        <f t="shared" si="5"/>
        <v>29.220100000000002</v>
      </c>
      <c r="AG43" s="262" t="s">
        <v>1330</v>
      </c>
      <c r="AH43" s="255" t="s">
        <v>2</v>
      </c>
      <c r="AI43" s="255">
        <v>100</v>
      </c>
      <c r="AJ43" s="255">
        <v>15</v>
      </c>
      <c r="AK43" s="255">
        <v>10</v>
      </c>
      <c r="AL43" s="840" t="s">
        <v>2958</v>
      </c>
      <c r="AM43" s="274"/>
      <c r="AN43" s="274"/>
      <c r="AO43" s="274"/>
      <c r="AP43" s="274"/>
      <c r="AQ43" s="274"/>
      <c r="AR43" s="274"/>
      <c r="AS43" s="274"/>
      <c r="AT43" s="274"/>
      <c r="AU43" s="274"/>
      <c r="AV43" s="274"/>
      <c r="AW43" s="274"/>
      <c r="AX43" s="274"/>
      <c r="AY43" s="274"/>
      <c r="AZ43" s="274"/>
      <c r="BA43" s="274"/>
      <c r="BB43" s="274"/>
      <c r="BC43" s="274"/>
      <c r="BD43" s="274"/>
      <c r="BE43" s="274"/>
      <c r="BF43" s="274"/>
      <c r="BG43" s="274"/>
      <c r="BH43" s="274"/>
      <c r="BI43" s="274"/>
      <c r="BJ43" s="274"/>
      <c r="BK43" s="274"/>
      <c r="BL43" s="274"/>
      <c r="BM43" s="274"/>
      <c r="BN43" s="274"/>
      <c r="BO43" s="274"/>
      <c r="BP43" s="274"/>
      <c r="BQ43" s="274"/>
      <c r="BR43" s="274"/>
      <c r="BS43" s="274"/>
      <c r="BT43" s="274"/>
      <c r="BU43" s="274"/>
      <c r="BV43" s="274"/>
      <c r="BW43" s="274"/>
      <c r="BX43" s="274"/>
      <c r="BY43" s="274"/>
      <c r="BZ43" s="274"/>
      <c r="CA43" s="274"/>
      <c r="CB43" s="274"/>
      <c r="CC43" s="274"/>
      <c r="CD43" s="274"/>
      <c r="CE43" s="274"/>
      <c r="CF43" s="274"/>
      <c r="CG43" s="274"/>
      <c r="CH43" s="274"/>
      <c r="CI43" s="274"/>
      <c r="CJ43" s="274"/>
      <c r="CK43" s="274"/>
      <c r="CL43" s="274"/>
      <c r="CM43" s="274"/>
      <c r="CN43" s="274"/>
      <c r="CO43" s="274"/>
      <c r="CP43" s="274"/>
      <c r="CQ43" s="274"/>
      <c r="CR43" s="274"/>
      <c r="CS43" s="274"/>
      <c r="CT43" s="274"/>
      <c r="CU43" s="274"/>
      <c r="CV43" s="274"/>
      <c r="CW43" s="274"/>
      <c r="CX43" s="274"/>
      <c r="CY43" s="274"/>
      <c r="CZ43" s="274"/>
      <c r="DA43" s="274"/>
      <c r="DB43" s="274"/>
      <c r="DC43" s="274"/>
      <c r="DD43" s="274"/>
      <c r="DE43" s="274"/>
      <c r="DF43" s="274"/>
      <c r="DG43" s="274"/>
      <c r="DH43" s="274"/>
      <c r="DI43" s="274"/>
      <c r="DJ43" s="274"/>
      <c r="DK43" s="274"/>
      <c r="DL43" s="274"/>
      <c r="DM43" s="274"/>
      <c r="DN43" s="274"/>
      <c r="DO43" s="274"/>
      <c r="DP43" s="274"/>
      <c r="DQ43" s="274"/>
      <c r="DR43" s="274"/>
      <c r="DS43" s="274"/>
      <c r="DT43" s="274"/>
      <c r="DU43" s="274"/>
      <c r="DV43" s="274"/>
      <c r="DW43" s="274"/>
      <c r="DX43" s="274"/>
      <c r="DY43" s="274"/>
      <c r="DZ43" s="274"/>
      <c r="EA43" s="274"/>
      <c r="EB43" s="274"/>
      <c r="EC43" s="274"/>
      <c r="ED43" s="274"/>
      <c r="EE43" s="274"/>
      <c r="EF43" s="274"/>
      <c r="EG43" s="274"/>
      <c r="EH43" s="274"/>
      <c r="EI43" s="274"/>
      <c r="EJ43" s="274"/>
      <c r="EK43" s="274"/>
      <c r="EL43" s="274"/>
      <c r="EM43" s="274"/>
      <c r="EN43" s="274"/>
      <c r="EO43" s="274"/>
      <c r="EP43" s="274"/>
      <c r="EQ43" s="274"/>
      <c r="ER43" s="274"/>
      <c r="ES43" s="274"/>
      <c r="ET43" s="274"/>
      <c r="EU43" s="274"/>
      <c r="EV43" s="274"/>
      <c r="EW43" s="274"/>
      <c r="EX43" s="274"/>
      <c r="EY43" s="274"/>
      <c r="EZ43" s="274"/>
      <c r="FA43" s="274"/>
      <c r="FB43" s="274"/>
      <c r="FC43" s="274"/>
      <c r="FD43" s="274"/>
      <c r="FE43" s="274"/>
      <c r="FF43" s="274"/>
      <c r="FG43" s="274"/>
      <c r="FH43" s="274"/>
      <c r="FI43" s="274"/>
      <c r="FJ43" s="274"/>
      <c r="FK43" s="274"/>
      <c r="FL43" s="274"/>
      <c r="FM43" s="274"/>
      <c r="FN43" s="274"/>
      <c r="FO43" s="274"/>
      <c r="FP43" s="274"/>
      <c r="FQ43" s="274"/>
      <c r="FR43" s="274"/>
      <c r="FS43" s="274"/>
      <c r="FT43" s="274"/>
      <c r="FU43" s="274"/>
      <c r="FV43" s="274"/>
      <c r="FW43" s="274"/>
      <c r="FX43" s="274"/>
      <c r="FY43" s="274"/>
      <c r="FZ43" s="274"/>
      <c r="GA43" s="274"/>
      <c r="GB43" s="274"/>
      <c r="GC43" s="274"/>
      <c r="GD43" s="274"/>
      <c r="GE43" s="274"/>
      <c r="GF43" s="274"/>
      <c r="GG43" s="274"/>
      <c r="GH43" s="274"/>
      <c r="GI43" s="274"/>
      <c r="GJ43" s="274"/>
      <c r="GK43" s="274"/>
      <c r="GL43" s="274"/>
      <c r="GM43" s="274"/>
      <c r="GN43" s="274"/>
      <c r="GO43" s="274"/>
      <c r="GP43" s="274"/>
      <c r="GQ43" s="274"/>
      <c r="GR43" s="274"/>
      <c r="GS43" s="274"/>
      <c r="GT43" s="274"/>
      <c r="GU43" s="274"/>
      <c r="GV43" s="274"/>
      <c r="GW43" s="274"/>
      <c r="GX43" s="274"/>
      <c r="GY43" s="274"/>
      <c r="GZ43" s="274"/>
      <c r="HA43" s="274"/>
      <c r="HB43" s="274"/>
      <c r="HC43" s="274"/>
      <c r="HD43" s="274"/>
      <c r="HE43" s="274"/>
      <c r="HF43" s="274"/>
      <c r="HG43" s="274"/>
      <c r="HH43" s="274"/>
      <c r="HI43" s="274"/>
      <c r="HJ43" s="274"/>
      <c r="HK43" s="274"/>
      <c r="HL43" s="274"/>
      <c r="HM43" s="274"/>
      <c r="HN43" s="274"/>
      <c r="HO43" s="274"/>
      <c r="HP43" s="274"/>
      <c r="HQ43" s="274"/>
      <c r="HR43" s="274"/>
      <c r="HS43" s="274"/>
      <c r="HT43" s="274"/>
      <c r="HU43" s="274"/>
      <c r="HV43" s="274"/>
      <c r="HW43" s="274"/>
      <c r="HX43" s="274"/>
      <c r="HY43" s="274"/>
      <c r="HZ43" s="274"/>
      <c r="IA43" s="274"/>
      <c r="IB43" s="274"/>
      <c r="IC43" s="274"/>
      <c r="ID43" s="274"/>
      <c r="IE43" s="274"/>
      <c r="IF43" s="274"/>
      <c r="IG43" s="274"/>
      <c r="IH43" s="274"/>
      <c r="II43" s="274"/>
      <c r="IJ43" s="274"/>
      <c r="IK43" s="274"/>
      <c r="IL43" s="274"/>
      <c r="IM43" s="274"/>
      <c r="IN43" s="274"/>
      <c r="IO43" s="274"/>
      <c r="IP43" s="274"/>
      <c r="IQ43" s="274"/>
      <c r="IR43" s="274"/>
      <c r="IS43" s="274"/>
      <c r="IT43" s="274"/>
      <c r="IU43" s="274"/>
      <c r="IV43" s="274"/>
      <c r="IW43" s="274"/>
      <c r="IX43" s="274"/>
      <c r="IY43" s="274"/>
      <c r="IZ43" s="274"/>
      <c r="JA43" s="274"/>
      <c r="JB43" s="274"/>
      <c r="JC43" s="274"/>
      <c r="JD43" s="274"/>
    </row>
    <row r="44" spans="1:264" s="792" customFormat="1" ht="14.1" customHeight="1">
      <c r="A44" s="256">
        <v>370</v>
      </c>
      <c r="B44" s="257">
        <v>43615</v>
      </c>
      <c r="C44" s="713" t="str">
        <f t="shared" si="0"/>
        <v>*PDR1906-0418*</v>
      </c>
      <c r="D44" s="672" t="s">
        <v>3007</v>
      </c>
      <c r="E44" s="256" t="s">
        <v>2963</v>
      </c>
      <c r="F44" s="256"/>
      <c r="G44" s="297" t="s">
        <v>2962</v>
      </c>
      <c r="H44" s="258" t="s">
        <v>1830</v>
      </c>
      <c r="I44" s="258" t="s">
        <v>2961</v>
      </c>
      <c r="J44" s="256">
        <v>2000</v>
      </c>
      <c r="K44" s="257">
        <v>22812</v>
      </c>
      <c r="L44" s="258" t="s">
        <v>2960</v>
      </c>
      <c r="M44" s="260" t="s">
        <v>2959</v>
      </c>
      <c r="N44" s="672"/>
      <c r="O44" s="672" t="s">
        <v>1291</v>
      </c>
      <c r="P44" s="258"/>
      <c r="Q44" s="258"/>
      <c r="R44" s="257">
        <v>43628</v>
      </c>
      <c r="S44" s="256">
        <v>2003</v>
      </c>
      <c r="T44" s="256"/>
      <c r="U44" s="256" t="s">
        <v>3933</v>
      </c>
      <c r="V44" s="256" t="s">
        <v>1291</v>
      </c>
      <c r="W44" s="259"/>
      <c r="X44" s="680" t="s">
        <v>1828</v>
      </c>
      <c r="Y44" s="674" t="s">
        <v>2473</v>
      </c>
      <c r="Z44" s="672">
        <v>520</v>
      </c>
      <c r="AA44" s="261">
        <v>1119</v>
      </c>
      <c r="AB44" s="329">
        <f t="shared" si="1"/>
        <v>20.03</v>
      </c>
      <c r="AC44" s="329">
        <f t="shared" si="2"/>
        <v>1302.0400000000002</v>
      </c>
      <c r="AD44" s="340">
        <f t="shared" si="3"/>
        <v>29.70066666666667</v>
      </c>
      <c r="AE44" s="341">
        <f t="shared" si="4"/>
        <v>29</v>
      </c>
      <c r="AF44" s="340">
        <f t="shared" si="5"/>
        <v>29.420400000000001</v>
      </c>
      <c r="AG44" s="262" t="s">
        <v>1330</v>
      </c>
      <c r="AH44" s="255" t="s">
        <v>2</v>
      </c>
      <c r="AI44" s="255">
        <v>100</v>
      </c>
      <c r="AJ44" s="255"/>
      <c r="AK44" s="255">
        <v>10</v>
      </c>
      <c r="AL44" s="255" t="s">
        <v>2958</v>
      </c>
    </row>
    <row r="45" spans="1:264" s="310" customFormat="1" ht="19.5" customHeight="1">
      <c r="A45" s="302"/>
      <c r="B45" s="302"/>
      <c r="C45" s="301"/>
      <c r="D45" s="673"/>
      <c r="E45" s="346"/>
      <c r="F45" s="346"/>
      <c r="G45" s="673"/>
      <c r="H45" s="347"/>
      <c r="I45" s="347"/>
      <c r="J45" s="302"/>
      <c r="K45" s="301"/>
      <c r="L45" s="348" t="s">
        <v>347</v>
      </c>
      <c r="M45" s="348"/>
      <c r="N45" s="348"/>
      <c r="O45" s="389"/>
      <c r="P45" s="349"/>
      <c r="Q45" s="350"/>
      <c r="R45" s="351"/>
      <c r="S45" s="352"/>
      <c r="T45" s="353"/>
      <c r="U45" s="352"/>
      <c r="V45" s="352"/>
      <c r="W45" s="353"/>
      <c r="X45" s="354"/>
      <c r="Y45" s="348"/>
      <c r="Z45" s="355"/>
      <c r="AA45" s="356"/>
      <c r="AB45" s="329">
        <f t="shared" si="1"/>
        <v>120</v>
      </c>
      <c r="AC45" s="329">
        <f t="shared" si="2"/>
        <v>1422.0400000000002</v>
      </c>
      <c r="AD45" s="340">
        <f t="shared" si="3"/>
        <v>31.70066666666667</v>
      </c>
      <c r="AE45" s="341">
        <f t="shared" si="4"/>
        <v>31</v>
      </c>
      <c r="AF45" s="340">
        <f t="shared" si="5"/>
        <v>31.420400000000001</v>
      </c>
      <c r="AG45" s="390"/>
      <c r="AH45" s="390"/>
      <c r="AI45" s="255">
        <v>70</v>
      </c>
      <c r="AJ45" s="290">
        <v>120</v>
      </c>
      <c r="AK45" s="609"/>
      <c r="AL45" s="304"/>
      <c r="AM45" s="391"/>
      <c r="AN45" s="391"/>
    </row>
    <row r="46" spans="1:264" s="310" customFormat="1" ht="15.95" customHeight="1">
      <c r="A46" s="302"/>
      <c r="B46" s="302"/>
      <c r="C46" s="301"/>
      <c r="D46" s="673"/>
      <c r="E46" s="346"/>
      <c r="F46" s="346"/>
      <c r="G46" s="673"/>
      <c r="H46" s="347"/>
      <c r="I46" s="347"/>
      <c r="J46" s="302"/>
      <c r="K46" s="301"/>
      <c r="L46" s="347"/>
      <c r="M46" s="347"/>
      <c r="N46" s="347"/>
      <c r="O46" s="347"/>
      <c r="P46" s="347"/>
      <c r="Q46" s="347"/>
      <c r="R46" s="389"/>
      <c r="S46" s="359"/>
      <c r="T46" s="359"/>
      <c r="U46" s="301"/>
      <c r="V46" s="302"/>
      <c r="W46" s="360"/>
      <c r="X46" s="302"/>
      <c r="Y46" s="302"/>
      <c r="Z46" s="360"/>
      <c r="AA46" s="360"/>
      <c r="AB46" s="346"/>
      <c r="AC46" s="347"/>
      <c r="AD46" s="361"/>
      <c r="AE46" s="362"/>
      <c r="AF46" s="363"/>
      <c r="AG46" s="363"/>
      <c r="AH46" s="364"/>
      <c r="AI46" s="610"/>
      <c r="AJ46" s="611"/>
      <c r="AK46" s="518"/>
      <c r="AL46" s="304"/>
      <c r="AM46" s="391"/>
      <c r="AN46" s="391"/>
    </row>
    <row r="47" spans="1:264" s="388" customFormat="1" ht="15.95" customHeight="1">
      <c r="A47" s="343"/>
      <c r="B47" s="343"/>
      <c r="C47" s="342"/>
      <c r="D47" s="1099"/>
      <c r="E47" s="343"/>
      <c r="F47" s="343"/>
      <c r="G47" s="343"/>
      <c r="H47" s="298"/>
      <c r="I47" s="298"/>
      <c r="J47" s="343">
        <f>SUM(J8:J46)</f>
        <v>66445</v>
      </c>
      <c r="K47" s="342"/>
      <c r="L47" s="298"/>
      <c r="M47" s="1099"/>
      <c r="N47" s="298"/>
      <c r="O47" s="298"/>
      <c r="P47" s="298"/>
      <c r="Q47" s="298"/>
      <c r="R47" s="342"/>
      <c r="S47" s="343">
        <f>SUM(S8:S46)</f>
        <v>66535</v>
      </c>
      <c r="T47" s="343"/>
      <c r="U47" s="343"/>
      <c r="V47" s="343"/>
      <c r="W47" s="366"/>
      <c r="X47" s="343"/>
      <c r="Y47" s="299"/>
      <c r="Z47" s="1099"/>
      <c r="AA47" s="345"/>
      <c r="AB47" s="357">
        <f>SUM(AB7:AB46)</f>
        <v>1422.0400000000002</v>
      </c>
      <c r="AC47" s="357"/>
      <c r="AD47" s="300"/>
      <c r="AE47" s="358"/>
      <c r="AF47" s="357">
        <f>AB47/60</f>
        <v>23.70066666666667</v>
      </c>
      <c r="AG47" s="300"/>
      <c r="AH47" s="392"/>
      <c r="AI47" s="392"/>
      <c r="AJ47" s="392"/>
      <c r="AK47" s="518"/>
      <c r="AL47" s="303"/>
      <c r="GB47" s="393"/>
    </row>
    <row r="48" spans="1:264">
      <c r="A48" s="1096"/>
      <c r="B48" s="1096"/>
      <c r="L48" s="394"/>
      <c r="M48" s="395"/>
      <c r="N48" s="395"/>
      <c r="O48" s="395"/>
      <c r="P48" s="395"/>
      <c r="Q48" s="395"/>
      <c r="R48" s="395"/>
      <c r="S48" s="395"/>
      <c r="T48" s="395"/>
      <c r="U48" s="395"/>
      <c r="V48" s="395"/>
      <c r="W48" s="396"/>
      <c r="Y48" s="1096"/>
      <c r="Z48" s="1096"/>
      <c r="AA48" s="1096"/>
      <c r="AK48" s="612"/>
    </row>
    <row r="49" spans="1:40">
      <c r="S49" s="315"/>
      <c r="T49" s="315"/>
      <c r="U49" s="315"/>
      <c r="V49" s="397"/>
      <c r="W49" s="398"/>
      <c r="Z49" s="835" t="s">
        <v>2307</v>
      </c>
    </row>
    <row r="50" spans="1:40">
      <c r="I50" s="369" t="s">
        <v>592</v>
      </c>
      <c r="R50" s="369" t="s">
        <v>594</v>
      </c>
      <c r="W50" s="367"/>
      <c r="AM50" s="315"/>
      <c r="AN50" s="315"/>
    </row>
    <row r="51" spans="1:40" s="1096" customFormat="1">
      <c r="I51" s="1555"/>
      <c r="J51" s="1555"/>
      <c r="R51" s="1555" t="s">
        <v>61</v>
      </c>
      <c r="S51" s="1555"/>
      <c r="T51" s="1555"/>
      <c r="U51" s="1555"/>
      <c r="V51" s="1555"/>
      <c r="W51" s="1555"/>
      <c r="X51" s="1555"/>
      <c r="Y51" s="399"/>
      <c r="Z51" s="399"/>
      <c r="AA51" s="399"/>
      <c r="AH51" s="400"/>
      <c r="AI51" s="400"/>
      <c r="AJ51" s="400"/>
      <c r="AK51" s="369"/>
      <c r="AL51" s="370"/>
      <c r="AM51" s="370"/>
    </row>
    <row r="52" spans="1:40">
      <c r="A52" s="369"/>
      <c r="B52" s="369"/>
      <c r="C52" s="369"/>
      <c r="I52" s="369" t="s">
        <v>593</v>
      </c>
      <c r="M52" s="369"/>
      <c r="T52" s="369"/>
      <c r="W52" s="367"/>
      <c r="AK52" s="400"/>
      <c r="AM52" s="315"/>
      <c r="AN52" s="315"/>
    </row>
  </sheetData>
  <mergeCells count="8">
    <mergeCell ref="AL5:AL7"/>
    <mergeCell ref="I51:J51"/>
    <mergeCell ref="R51:X51"/>
    <mergeCell ref="A2:AE2"/>
    <mergeCell ref="H4:H5"/>
    <mergeCell ref="I4:I5"/>
    <mergeCell ref="O4:Q4"/>
    <mergeCell ref="Z4:AA4"/>
  </mergeCells>
  <conditionalFormatting sqref="AA45">
    <cfRule type="duplicateValues" dxfId="1718" priority="138" stopIfTrue="1"/>
  </conditionalFormatting>
  <conditionalFormatting sqref="AA45">
    <cfRule type="duplicateValues" dxfId="1717" priority="136" stopIfTrue="1"/>
    <cfRule type="duplicateValues" dxfId="1716" priority="137" stopIfTrue="1"/>
  </conditionalFormatting>
  <conditionalFormatting sqref="BC45:BD45 BL45 AT45:AW45">
    <cfRule type="duplicateValues" dxfId="1715" priority="135" stopIfTrue="1"/>
  </conditionalFormatting>
  <conditionalFormatting sqref="BC45:BD45 BL45 AT45:AW45">
    <cfRule type="duplicateValues" dxfId="1714" priority="133" stopIfTrue="1"/>
    <cfRule type="duplicateValues" dxfId="1713" priority="134" stopIfTrue="1"/>
  </conditionalFormatting>
  <conditionalFormatting sqref="BM45">
    <cfRule type="duplicateValues" dxfId="1712" priority="132" stopIfTrue="1"/>
  </conditionalFormatting>
  <conditionalFormatting sqref="BM45">
    <cfRule type="duplicateValues" dxfId="1711" priority="130" stopIfTrue="1"/>
    <cfRule type="duplicateValues" dxfId="1710" priority="131" stopIfTrue="1"/>
  </conditionalFormatting>
  <conditionalFormatting sqref="D2">
    <cfRule type="duplicateValues" dxfId="1709" priority="129" stopIfTrue="1"/>
  </conditionalFormatting>
  <conditionalFormatting sqref="D2">
    <cfRule type="duplicateValues" dxfId="1708" priority="127" stopIfTrue="1"/>
    <cfRule type="duplicateValues" dxfId="1707" priority="128" stopIfTrue="1"/>
  </conditionalFormatting>
  <conditionalFormatting sqref="D40">
    <cfRule type="duplicateValues" dxfId="1706" priority="114" stopIfTrue="1"/>
  </conditionalFormatting>
  <conditionalFormatting sqref="D40">
    <cfRule type="duplicateValues" dxfId="1705" priority="112" stopIfTrue="1"/>
    <cfRule type="duplicateValues" dxfId="1704" priority="113" stopIfTrue="1"/>
  </conditionalFormatting>
  <conditionalFormatting sqref="D41 D43:D44 D38">
    <cfRule type="duplicateValues" dxfId="1703" priority="57" stopIfTrue="1"/>
  </conditionalFormatting>
  <conditionalFormatting sqref="D41 D43:D44 D38">
    <cfRule type="duplicateValues" dxfId="1702" priority="55" stopIfTrue="1"/>
    <cfRule type="duplicateValues" dxfId="1701" priority="56" stopIfTrue="1"/>
  </conditionalFormatting>
  <conditionalFormatting sqref="D36">
    <cfRule type="duplicateValues" dxfId="1700" priority="54" stopIfTrue="1"/>
  </conditionalFormatting>
  <conditionalFormatting sqref="D36">
    <cfRule type="duplicateValues" dxfId="1699" priority="52" stopIfTrue="1"/>
    <cfRule type="duplicateValues" dxfId="1698" priority="53" stopIfTrue="1"/>
  </conditionalFormatting>
  <conditionalFormatting sqref="D39 D37">
    <cfRule type="duplicateValues" dxfId="1697" priority="51" stopIfTrue="1"/>
  </conditionalFormatting>
  <conditionalFormatting sqref="D39 D37">
    <cfRule type="duplicateValues" dxfId="1696" priority="49" stopIfTrue="1"/>
    <cfRule type="duplicateValues" dxfId="1695" priority="50" stopIfTrue="1"/>
  </conditionalFormatting>
  <conditionalFormatting sqref="D42">
    <cfRule type="duplicateValues" dxfId="1694" priority="45" stopIfTrue="1"/>
  </conditionalFormatting>
  <conditionalFormatting sqref="D42">
    <cfRule type="duplicateValues" dxfId="1693" priority="43" stopIfTrue="1"/>
    <cfRule type="duplicateValues" dxfId="1692" priority="44" stopIfTrue="1"/>
  </conditionalFormatting>
  <conditionalFormatting sqref="D28">
    <cfRule type="duplicateValues" dxfId="1691" priority="42" stopIfTrue="1"/>
  </conditionalFormatting>
  <conditionalFormatting sqref="D28">
    <cfRule type="duplicateValues" dxfId="1690" priority="40" stopIfTrue="1"/>
    <cfRule type="duplicateValues" dxfId="1689" priority="41" stopIfTrue="1"/>
  </conditionalFormatting>
  <conditionalFormatting sqref="D29:D34">
    <cfRule type="duplicateValues" dxfId="1688" priority="39" stopIfTrue="1"/>
  </conditionalFormatting>
  <conditionalFormatting sqref="D29:D34">
    <cfRule type="duplicateValues" dxfId="1687" priority="37" stopIfTrue="1"/>
    <cfRule type="duplicateValues" dxfId="1686" priority="38" stopIfTrue="1"/>
  </conditionalFormatting>
  <conditionalFormatting sqref="D35">
    <cfRule type="duplicateValues" dxfId="1685" priority="33" stopIfTrue="1"/>
  </conditionalFormatting>
  <conditionalFormatting sqref="D35">
    <cfRule type="duplicateValues" dxfId="1684" priority="31" stopIfTrue="1"/>
    <cfRule type="duplicateValues" dxfId="1683" priority="32" stopIfTrue="1"/>
  </conditionalFormatting>
  <conditionalFormatting sqref="BC46:BD46 BL46 AT46:AW46 AE46">
    <cfRule type="duplicateValues" dxfId="1682" priority="114112" stopIfTrue="1"/>
  </conditionalFormatting>
  <conditionalFormatting sqref="BC46:BD46 BL46 AT46:AW46 AE46">
    <cfRule type="duplicateValues" dxfId="1681" priority="114116" stopIfTrue="1"/>
    <cfRule type="duplicateValues" dxfId="1680" priority="114117" stopIfTrue="1"/>
  </conditionalFormatting>
  <conditionalFormatting sqref="BM46">
    <cfRule type="duplicateValues" dxfId="1679" priority="114124" stopIfTrue="1"/>
  </conditionalFormatting>
  <conditionalFormatting sqref="BM46">
    <cfRule type="duplicateValues" dxfId="1678" priority="114125" stopIfTrue="1"/>
    <cfRule type="duplicateValues" dxfId="1677" priority="114126" stopIfTrue="1"/>
  </conditionalFormatting>
  <conditionalFormatting sqref="D16:D20">
    <cfRule type="duplicateValues" dxfId="1676" priority="27" stopIfTrue="1"/>
  </conditionalFormatting>
  <conditionalFormatting sqref="D16:D20">
    <cfRule type="duplicateValues" dxfId="1675" priority="25" stopIfTrue="1"/>
    <cfRule type="duplicateValues" dxfId="1674" priority="26" stopIfTrue="1"/>
  </conditionalFormatting>
  <conditionalFormatting sqref="D12:D15">
    <cfRule type="duplicateValues" dxfId="1673" priority="21" stopIfTrue="1"/>
  </conditionalFormatting>
  <conditionalFormatting sqref="D12:D15">
    <cfRule type="duplicateValues" dxfId="1672" priority="19" stopIfTrue="1"/>
    <cfRule type="duplicateValues" dxfId="1671" priority="20" stopIfTrue="1"/>
  </conditionalFormatting>
  <conditionalFormatting sqref="D10">
    <cfRule type="duplicateValues" dxfId="1670" priority="18" stopIfTrue="1"/>
  </conditionalFormatting>
  <conditionalFormatting sqref="D10">
    <cfRule type="duplicateValues" dxfId="1669" priority="16" stopIfTrue="1"/>
    <cfRule type="duplicateValues" dxfId="1668" priority="17" stopIfTrue="1"/>
  </conditionalFormatting>
  <conditionalFormatting sqref="D23:D24">
    <cfRule type="duplicateValues" dxfId="1667" priority="15" stopIfTrue="1"/>
  </conditionalFormatting>
  <conditionalFormatting sqref="D23:D24">
    <cfRule type="duplicateValues" dxfId="1666" priority="13" stopIfTrue="1"/>
    <cfRule type="duplicateValues" dxfId="1665" priority="14" stopIfTrue="1"/>
  </conditionalFormatting>
  <conditionalFormatting sqref="D25:D27 D11">
    <cfRule type="duplicateValues" dxfId="1664" priority="12" stopIfTrue="1"/>
  </conditionalFormatting>
  <conditionalFormatting sqref="D25:D27 D11">
    <cfRule type="duplicateValues" dxfId="1663" priority="10" stopIfTrue="1"/>
    <cfRule type="duplicateValues" dxfId="1662" priority="11" stopIfTrue="1"/>
  </conditionalFormatting>
  <conditionalFormatting sqref="D8">
    <cfRule type="duplicateValues" dxfId="1661" priority="9" stopIfTrue="1"/>
  </conditionalFormatting>
  <conditionalFormatting sqref="D8">
    <cfRule type="duplicateValues" dxfId="1660" priority="7" stopIfTrue="1"/>
    <cfRule type="duplicateValues" dxfId="1659" priority="8" stopIfTrue="1"/>
  </conditionalFormatting>
  <conditionalFormatting sqref="D9">
    <cfRule type="duplicateValues" dxfId="1658" priority="6" stopIfTrue="1"/>
  </conditionalFormatting>
  <conditionalFormatting sqref="D9">
    <cfRule type="duplicateValues" dxfId="1657" priority="4" stopIfTrue="1"/>
    <cfRule type="duplicateValues" dxfId="1656" priority="5" stopIfTrue="1"/>
  </conditionalFormatting>
  <conditionalFormatting sqref="D21:D22">
    <cfRule type="duplicateValues" dxfId="1655" priority="3" stopIfTrue="1"/>
  </conditionalFormatting>
  <conditionalFormatting sqref="D21:D22">
    <cfRule type="duplicateValues" dxfId="1654" priority="1" stopIfTrue="1"/>
    <cfRule type="duplicateValues" dxfId="1653" priority="2" stopIfTrue="1"/>
  </conditionalFormatting>
  <printOptions horizontalCentered="1"/>
  <pageMargins left="0" right="0" top="0" bottom="0" header="0.31496062992125984" footer="0.31496062992125984"/>
  <pageSetup paperSize="120" scale="60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A1:JD45"/>
  <sheetViews>
    <sheetView zoomScale="110" zoomScaleNormal="110" workbookViewId="0">
      <selection activeCell="E18" sqref="E18"/>
    </sheetView>
  </sheetViews>
  <sheetFormatPr defaultRowHeight="18"/>
  <cols>
    <col min="1" max="1" width="6.85546875" style="367" customWidth="1"/>
    <col min="2" max="3" width="6.85546875" style="367" hidden="1" customWidth="1"/>
    <col min="4" max="4" width="10.5703125" style="367" customWidth="1"/>
    <col min="5" max="5" width="12.42578125" style="367" customWidth="1"/>
    <col min="6" max="6" width="8.7109375" style="367" hidden="1" customWidth="1"/>
    <col min="7" max="7" width="7.28515625" style="367" hidden="1" customWidth="1"/>
    <col min="8" max="8" width="15.42578125" style="367" customWidth="1"/>
    <col min="9" max="9" width="20.5703125" style="367" customWidth="1"/>
    <col min="10" max="10" width="5.85546875" style="367" customWidth="1"/>
    <col min="11" max="11" width="7" style="367" customWidth="1"/>
    <col min="12" max="12" width="33.42578125" style="367" customWidth="1"/>
    <col min="13" max="13" width="9.7109375" style="367" customWidth="1"/>
    <col min="14" max="14" width="10.140625" style="367" customWidth="1"/>
    <col min="15" max="15" width="4" style="367" customWidth="1"/>
    <col min="16" max="16" width="6.28515625" style="367" customWidth="1"/>
    <col min="17" max="17" width="5.7109375" style="367" customWidth="1"/>
    <col min="18" max="18" width="7.140625" style="367" customWidth="1"/>
    <col min="19" max="19" width="6.140625" style="367" customWidth="1"/>
    <col min="20" max="20" width="6.28515625" style="367" hidden="1" customWidth="1"/>
    <col min="21" max="21" width="8.42578125" style="367" customWidth="1"/>
    <col min="22" max="22" width="13" style="367" customWidth="1"/>
    <col min="23" max="23" width="2.28515625" style="368" hidden="1" customWidth="1"/>
    <col min="24" max="24" width="4.85546875" style="367" customWidth="1"/>
    <col min="25" max="25" width="18.42578125" style="367" customWidth="1"/>
    <col min="26" max="26" width="4.5703125" style="367" customWidth="1"/>
    <col min="27" max="27" width="4.28515625" style="367" customWidth="1"/>
    <col min="28" max="28" width="4.5703125" style="367" customWidth="1"/>
    <col min="29" max="29" width="4.7109375" style="367" hidden="1" customWidth="1"/>
    <col min="30" max="30" width="6.7109375" style="367" hidden="1" customWidth="1"/>
    <col min="31" max="31" width="3.7109375" style="367" hidden="1" customWidth="1"/>
    <col min="32" max="32" width="4.5703125" style="367" customWidth="1"/>
    <col min="33" max="33" width="6.42578125" style="367" hidden="1" customWidth="1"/>
    <col min="34" max="34" width="4.85546875" style="369" customWidth="1"/>
    <col min="35" max="35" width="4.42578125" style="369" customWidth="1"/>
    <col min="36" max="37" width="4.140625" style="369" customWidth="1"/>
    <col min="38" max="38" width="69.28515625" style="367" customWidth="1"/>
    <col min="39" max="16384" width="9.140625" style="367"/>
  </cols>
  <sheetData>
    <row r="1" spans="1:264" ht="6" customHeight="1" thickBot="1"/>
    <row r="2" spans="1:264" s="538" customFormat="1" ht="23.25" customHeight="1" thickTop="1" thickBot="1">
      <c r="A2" s="1556" t="s">
        <v>1580</v>
      </c>
      <c r="B2" s="1557"/>
      <c r="C2" s="1557"/>
      <c r="D2" s="1557"/>
      <c r="E2" s="1557"/>
      <c r="F2" s="1557"/>
      <c r="G2" s="1557"/>
      <c r="H2" s="1557"/>
      <c r="I2" s="1557"/>
      <c r="J2" s="1557"/>
      <c r="K2" s="1557"/>
      <c r="L2" s="1557"/>
      <c r="M2" s="1557"/>
      <c r="N2" s="1557"/>
      <c r="O2" s="1557"/>
      <c r="P2" s="1557"/>
      <c r="Q2" s="1557"/>
      <c r="R2" s="1557"/>
      <c r="S2" s="1557"/>
      <c r="T2" s="1557"/>
      <c r="U2" s="1557"/>
      <c r="V2" s="1557"/>
      <c r="W2" s="1557"/>
      <c r="X2" s="1557"/>
      <c r="Y2" s="1557"/>
      <c r="Z2" s="1557"/>
      <c r="AA2" s="1557"/>
      <c r="AB2" s="1557"/>
      <c r="AC2" s="1557"/>
      <c r="AD2" s="1557"/>
      <c r="AE2" s="1557"/>
      <c r="AF2" s="535"/>
      <c r="AG2" s="536" t="s">
        <v>51</v>
      </c>
      <c r="AH2" s="537" t="s">
        <v>52</v>
      </c>
      <c r="AI2" s="540"/>
      <c r="AJ2" s="540"/>
      <c r="AK2" s="540"/>
    </row>
    <row r="3" spans="1:264" s="540" customFormat="1" ht="18" customHeight="1" thickTop="1" thickBot="1">
      <c r="A3" s="539" t="s">
        <v>1289</v>
      </c>
      <c r="B3" s="401"/>
      <c r="C3" s="401"/>
      <c r="D3" s="402"/>
      <c r="E3" s="402"/>
      <c r="F3" s="402"/>
      <c r="G3" s="402"/>
      <c r="H3" s="402"/>
      <c r="I3" s="402"/>
      <c r="J3" s="311" t="s">
        <v>36</v>
      </c>
      <c r="K3" s="311"/>
      <c r="L3" s="403" t="s">
        <v>59</v>
      </c>
      <c r="M3" s="404"/>
      <c r="N3" s="405"/>
      <c r="O3" s="405"/>
      <c r="P3" s="405"/>
      <c r="R3" s="541"/>
      <c r="S3" s="542"/>
      <c r="T3" s="542"/>
      <c r="U3" s="542"/>
      <c r="V3" s="542"/>
      <c r="W3" s="543"/>
      <c r="X3" s="406"/>
      <c r="Y3" s="406"/>
      <c r="Z3" s="544" t="s">
        <v>3602</v>
      </c>
      <c r="AA3" s="545"/>
      <c r="AB3" s="407"/>
      <c r="AC3" s="312"/>
      <c r="AD3" s="312"/>
      <c r="AE3" s="312"/>
      <c r="AF3" s="313"/>
      <c r="AG3" s="546"/>
      <c r="AH3" s="547"/>
    </row>
    <row r="4" spans="1:264" s="1096" customFormat="1" ht="12" customHeight="1" thickTop="1">
      <c r="A4" s="372" t="s">
        <v>37</v>
      </c>
      <c r="B4" s="317"/>
      <c r="C4" s="317" t="s">
        <v>13</v>
      </c>
      <c r="D4" s="548" t="s">
        <v>1296</v>
      </c>
      <c r="E4" s="1093" t="s">
        <v>1296</v>
      </c>
      <c r="F4" s="1093"/>
      <c r="G4" s="1093"/>
      <c r="H4" s="1558" t="s">
        <v>15</v>
      </c>
      <c r="I4" s="1552" t="s">
        <v>16</v>
      </c>
      <c r="J4" s="370" t="s">
        <v>17</v>
      </c>
      <c r="K4" s="549" t="s">
        <v>18</v>
      </c>
      <c r="L4" s="1097" t="s">
        <v>19</v>
      </c>
      <c r="M4" s="317" t="s">
        <v>39</v>
      </c>
      <c r="N4" s="373" t="s">
        <v>20</v>
      </c>
      <c r="O4" s="1559" t="s">
        <v>21</v>
      </c>
      <c r="P4" s="1559"/>
      <c r="Q4" s="1559"/>
      <c r="R4" s="374" t="s">
        <v>22</v>
      </c>
      <c r="S4" s="375" t="s">
        <v>38</v>
      </c>
      <c r="T4" s="375"/>
      <c r="U4" s="375" t="s">
        <v>57</v>
      </c>
      <c r="V4" s="375" t="s">
        <v>53</v>
      </c>
      <c r="W4" s="376" t="s">
        <v>8</v>
      </c>
      <c r="X4" s="317" t="s">
        <v>40</v>
      </c>
      <c r="Y4" s="377" t="s">
        <v>41</v>
      </c>
      <c r="Z4" s="1560" t="s">
        <v>23</v>
      </c>
      <c r="AA4" s="1561"/>
      <c r="AB4" s="317" t="s">
        <v>44</v>
      </c>
      <c r="AC4" s="317" t="s">
        <v>45</v>
      </c>
      <c r="AD4" s="317" t="s">
        <v>46</v>
      </c>
      <c r="AE4" s="317"/>
      <c r="AF4" s="378" t="s">
        <v>44</v>
      </c>
      <c r="AG4" s="1094" t="s">
        <v>51</v>
      </c>
      <c r="AH4" s="550" t="s">
        <v>52</v>
      </c>
      <c r="AI4" s="400"/>
      <c r="AJ4" s="400"/>
      <c r="AK4" s="400"/>
    </row>
    <row r="5" spans="1:264" s="1096" customFormat="1" ht="12" customHeight="1" thickBot="1">
      <c r="A5" s="379" t="s">
        <v>47</v>
      </c>
      <c r="B5" s="321"/>
      <c r="C5" s="321" t="s">
        <v>24</v>
      </c>
      <c r="D5" s="318" t="s">
        <v>1297</v>
      </c>
      <c r="E5" s="1095" t="s">
        <v>1298</v>
      </c>
      <c r="F5" s="1095"/>
      <c r="G5" s="1095"/>
      <c r="H5" s="1558"/>
      <c r="I5" s="1554"/>
      <c r="J5" s="370" t="s">
        <v>26</v>
      </c>
      <c r="K5" s="551" t="s">
        <v>26</v>
      </c>
      <c r="L5" s="552" t="s">
        <v>27</v>
      </c>
      <c r="M5" s="553"/>
      <c r="N5" s="380"/>
      <c r="O5" s="1097" t="s">
        <v>30</v>
      </c>
      <c r="P5" s="1097" t="s">
        <v>31</v>
      </c>
      <c r="Q5" s="1097" t="s">
        <v>32</v>
      </c>
      <c r="R5" s="381" t="s">
        <v>33</v>
      </c>
      <c r="S5" s="382" t="s">
        <v>48</v>
      </c>
      <c r="T5" s="382" t="s">
        <v>217</v>
      </c>
      <c r="U5" s="382" t="s">
        <v>58</v>
      </c>
      <c r="V5" s="382" t="s">
        <v>54</v>
      </c>
      <c r="W5" s="383"/>
      <c r="X5" s="379"/>
      <c r="Y5" s="1098" t="s">
        <v>34</v>
      </c>
      <c r="Z5" s="1098" t="s">
        <v>42</v>
      </c>
      <c r="AA5" s="1098" t="s">
        <v>43</v>
      </c>
      <c r="AB5" s="322" t="s">
        <v>49</v>
      </c>
      <c r="AC5" s="321"/>
      <c r="AD5" s="321"/>
      <c r="AE5" s="322"/>
      <c r="AF5" s="385"/>
      <c r="AG5" s="1095"/>
      <c r="AH5" s="554"/>
      <c r="AI5" s="607" t="s">
        <v>50</v>
      </c>
      <c r="AJ5" s="607" t="s">
        <v>0</v>
      </c>
      <c r="AK5" s="608" t="s">
        <v>38</v>
      </c>
      <c r="AL5" s="1552" t="s">
        <v>1325</v>
      </c>
    </row>
    <row r="6" spans="1:264" s="1096" customFormat="1" ht="21.75" hidden="1" customHeight="1" thickTop="1">
      <c r="A6" s="1094"/>
      <c r="B6" s="323"/>
      <c r="C6" s="323"/>
      <c r="D6" s="323"/>
      <c r="E6" s="323"/>
      <c r="F6" s="323"/>
      <c r="G6" s="323"/>
      <c r="H6" s="323"/>
      <c r="I6" s="323"/>
      <c r="J6" s="323"/>
      <c r="K6" s="323"/>
      <c r="L6" s="326"/>
      <c r="M6" s="323"/>
      <c r="N6" s="323"/>
      <c r="O6" s="323"/>
      <c r="P6" s="323"/>
      <c r="Q6" s="323"/>
      <c r="R6" s="326"/>
      <c r="S6" s="555"/>
      <c r="T6" s="555"/>
      <c r="U6" s="555"/>
      <c r="V6" s="555"/>
      <c r="W6" s="556"/>
      <c r="X6" s="323"/>
      <c r="Y6" s="323"/>
      <c r="Z6" s="323"/>
      <c r="AA6" s="323"/>
      <c r="AB6" s="557">
        <f>S6/80</f>
        <v>0</v>
      </c>
      <c r="AC6" s="558">
        <f>AB6+AC5</f>
        <v>0</v>
      </c>
      <c r="AD6" s="559">
        <f>(7+(AC6/60))</f>
        <v>7</v>
      </c>
      <c r="AE6" s="560">
        <f>FLOOR(AD6,1)</f>
        <v>7</v>
      </c>
      <c r="AF6" s="561">
        <f>(AE6+((AD6-AE6)*60*0.01))</f>
        <v>7</v>
      </c>
      <c r="AG6" s="1095"/>
      <c r="AH6" s="554"/>
      <c r="AI6" s="400"/>
      <c r="AJ6" s="400"/>
      <c r="AK6" s="608"/>
      <c r="AL6" s="1553"/>
    </row>
    <row r="7" spans="1:264" s="570" customFormat="1" ht="12" customHeight="1" thickTop="1">
      <c r="A7" s="562"/>
      <c r="B7" s="562"/>
      <c r="C7" s="563"/>
      <c r="D7" s="1093"/>
      <c r="E7" s="562"/>
      <c r="F7" s="562"/>
      <c r="G7" s="562"/>
      <c r="H7" s="564"/>
      <c r="I7" s="564"/>
      <c r="J7" s="562"/>
      <c r="K7" s="563"/>
      <c r="L7" s="564" t="s">
        <v>1</v>
      </c>
      <c r="M7" s="1093"/>
      <c r="N7" s="564"/>
      <c r="O7" s="564"/>
      <c r="P7" s="564"/>
      <c r="Q7" s="564"/>
      <c r="R7" s="563"/>
      <c r="S7" s="562"/>
      <c r="T7" s="562"/>
      <c r="U7" s="562"/>
      <c r="V7" s="562"/>
      <c r="W7" s="565"/>
      <c r="X7" s="562"/>
      <c r="Y7" s="566"/>
      <c r="Z7" s="1093"/>
      <c r="AA7" s="567"/>
      <c r="AB7" s="329">
        <f>S7/AI7+AJ7</f>
        <v>0</v>
      </c>
      <c r="AC7" s="329">
        <f>AB7+AC6</f>
        <v>0</v>
      </c>
      <c r="AD7" s="340">
        <f>(8+(AC7/60))</f>
        <v>8</v>
      </c>
      <c r="AE7" s="341">
        <f>FLOOR(AD7,1)</f>
        <v>8</v>
      </c>
      <c r="AF7" s="340">
        <f>(AE7+((AD7-AE7)*60*0.01))</f>
        <v>8</v>
      </c>
      <c r="AG7" s="568"/>
      <c r="AH7" s="569"/>
      <c r="AI7" s="569">
        <v>50</v>
      </c>
      <c r="AJ7" s="569">
        <v>0</v>
      </c>
      <c r="AK7" s="608" t="s">
        <v>1391</v>
      </c>
      <c r="AL7" s="1554"/>
    </row>
    <row r="8" spans="1:264" s="853" customFormat="1" ht="12.95" customHeight="1">
      <c r="A8" s="254" t="s">
        <v>69</v>
      </c>
      <c r="B8" s="288">
        <v>43628</v>
      </c>
      <c r="C8" s="277" t="str">
        <f t="shared" ref="C8:C17" si="0">"*"&amp;D8&amp;"*"</f>
        <v>*PDR1906-1112*</v>
      </c>
      <c r="D8" s="747" t="s">
        <v>3890</v>
      </c>
      <c r="E8" s="254" t="s">
        <v>3889</v>
      </c>
      <c r="F8" s="254"/>
      <c r="G8" s="797" t="s">
        <v>3596</v>
      </c>
      <c r="H8" s="798" t="s">
        <v>1450</v>
      </c>
      <c r="I8" s="798" t="s">
        <v>3595</v>
      </c>
      <c r="J8" s="254">
        <v>1000</v>
      </c>
      <c r="K8" s="288">
        <v>22812</v>
      </c>
      <c r="L8" s="798" t="s">
        <v>3478</v>
      </c>
      <c r="M8" s="785" t="s">
        <v>3594</v>
      </c>
      <c r="N8" s="747" t="s">
        <v>503</v>
      </c>
      <c r="O8" s="288" t="s">
        <v>1291</v>
      </c>
      <c r="P8" s="288"/>
      <c r="Q8" s="288"/>
      <c r="R8" s="288">
        <v>43630</v>
      </c>
      <c r="S8" s="254">
        <v>1000</v>
      </c>
      <c r="T8" s="254"/>
      <c r="U8" s="254">
        <v>1000</v>
      </c>
      <c r="V8" s="293">
        <v>1000</v>
      </c>
      <c r="W8" s="799"/>
      <c r="X8" s="800" t="s">
        <v>1829</v>
      </c>
      <c r="Y8" s="785" t="s">
        <v>1785</v>
      </c>
      <c r="Z8" s="747">
        <v>406</v>
      </c>
      <c r="AA8" s="801">
        <v>1185</v>
      </c>
      <c r="AB8" s="329">
        <f t="shared" ref="AB8:AB37" si="1">S8/AI8+AJ8</f>
        <v>35</v>
      </c>
      <c r="AC8" s="329">
        <f t="shared" ref="AC8:AC37" si="2">AB8+AC7</f>
        <v>35</v>
      </c>
      <c r="AD8" s="340">
        <f t="shared" ref="AD8:AD37" si="3">(8+(AC8/60))</f>
        <v>8.5833333333333339</v>
      </c>
      <c r="AE8" s="341">
        <f t="shared" ref="AE8:AE37" si="4">FLOOR(AD8,1)</f>
        <v>8</v>
      </c>
      <c r="AF8" s="340">
        <f t="shared" ref="AF8:AF37" si="5">(AE8+((AD8-AE8)*60*0.01))</f>
        <v>8.35</v>
      </c>
      <c r="AG8" s="802" t="s">
        <v>1330</v>
      </c>
      <c r="AH8" s="786" t="s">
        <v>2</v>
      </c>
      <c r="AI8" s="255">
        <v>50</v>
      </c>
      <c r="AJ8" s="786">
        <v>15</v>
      </c>
      <c r="AK8" s="786">
        <v>20</v>
      </c>
      <c r="AL8" s="1277" t="s">
        <v>1882</v>
      </c>
    </row>
    <row r="9" spans="1:264" s="853" customFormat="1" ht="12.95" customHeight="1">
      <c r="A9" s="254" t="s">
        <v>69</v>
      </c>
      <c r="B9" s="288">
        <v>43623</v>
      </c>
      <c r="C9" s="277" t="str">
        <f t="shared" si="0"/>
        <v>*PDR1906-0806*</v>
      </c>
      <c r="D9" s="747" t="s">
        <v>3578</v>
      </c>
      <c r="E9" s="254" t="s">
        <v>3577</v>
      </c>
      <c r="F9" s="254"/>
      <c r="G9" s="797" t="s">
        <v>1959</v>
      </c>
      <c r="H9" s="798" t="s">
        <v>1924</v>
      </c>
      <c r="I9" s="798" t="s">
        <v>1958</v>
      </c>
      <c r="J9" s="254">
        <v>1500</v>
      </c>
      <c r="K9" s="288">
        <v>22812</v>
      </c>
      <c r="L9" s="798" t="s">
        <v>1923</v>
      </c>
      <c r="M9" s="785" t="s">
        <v>1957</v>
      </c>
      <c r="N9" s="747"/>
      <c r="O9" s="288" t="s">
        <v>1291</v>
      </c>
      <c r="P9" s="288"/>
      <c r="Q9" s="288"/>
      <c r="R9" s="288">
        <v>43628</v>
      </c>
      <c r="S9" s="254">
        <v>1500</v>
      </c>
      <c r="T9" s="254"/>
      <c r="U9" s="254" t="s">
        <v>3930</v>
      </c>
      <c r="V9" s="293">
        <v>1500</v>
      </c>
      <c r="W9" s="799"/>
      <c r="X9" s="800" t="s">
        <v>1828</v>
      </c>
      <c r="Y9" s="807" t="s">
        <v>1922</v>
      </c>
      <c r="Z9" s="747">
        <v>571</v>
      </c>
      <c r="AA9" s="801">
        <v>1595</v>
      </c>
      <c r="AB9" s="329">
        <f t="shared" si="1"/>
        <v>45</v>
      </c>
      <c r="AC9" s="329">
        <f t="shared" si="2"/>
        <v>80</v>
      </c>
      <c r="AD9" s="340">
        <f t="shared" si="3"/>
        <v>9.3333333333333339</v>
      </c>
      <c r="AE9" s="341">
        <f t="shared" si="4"/>
        <v>9</v>
      </c>
      <c r="AF9" s="340">
        <f t="shared" si="5"/>
        <v>9.2000000000000011</v>
      </c>
      <c r="AG9" s="802" t="s">
        <v>1330</v>
      </c>
      <c r="AH9" s="786" t="s">
        <v>2</v>
      </c>
      <c r="AI9" s="255">
        <v>50</v>
      </c>
      <c r="AJ9" s="786">
        <v>15</v>
      </c>
      <c r="AK9" s="786">
        <v>10</v>
      </c>
      <c r="AL9" s="786" t="s">
        <v>1921</v>
      </c>
    </row>
    <row r="10" spans="1:264" s="853" customFormat="1" ht="12.95" customHeight="1">
      <c r="A10" s="254" t="s">
        <v>69</v>
      </c>
      <c r="B10" s="288">
        <v>43593</v>
      </c>
      <c r="C10" s="277" t="str">
        <f t="shared" si="0"/>
        <v>*PDR1905-0737*</v>
      </c>
      <c r="D10" s="747" t="s">
        <v>3510</v>
      </c>
      <c r="E10" s="254" t="s">
        <v>2444</v>
      </c>
      <c r="F10" s="254"/>
      <c r="G10" s="797" t="s">
        <v>2417</v>
      </c>
      <c r="H10" s="798" t="s">
        <v>1303</v>
      </c>
      <c r="I10" s="798" t="s">
        <v>2416</v>
      </c>
      <c r="J10" s="254">
        <v>1345</v>
      </c>
      <c r="K10" s="288">
        <v>43631</v>
      </c>
      <c r="L10" s="798" t="s">
        <v>1371</v>
      </c>
      <c r="M10" s="785" t="s">
        <v>2415</v>
      </c>
      <c r="N10" s="747"/>
      <c r="O10" s="288" t="s">
        <v>1291</v>
      </c>
      <c r="P10" s="288"/>
      <c r="Q10" s="288"/>
      <c r="R10" s="288">
        <v>43629</v>
      </c>
      <c r="S10" s="254">
        <v>1348</v>
      </c>
      <c r="T10" s="254"/>
      <c r="U10" s="254" t="s">
        <v>3931</v>
      </c>
      <c r="V10" s="293">
        <v>1345</v>
      </c>
      <c r="W10" s="799"/>
      <c r="X10" s="800" t="s">
        <v>1828</v>
      </c>
      <c r="Y10" s="807" t="s">
        <v>1304</v>
      </c>
      <c r="Z10" s="747">
        <v>623</v>
      </c>
      <c r="AA10" s="801">
        <v>1293</v>
      </c>
      <c r="AB10" s="329">
        <f t="shared" si="1"/>
        <v>41.96</v>
      </c>
      <c r="AC10" s="329">
        <f t="shared" si="2"/>
        <v>121.96000000000001</v>
      </c>
      <c r="AD10" s="340">
        <f t="shared" si="3"/>
        <v>10.032666666666668</v>
      </c>
      <c r="AE10" s="341">
        <f t="shared" si="4"/>
        <v>10</v>
      </c>
      <c r="AF10" s="340">
        <f t="shared" si="5"/>
        <v>10.019600000000001</v>
      </c>
      <c r="AG10" s="802" t="s">
        <v>1330</v>
      </c>
      <c r="AH10" s="786" t="s">
        <v>2</v>
      </c>
      <c r="AI10" s="255">
        <v>50</v>
      </c>
      <c r="AJ10" s="786">
        <v>15</v>
      </c>
      <c r="AK10" s="786">
        <v>10</v>
      </c>
      <c r="AL10" s="786" t="s">
        <v>2414</v>
      </c>
    </row>
    <row r="11" spans="1:264" s="853" customFormat="1" ht="12.95" customHeight="1">
      <c r="A11" s="254" t="s">
        <v>69</v>
      </c>
      <c r="B11" s="288">
        <v>43616</v>
      </c>
      <c r="C11" s="277" t="str">
        <f t="shared" si="0"/>
        <v>*PDR1906-0468*</v>
      </c>
      <c r="D11" s="747" t="s">
        <v>3515</v>
      </c>
      <c r="E11" s="254" t="s">
        <v>3516</v>
      </c>
      <c r="F11" s="254"/>
      <c r="G11" s="797" t="s">
        <v>2509</v>
      </c>
      <c r="H11" s="798" t="s">
        <v>1350</v>
      </c>
      <c r="I11" s="798" t="s">
        <v>2510</v>
      </c>
      <c r="J11" s="254">
        <v>1340</v>
      </c>
      <c r="K11" s="288">
        <v>22812</v>
      </c>
      <c r="L11" s="798" t="s">
        <v>1371</v>
      </c>
      <c r="M11" s="785" t="s">
        <v>2415</v>
      </c>
      <c r="N11" s="747"/>
      <c r="O11" s="288" t="s">
        <v>1291</v>
      </c>
      <c r="P11" s="288"/>
      <c r="Q11" s="288"/>
      <c r="R11" s="288">
        <v>43628</v>
      </c>
      <c r="S11" s="254">
        <v>1343</v>
      </c>
      <c r="T11" s="254"/>
      <c r="U11" s="254">
        <v>1343</v>
      </c>
      <c r="V11" s="293">
        <v>1340</v>
      </c>
      <c r="W11" s="799"/>
      <c r="X11" s="800" t="s">
        <v>1828</v>
      </c>
      <c r="Y11" s="807" t="s">
        <v>1304</v>
      </c>
      <c r="Z11" s="747">
        <v>623</v>
      </c>
      <c r="AA11" s="801">
        <v>1293</v>
      </c>
      <c r="AB11" s="329">
        <f t="shared" si="1"/>
        <v>26.86</v>
      </c>
      <c r="AC11" s="329">
        <f t="shared" si="2"/>
        <v>148.82</v>
      </c>
      <c r="AD11" s="340">
        <f t="shared" si="3"/>
        <v>10.480333333333334</v>
      </c>
      <c r="AE11" s="341">
        <f t="shared" si="4"/>
        <v>10</v>
      </c>
      <c r="AF11" s="340">
        <f t="shared" si="5"/>
        <v>10.2882</v>
      </c>
      <c r="AG11" s="802" t="s">
        <v>1330</v>
      </c>
      <c r="AH11" s="786" t="s">
        <v>2</v>
      </c>
      <c r="AI11" s="255">
        <v>50</v>
      </c>
      <c r="AJ11" s="786"/>
      <c r="AK11" s="786">
        <v>50</v>
      </c>
      <c r="AL11" s="786" t="s">
        <v>3517</v>
      </c>
    </row>
    <row r="12" spans="1:264" s="853" customFormat="1" ht="12.95" customHeight="1">
      <c r="A12" s="254" t="s">
        <v>69</v>
      </c>
      <c r="B12" s="288">
        <v>43616</v>
      </c>
      <c r="C12" s="277" t="str">
        <f t="shared" si="0"/>
        <v>*PDR1906-0469*</v>
      </c>
      <c r="D12" s="747" t="s">
        <v>3518</v>
      </c>
      <c r="E12" s="254" t="s">
        <v>3519</v>
      </c>
      <c r="F12" s="254"/>
      <c r="G12" s="797" t="s">
        <v>2509</v>
      </c>
      <c r="H12" s="798" t="s">
        <v>1350</v>
      </c>
      <c r="I12" s="798" t="s">
        <v>2510</v>
      </c>
      <c r="J12" s="254">
        <v>1340</v>
      </c>
      <c r="K12" s="288">
        <v>22814</v>
      </c>
      <c r="L12" s="798" t="s">
        <v>1371</v>
      </c>
      <c r="M12" s="785" t="s">
        <v>2415</v>
      </c>
      <c r="N12" s="747"/>
      <c r="O12" s="288" t="s">
        <v>1291</v>
      </c>
      <c r="P12" s="288"/>
      <c r="Q12" s="288"/>
      <c r="R12" s="288">
        <v>43629</v>
      </c>
      <c r="S12" s="254">
        <v>1343</v>
      </c>
      <c r="T12" s="254"/>
      <c r="U12" s="254" t="s">
        <v>3932</v>
      </c>
      <c r="V12" s="293">
        <v>1340</v>
      </c>
      <c r="W12" s="799"/>
      <c r="X12" s="800" t="s">
        <v>1828</v>
      </c>
      <c r="Y12" s="807" t="s">
        <v>1304</v>
      </c>
      <c r="Z12" s="747">
        <v>623</v>
      </c>
      <c r="AA12" s="801">
        <v>1293</v>
      </c>
      <c r="AB12" s="329">
        <f t="shared" si="1"/>
        <v>26.86</v>
      </c>
      <c r="AC12" s="329">
        <f t="shared" si="2"/>
        <v>175.68</v>
      </c>
      <c r="AD12" s="340">
        <f t="shared" si="3"/>
        <v>10.928000000000001</v>
      </c>
      <c r="AE12" s="341">
        <f t="shared" si="4"/>
        <v>10</v>
      </c>
      <c r="AF12" s="340">
        <f t="shared" si="5"/>
        <v>10.556800000000001</v>
      </c>
      <c r="AG12" s="802" t="s">
        <v>1330</v>
      </c>
      <c r="AH12" s="786" t="s">
        <v>2</v>
      </c>
      <c r="AI12" s="255">
        <v>50</v>
      </c>
      <c r="AJ12" s="786"/>
      <c r="AK12" s="786">
        <v>50</v>
      </c>
      <c r="AL12" s="786" t="s">
        <v>3517</v>
      </c>
    </row>
    <row r="13" spans="1:264" s="853" customFormat="1" ht="12.95" customHeight="1">
      <c r="A13" s="254" t="s">
        <v>69</v>
      </c>
      <c r="B13" s="288">
        <v>43616</v>
      </c>
      <c r="C13" s="277" t="str">
        <f t="shared" si="0"/>
        <v>*PDR1906-0473*</v>
      </c>
      <c r="D13" s="747" t="s">
        <v>3018</v>
      </c>
      <c r="E13" s="254" t="s">
        <v>3019</v>
      </c>
      <c r="F13" s="254"/>
      <c r="G13" s="797" t="s">
        <v>2974</v>
      </c>
      <c r="H13" s="798" t="s">
        <v>1350</v>
      </c>
      <c r="I13" s="798" t="s">
        <v>2973</v>
      </c>
      <c r="J13" s="254">
        <v>1340</v>
      </c>
      <c r="K13" s="288">
        <v>22814</v>
      </c>
      <c r="L13" s="798" t="s">
        <v>1371</v>
      </c>
      <c r="M13" s="785" t="s">
        <v>2965</v>
      </c>
      <c r="N13" s="747"/>
      <c r="O13" s="288" t="s">
        <v>1291</v>
      </c>
      <c r="P13" s="288"/>
      <c r="Q13" s="288"/>
      <c r="R13" s="288">
        <v>43629</v>
      </c>
      <c r="S13" s="254">
        <v>1343</v>
      </c>
      <c r="T13" s="254"/>
      <c r="U13" s="254" t="s">
        <v>3936</v>
      </c>
      <c r="V13" s="293">
        <v>1340</v>
      </c>
      <c r="W13" s="799"/>
      <c r="X13" s="800" t="s">
        <v>1828</v>
      </c>
      <c r="Y13" s="807" t="s">
        <v>1304</v>
      </c>
      <c r="Z13" s="747">
        <v>623</v>
      </c>
      <c r="AA13" s="801">
        <v>1293</v>
      </c>
      <c r="AB13" s="329">
        <f t="shared" si="1"/>
        <v>41.86</v>
      </c>
      <c r="AC13" s="329">
        <f t="shared" si="2"/>
        <v>217.54000000000002</v>
      </c>
      <c r="AD13" s="340">
        <f t="shared" si="3"/>
        <v>11.625666666666667</v>
      </c>
      <c r="AE13" s="341">
        <f t="shared" si="4"/>
        <v>11</v>
      </c>
      <c r="AF13" s="340">
        <f t="shared" si="5"/>
        <v>11.375400000000001</v>
      </c>
      <c r="AG13" s="802" t="s">
        <v>1330</v>
      </c>
      <c r="AH13" s="786" t="s">
        <v>2</v>
      </c>
      <c r="AI13" s="255">
        <v>50</v>
      </c>
      <c r="AJ13" s="786">
        <v>15</v>
      </c>
      <c r="AK13" s="786">
        <v>10</v>
      </c>
      <c r="AL13" s="786" t="s">
        <v>2414</v>
      </c>
    </row>
    <row r="14" spans="1:264" s="853" customFormat="1" ht="12.95" customHeight="1">
      <c r="A14" s="254" t="s">
        <v>69</v>
      </c>
      <c r="B14" s="288">
        <v>43601</v>
      </c>
      <c r="C14" s="277" t="str">
        <f t="shared" si="0"/>
        <v>*PDR1906-0111*</v>
      </c>
      <c r="D14" s="747" t="s">
        <v>2586</v>
      </c>
      <c r="E14" s="254" t="s">
        <v>2585</v>
      </c>
      <c r="F14" s="254"/>
      <c r="G14" s="797" t="s">
        <v>2584</v>
      </c>
      <c r="H14" s="798" t="s">
        <v>1370</v>
      </c>
      <c r="I14" s="798" t="s">
        <v>2583</v>
      </c>
      <c r="J14" s="254">
        <v>2000</v>
      </c>
      <c r="K14" s="288">
        <v>22812</v>
      </c>
      <c r="L14" s="798" t="s">
        <v>1371</v>
      </c>
      <c r="M14" s="785" t="s">
        <v>2582</v>
      </c>
      <c r="N14" s="747"/>
      <c r="O14" s="288" t="s">
        <v>1291</v>
      </c>
      <c r="P14" s="288"/>
      <c r="Q14" s="288"/>
      <c r="R14" s="288">
        <v>43628</v>
      </c>
      <c r="S14" s="254">
        <v>2003</v>
      </c>
      <c r="T14" s="254"/>
      <c r="U14" s="254" t="s">
        <v>3837</v>
      </c>
      <c r="V14" s="293">
        <v>2000</v>
      </c>
      <c r="W14" s="799"/>
      <c r="X14" s="800" t="s">
        <v>1828</v>
      </c>
      <c r="Y14" s="807" t="s">
        <v>1304</v>
      </c>
      <c r="Z14" s="747">
        <v>501</v>
      </c>
      <c r="AA14" s="801">
        <v>1179</v>
      </c>
      <c r="AB14" s="329">
        <f t="shared" si="1"/>
        <v>55.06</v>
      </c>
      <c r="AC14" s="329">
        <f t="shared" si="2"/>
        <v>272.60000000000002</v>
      </c>
      <c r="AD14" s="340">
        <f t="shared" si="3"/>
        <v>12.543333333333333</v>
      </c>
      <c r="AE14" s="341">
        <f t="shared" si="4"/>
        <v>12</v>
      </c>
      <c r="AF14" s="340">
        <f t="shared" si="5"/>
        <v>12.326000000000001</v>
      </c>
      <c r="AG14" s="802" t="s">
        <v>1330</v>
      </c>
      <c r="AH14" s="786" t="s">
        <v>2</v>
      </c>
      <c r="AI14" s="255">
        <v>50</v>
      </c>
      <c r="AJ14" s="786">
        <v>15</v>
      </c>
      <c r="AK14" s="786">
        <v>10</v>
      </c>
      <c r="AL14" s="786">
        <v>0</v>
      </c>
    </row>
    <row r="15" spans="1:264" s="853" customFormat="1" ht="12.95" customHeight="1">
      <c r="A15" s="254" t="s">
        <v>69</v>
      </c>
      <c r="B15" s="288">
        <v>43626</v>
      </c>
      <c r="C15" s="277" t="str">
        <f t="shared" si="0"/>
        <v>*PDR1906-0915*</v>
      </c>
      <c r="D15" s="747" t="s">
        <v>3768</v>
      </c>
      <c r="E15" s="254" t="s">
        <v>3767</v>
      </c>
      <c r="F15" s="254"/>
      <c r="G15" s="797" t="s">
        <v>2063</v>
      </c>
      <c r="H15" s="798" t="s">
        <v>1830</v>
      </c>
      <c r="I15" s="798" t="s">
        <v>2062</v>
      </c>
      <c r="J15" s="254">
        <v>2000</v>
      </c>
      <c r="K15" s="288">
        <v>22812</v>
      </c>
      <c r="L15" s="798" t="s">
        <v>2061</v>
      </c>
      <c r="M15" s="785" t="s">
        <v>2060</v>
      </c>
      <c r="N15" s="747"/>
      <c r="O15" s="288" t="s">
        <v>1291</v>
      </c>
      <c r="P15" s="288"/>
      <c r="Q15" s="288"/>
      <c r="R15" s="288">
        <v>43628</v>
      </c>
      <c r="S15" s="254">
        <v>2000</v>
      </c>
      <c r="T15" s="254"/>
      <c r="U15" s="254" t="s">
        <v>3928</v>
      </c>
      <c r="V15" s="293">
        <v>2000</v>
      </c>
      <c r="W15" s="799"/>
      <c r="X15" s="800" t="s">
        <v>1828</v>
      </c>
      <c r="Y15" s="807" t="s">
        <v>243</v>
      </c>
      <c r="Z15" s="747">
        <v>548</v>
      </c>
      <c r="AA15" s="801">
        <v>1343</v>
      </c>
      <c r="AB15" s="329">
        <f t="shared" si="1"/>
        <v>55</v>
      </c>
      <c r="AC15" s="329">
        <f t="shared" si="2"/>
        <v>327.60000000000002</v>
      </c>
      <c r="AD15" s="340">
        <f t="shared" si="3"/>
        <v>13.46</v>
      </c>
      <c r="AE15" s="341">
        <f t="shared" si="4"/>
        <v>13</v>
      </c>
      <c r="AF15" s="340">
        <f t="shared" si="5"/>
        <v>13.276</v>
      </c>
      <c r="AG15" s="802" t="s">
        <v>1330</v>
      </c>
      <c r="AH15" s="786" t="s">
        <v>2</v>
      </c>
      <c r="AI15" s="255">
        <v>50</v>
      </c>
      <c r="AJ15" s="786">
        <v>15</v>
      </c>
      <c r="AK15" s="786">
        <v>10</v>
      </c>
      <c r="AL15" s="786" t="s">
        <v>2059</v>
      </c>
    </row>
    <row r="16" spans="1:264" s="853" customFormat="1" ht="12.95" customHeight="1">
      <c r="A16" s="254" t="s">
        <v>66</v>
      </c>
      <c r="B16" s="288">
        <v>43615</v>
      </c>
      <c r="C16" s="277" t="str">
        <f t="shared" si="0"/>
        <v>*PDW1906-0050*</v>
      </c>
      <c r="D16" s="747" t="s">
        <v>3381</v>
      </c>
      <c r="E16" s="254" t="s">
        <v>2963</v>
      </c>
      <c r="F16" s="254"/>
      <c r="G16" s="797" t="s">
        <v>2962</v>
      </c>
      <c r="H16" s="798" t="s">
        <v>1830</v>
      </c>
      <c r="I16" s="798" t="s">
        <v>2961</v>
      </c>
      <c r="J16" s="254">
        <v>110</v>
      </c>
      <c r="K16" s="288">
        <v>43631</v>
      </c>
      <c r="L16" s="798" t="s">
        <v>2960</v>
      </c>
      <c r="M16" s="785" t="s">
        <v>2959</v>
      </c>
      <c r="N16" s="747"/>
      <c r="O16" s="747" t="s">
        <v>1291</v>
      </c>
      <c r="P16" s="798"/>
      <c r="Q16" s="798"/>
      <c r="R16" s="288">
        <v>43628</v>
      </c>
      <c r="S16" s="254">
        <v>110</v>
      </c>
      <c r="T16" s="254"/>
      <c r="U16" s="254">
        <v>110</v>
      </c>
      <c r="V16" s="293">
        <v>110</v>
      </c>
      <c r="W16" s="799"/>
      <c r="X16" s="800" t="s">
        <v>1828</v>
      </c>
      <c r="Y16" s="807" t="s">
        <v>2473</v>
      </c>
      <c r="Z16" s="747">
        <v>520</v>
      </c>
      <c r="AA16" s="801">
        <v>1119</v>
      </c>
      <c r="AB16" s="329">
        <f t="shared" si="1"/>
        <v>17.2</v>
      </c>
      <c r="AC16" s="329">
        <f t="shared" si="2"/>
        <v>344.8</v>
      </c>
      <c r="AD16" s="340">
        <f t="shared" si="3"/>
        <v>13.746666666666666</v>
      </c>
      <c r="AE16" s="341">
        <f t="shared" si="4"/>
        <v>13</v>
      </c>
      <c r="AF16" s="340">
        <f t="shared" si="5"/>
        <v>13.448</v>
      </c>
      <c r="AG16" s="802" t="s">
        <v>1330</v>
      </c>
      <c r="AH16" s="786" t="s">
        <v>2</v>
      </c>
      <c r="AI16" s="255">
        <v>50</v>
      </c>
      <c r="AJ16" s="786">
        <v>15</v>
      </c>
      <c r="AK16" s="786">
        <v>10</v>
      </c>
      <c r="AL16" s="1277" t="s">
        <v>2958</v>
      </c>
      <c r="AM16" s="803"/>
      <c r="AN16" s="803"/>
      <c r="AO16" s="803"/>
      <c r="AP16" s="803"/>
      <c r="AQ16" s="803"/>
      <c r="AR16" s="803"/>
      <c r="AS16" s="803"/>
      <c r="AT16" s="803"/>
      <c r="AU16" s="803"/>
      <c r="AV16" s="803"/>
      <c r="AW16" s="803"/>
      <c r="AX16" s="803"/>
      <c r="AY16" s="803"/>
      <c r="AZ16" s="803"/>
      <c r="BA16" s="803"/>
      <c r="BB16" s="803"/>
      <c r="BC16" s="803"/>
      <c r="BD16" s="803"/>
      <c r="BE16" s="803"/>
      <c r="BF16" s="803"/>
      <c r="BG16" s="803"/>
      <c r="BH16" s="803"/>
      <c r="BI16" s="803"/>
      <c r="BJ16" s="803"/>
      <c r="BK16" s="803"/>
      <c r="BL16" s="803"/>
      <c r="BM16" s="803"/>
      <c r="BN16" s="803"/>
      <c r="BO16" s="803"/>
      <c r="BP16" s="803"/>
      <c r="BQ16" s="803"/>
      <c r="BR16" s="803"/>
      <c r="BS16" s="803"/>
      <c r="BT16" s="803"/>
      <c r="BU16" s="803"/>
      <c r="BV16" s="803"/>
      <c r="BW16" s="803"/>
      <c r="BX16" s="803"/>
      <c r="BY16" s="803"/>
      <c r="BZ16" s="803"/>
      <c r="CA16" s="803"/>
      <c r="CB16" s="803"/>
      <c r="CC16" s="803"/>
      <c r="CD16" s="803"/>
      <c r="CE16" s="803"/>
      <c r="CF16" s="803"/>
      <c r="CG16" s="803"/>
      <c r="CH16" s="803"/>
      <c r="CI16" s="803"/>
      <c r="CJ16" s="803"/>
      <c r="CK16" s="803"/>
      <c r="CL16" s="803"/>
      <c r="CM16" s="803"/>
      <c r="CN16" s="803"/>
      <c r="CO16" s="803"/>
      <c r="CP16" s="803"/>
      <c r="CQ16" s="803"/>
      <c r="CR16" s="803"/>
      <c r="CS16" s="803"/>
      <c r="CT16" s="803"/>
      <c r="CU16" s="803"/>
      <c r="CV16" s="803"/>
      <c r="CW16" s="803"/>
      <c r="CX16" s="803"/>
      <c r="CY16" s="803"/>
      <c r="CZ16" s="803"/>
      <c r="DA16" s="803"/>
      <c r="DB16" s="803"/>
      <c r="DC16" s="803"/>
      <c r="DD16" s="803"/>
      <c r="DE16" s="803"/>
      <c r="DF16" s="803"/>
      <c r="DG16" s="803"/>
      <c r="DH16" s="803"/>
      <c r="DI16" s="803"/>
      <c r="DJ16" s="803"/>
      <c r="DK16" s="803"/>
      <c r="DL16" s="803"/>
      <c r="DM16" s="803"/>
      <c r="DN16" s="803"/>
      <c r="DO16" s="803"/>
      <c r="DP16" s="803"/>
      <c r="DQ16" s="803"/>
      <c r="DR16" s="803"/>
      <c r="DS16" s="803"/>
      <c r="DT16" s="803"/>
      <c r="DU16" s="803"/>
      <c r="DV16" s="803"/>
      <c r="DW16" s="803"/>
      <c r="DX16" s="803"/>
      <c r="DY16" s="803"/>
      <c r="DZ16" s="803"/>
      <c r="EA16" s="803"/>
      <c r="EB16" s="803"/>
      <c r="EC16" s="803"/>
      <c r="ED16" s="803"/>
      <c r="EE16" s="803"/>
      <c r="EF16" s="803"/>
      <c r="EG16" s="803"/>
      <c r="EH16" s="803"/>
      <c r="EI16" s="803"/>
      <c r="EJ16" s="803"/>
      <c r="EK16" s="803"/>
      <c r="EL16" s="803"/>
      <c r="EM16" s="803"/>
      <c r="EN16" s="803"/>
      <c r="EO16" s="803"/>
      <c r="EP16" s="803"/>
      <c r="EQ16" s="803"/>
      <c r="ER16" s="803"/>
      <c r="ES16" s="803"/>
      <c r="ET16" s="803"/>
      <c r="EU16" s="803"/>
      <c r="EV16" s="803"/>
      <c r="EW16" s="803"/>
      <c r="EX16" s="803"/>
      <c r="EY16" s="803"/>
      <c r="EZ16" s="803"/>
      <c r="FA16" s="803"/>
      <c r="FB16" s="803"/>
      <c r="FC16" s="803"/>
      <c r="FD16" s="803"/>
      <c r="FE16" s="803"/>
      <c r="FF16" s="803"/>
      <c r="FG16" s="803"/>
      <c r="FH16" s="803"/>
      <c r="FI16" s="803"/>
      <c r="FJ16" s="803"/>
      <c r="FK16" s="803"/>
      <c r="FL16" s="803"/>
      <c r="FM16" s="803"/>
      <c r="FN16" s="803"/>
      <c r="FO16" s="803"/>
      <c r="FP16" s="803"/>
      <c r="FQ16" s="803"/>
      <c r="FR16" s="803"/>
      <c r="FS16" s="803"/>
      <c r="FT16" s="803"/>
      <c r="FU16" s="803"/>
      <c r="FV16" s="803"/>
      <c r="FW16" s="803"/>
      <c r="FX16" s="803"/>
      <c r="FY16" s="803"/>
      <c r="FZ16" s="803"/>
      <c r="GA16" s="803"/>
      <c r="GB16" s="803"/>
      <c r="GC16" s="803"/>
      <c r="GD16" s="803"/>
      <c r="GE16" s="803"/>
      <c r="GF16" s="803"/>
      <c r="GG16" s="803"/>
      <c r="GH16" s="803"/>
      <c r="GI16" s="803"/>
      <c r="GJ16" s="803"/>
      <c r="GK16" s="803"/>
      <c r="GL16" s="803"/>
      <c r="GM16" s="803"/>
      <c r="GN16" s="803"/>
      <c r="GO16" s="803"/>
      <c r="GP16" s="803"/>
      <c r="GQ16" s="803"/>
      <c r="GR16" s="803"/>
      <c r="GS16" s="803"/>
      <c r="GT16" s="803"/>
      <c r="GU16" s="803"/>
      <c r="GV16" s="803"/>
      <c r="GW16" s="803"/>
      <c r="GX16" s="803"/>
      <c r="GY16" s="803"/>
      <c r="GZ16" s="803"/>
      <c r="HA16" s="803"/>
      <c r="HB16" s="803"/>
      <c r="HC16" s="803"/>
      <c r="HD16" s="803"/>
      <c r="HE16" s="803"/>
      <c r="HF16" s="803"/>
      <c r="HG16" s="803"/>
      <c r="HH16" s="803"/>
      <c r="HI16" s="803"/>
      <c r="HJ16" s="803"/>
      <c r="HK16" s="803"/>
      <c r="HL16" s="803"/>
      <c r="HM16" s="803"/>
      <c r="HN16" s="803"/>
      <c r="HO16" s="803"/>
      <c r="HP16" s="803"/>
      <c r="HQ16" s="803"/>
      <c r="HR16" s="803"/>
      <c r="HS16" s="803"/>
      <c r="HT16" s="803"/>
      <c r="HU16" s="803"/>
      <c r="HV16" s="803"/>
      <c r="HW16" s="803"/>
      <c r="HX16" s="803"/>
      <c r="HY16" s="803"/>
      <c r="HZ16" s="803"/>
      <c r="IA16" s="803"/>
      <c r="IB16" s="803"/>
      <c r="IC16" s="803"/>
      <c r="ID16" s="803"/>
      <c r="IE16" s="803"/>
      <c r="IF16" s="803"/>
      <c r="IG16" s="803"/>
      <c r="IH16" s="803"/>
      <c r="II16" s="803"/>
      <c r="IJ16" s="803"/>
      <c r="IK16" s="803"/>
      <c r="IL16" s="803"/>
      <c r="IM16" s="803"/>
      <c r="IN16" s="803"/>
      <c r="IO16" s="803"/>
      <c r="IP16" s="803"/>
      <c r="IQ16" s="803"/>
      <c r="IR16" s="803"/>
      <c r="IS16" s="803"/>
      <c r="IT16" s="803"/>
      <c r="IU16" s="803"/>
      <c r="IV16" s="803"/>
      <c r="IW16" s="803"/>
      <c r="IX16" s="803"/>
      <c r="IY16" s="803"/>
      <c r="IZ16" s="803"/>
      <c r="JA16" s="803"/>
      <c r="JB16" s="803"/>
      <c r="JC16" s="803"/>
      <c r="JD16" s="803"/>
    </row>
    <row r="17" spans="1:38" s="853" customFormat="1" ht="12.95" customHeight="1">
      <c r="A17" s="254" t="s">
        <v>69</v>
      </c>
      <c r="B17" s="288">
        <v>43615</v>
      </c>
      <c r="C17" s="277" t="str">
        <f t="shared" si="0"/>
        <v>*PDR1906-0418*</v>
      </c>
      <c r="D17" s="747" t="s">
        <v>3007</v>
      </c>
      <c r="E17" s="254" t="s">
        <v>2963</v>
      </c>
      <c r="F17" s="254"/>
      <c r="G17" s="797" t="s">
        <v>2962</v>
      </c>
      <c r="H17" s="798" t="s">
        <v>1830</v>
      </c>
      <c r="I17" s="798" t="s">
        <v>2961</v>
      </c>
      <c r="J17" s="254">
        <v>2000</v>
      </c>
      <c r="K17" s="288">
        <v>22812</v>
      </c>
      <c r="L17" s="798" t="s">
        <v>2960</v>
      </c>
      <c r="M17" s="785" t="s">
        <v>2959</v>
      </c>
      <c r="N17" s="747"/>
      <c r="O17" s="747" t="s">
        <v>1291</v>
      </c>
      <c r="P17" s="798"/>
      <c r="Q17" s="798"/>
      <c r="R17" s="288">
        <v>43628</v>
      </c>
      <c r="S17" s="254">
        <v>2003</v>
      </c>
      <c r="T17" s="254"/>
      <c r="U17" s="254" t="s">
        <v>3933</v>
      </c>
      <c r="V17" s="293">
        <v>2000</v>
      </c>
      <c r="W17" s="799"/>
      <c r="X17" s="800" t="s">
        <v>1828</v>
      </c>
      <c r="Y17" s="807" t="s">
        <v>2473</v>
      </c>
      <c r="Z17" s="747">
        <v>520</v>
      </c>
      <c r="AA17" s="801">
        <v>1119</v>
      </c>
      <c r="AB17" s="329">
        <f t="shared" si="1"/>
        <v>40.06</v>
      </c>
      <c r="AC17" s="329">
        <f t="shared" si="2"/>
        <v>384.86</v>
      </c>
      <c r="AD17" s="340">
        <f t="shared" si="3"/>
        <v>14.414333333333333</v>
      </c>
      <c r="AE17" s="341">
        <f t="shared" si="4"/>
        <v>14</v>
      </c>
      <c r="AF17" s="340">
        <f t="shared" si="5"/>
        <v>14.2486</v>
      </c>
      <c r="AG17" s="802" t="s">
        <v>1330</v>
      </c>
      <c r="AH17" s="786" t="s">
        <v>2</v>
      </c>
      <c r="AI17" s="255">
        <v>50</v>
      </c>
      <c r="AJ17" s="786"/>
      <c r="AK17" s="786">
        <v>10</v>
      </c>
      <c r="AL17" s="786" t="s">
        <v>2958</v>
      </c>
    </row>
    <row r="18" spans="1:38" s="792" customFormat="1" ht="12.95" customHeight="1">
      <c r="A18" s="256"/>
      <c r="B18" s="257"/>
      <c r="C18" s="713"/>
      <c r="D18" s="672"/>
      <c r="E18" s="256"/>
      <c r="F18" s="256"/>
      <c r="G18" s="297"/>
      <c r="H18" s="258"/>
      <c r="I18" s="258"/>
      <c r="J18" s="256"/>
      <c r="K18" s="257"/>
      <c r="L18" s="1275" t="s">
        <v>4115</v>
      </c>
      <c r="M18" s="260"/>
      <c r="N18" s="672"/>
      <c r="O18" s="257"/>
      <c r="P18" s="257"/>
      <c r="Q18" s="257"/>
      <c r="R18" s="257"/>
      <c r="S18" s="256"/>
      <c r="T18" s="256"/>
      <c r="U18" s="256"/>
      <c r="V18" s="293"/>
      <c r="W18" s="259"/>
      <c r="X18" s="680"/>
      <c r="Y18" s="674"/>
      <c r="Z18" s="672"/>
      <c r="AA18" s="261"/>
      <c r="AB18" s="329">
        <f t="shared" si="1"/>
        <v>120</v>
      </c>
      <c r="AC18" s="329">
        <f t="shared" si="2"/>
        <v>504.86</v>
      </c>
      <c r="AD18" s="340">
        <f t="shared" si="3"/>
        <v>16.414333333333332</v>
      </c>
      <c r="AE18" s="341">
        <f t="shared" si="4"/>
        <v>16</v>
      </c>
      <c r="AF18" s="340">
        <f t="shared" si="5"/>
        <v>16.2486</v>
      </c>
      <c r="AG18" s="262"/>
      <c r="AH18" s="255"/>
      <c r="AI18" s="255">
        <v>50</v>
      </c>
      <c r="AJ18" s="255">
        <v>120</v>
      </c>
      <c r="AK18" s="255"/>
      <c r="AL18" s="255"/>
    </row>
    <row r="19" spans="1:38" s="792" customFormat="1" ht="12.95" customHeight="1">
      <c r="A19" s="256" t="s">
        <v>66</v>
      </c>
      <c r="B19" s="257">
        <v>43617</v>
      </c>
      <c r="C19" s="713" t="str">
        <f>"*"&amp;D19&amp;"*"</f>
        <v>*PDR1906-0595*</v>
      </c>
      <c r="D19" s="672" t="s">
        <v>3120</v>
      </c>
      <c r="E19" s="256" t="s">
        <v>3119</v>
      </c>
      <c r="F19" s="256"/>
      <c r="G19" s="297" t="s">
        <v>2234</v>
      </c>
      <c r="H19" s="258" t="s">
        <v>2134</v>
      </c>
      <c r="I19" s="258" t="s">
        <v>2233</v>
      </c>
      <c r="J19" s="256">
        <v>350</v>
      </c>
      <c r="K19" s="257">
        <v>43627</v>
      </c>
      <c r="L19" s="258" t="s">
        <v>2165</v>
      </c>
      <c r="M19" s="260" t="s">
        <v>2232</v>
      </c>
      <c r="N19" s="672"/>
      <c r="O19" s="257" t="s">
        <v>1291</v>
      </c>
      <c r="P19" s="257"/>
      <c r="Q19" s="257"/>
      <c r="R19" s="257">
        <v>43626</v>
      </c>
      <c r="S19" s="256">
        <v>350</v>
      </c>
      <c r="T19" s="256"/>
      <c r="U19" s="256">
        <v>350</v>
      </c>
      <c r="V19" s="293">
        <v>350</v>
      </c>
      <c r="W19" s="259"/>
      <c r="X19" s="680" t="s">
        <v>1828</v>
      </c>
      <c r="Y19" s="674" t="s">
        <v>537</v>
      </c>
      <c r="Z19" s="672">
        <v>514</v>
      </c>
      <c r="AA19" s="261">
        <v>1695</v>
      </c>
      <c r="AB19" s="329">
        <f t="shared" si="1"/>
        <v>22</v>
      </c>
      <c r="AC19" s="329">
        <f t="shared" si="2"/>
        <v>526.86</v>
      </c>
      <c r="AD19" s="340">
        <f t="shared" si="3"/>
        <v>16.780999999999999</v>
      </c>
      <c r="AE19" s="341">
        <f t="shared" si="4"/>
        <v>16</v>
      </c>
      <c r="AF19" s="340">
        <f t="shared" si="5"/>
        <v>16.468599999999999</v>
      </c>
      <c r="AG19" s="262" t="s">
        <v>1330</v>
      </c>
      <c r="AH19" s="255" t="s">
        <v>2</v>
      </c>
      <c r="AI19" s="255">
        <v>50</v>
      </c>
      <c r="AJ19" s="255">
        <v>15</v>
      </c>
      <c r="AK19" s="255">
        <v>10</v>
      </c>
      <c r="AL19" s="255" t="s">
        <v>2174</v>
      </c>
    </row>
    <row r="20" spans="1:38" s="792" customFormat="1" ht="12.95" customHeight="1">
      <c r="A20" s="256">
        <v>20</v>
      </c>
      <c r="B20" s="257">
        <v>43623</v>
      </c>
      <c r="C20" s="713" t="str">
        <f>"*"&amp;D20&amp;"*"</f>
        <v>*PDR1906-0851*</v>
      </c>
      <c r="D20" s="672" t="s">
        <v>3601</v>
      </c>
      <c r="E20" s="256" t="s">
        <v>3600</v>
      </c>
      <c r="F20" s="256"/>
      <c r="G20" s="297" t="s">
        <v>2234</v>
      </c>
      <c r="H20" s="258" t="s">
        <v>2134</v>
      </c>
      <c r="I20" s="258" t="s">
        <v>2233</v>
      </c>
      <c r="J20" s="256">
        <v>5000</v>
      </c>
      <c r="K20" s="257">
        <v>22814</v>
      </c>
      <c r="L20" s="258" t="s">
        <v>2165</v>
      </c>
      <c r="M20" s="260" t="s">
        <v>2232</v>
      </c>
      <c r="N20" s="672"/>
      <c r="O20" s="257" t="s">
        <v>1291</v>
      </c>
      <c r="P20" s="257"/>
      <c r="Q20" s="741"/>
      <c r="R20" s="257">
        <v>43629</v>
      </c>
      <c r="S20" s="256">
        <v>5000</v>
      </c>
      <c r="T20" s="256"/>
      <c r="U20" s="256" t="s">
        <v>3934</v>
      </c>
      <c r="V20" s="293">
        <v>5000</v>
      </c>
      <c r="W20" s="259"/>
      <c r="X20" s="680" t="s">
        <v>1828</v>
      </c>
      <c r="Y20" s="674" t="s">
        <v>537</v>
      </c>
      <c r="Z20" s="672">
        <v>514</v>
      </c>
      <c r="AA20" s="261">
        <v>1695</v>
      </c>
      <c r="AB20" s="329">
        <f t="shared" si="1"/>
        <v>115</v>
      </c>
      <c r="AC20" s="329">
        <f t="shared" si="2"/>
        <v>641.86</v>
      </c>
      <c r="AD20" s="340">
        <f t="shared" si="3"/>
        <v>18.697666666666667</v>
      </c>
      <c r="AE20" s="341">
        <f t="shared" si="4"/>
        <v>18</v>
      </c>
      <c r="AF20" s="340">
        <f t="shared" si="5"/>
        <v>18.418600000000001</v>
      </c>
      <c r="AG20" s="262" t="s">
        <v>1330</v>
      </c>
      <c r="AH20" s="255" t="s">
        <v>2</v>
      </c>
      <c r="AI20" s="255">
        <v>50</v>
      </c>
      <c r="AJ20" s="255">
        <v>15</v>
      </c>
      <c r="AK20" s="255">
        <v>10</v>
      </c>
      <c r="AL20" s="255" t="s">
        <v>2174</v>
      </c>
    </row>
    <row r="21" spans="1:38" s="792" customFormat="1" ht="12.95" customHeight="1">
      <c r="A21" s="256">
        <v>30</v>
      </c>
      <c r="B21" s="257">
        <v>43591</v>
      </c>
      <c r="C21" s="713" t="str">
        <f>"*"&amp;D21&amp;"*"</f>
        <v>*PDR1906-0051*</v>
      </c>
      <c r="D21" s="672" t="s">
        <v>2403</v>
      </c>
      <c r="E21" s="256" t="s">
        <v>2404</v>
      </c>
      <c r="F21" s="256"/>
      <c r="G21" s="297" t="s">
        <v>2405</v>
      </c>
      <c r="H21" s="258" t="s">
        <v>2406</v>
      </c>
      <c r="I21" s="258" t="s">
        <v>2407</v>
      </c>
      <c r="J21" s="256">
        <v>1000</v>
      </c>
      <c r="K21" s="257">
        <v>43633</v>
      </c>
      <c r="L21" s="258" t="s">
        <v>2408</v>
      </c>
      <c r="M21" s="260" t="s">
        <v>2409</v>
      </c>
      <c r="N21" s="672"/>
      <c r="O21" s="257" t="s">
        <v>1291</v>
      </c>
      <c r="P21" s="257"/>
      <c r="Q21" s="257"/>
      <c r="R21" s="257">
        <v>43622</v>
      </c>
      <c r="S21" s="256">
        <v>1003</v>
      </c>
      <c r="T21" s="256"/>
      <c r="U21" s="256" t="s">
        <v>2952</v>
      </c>
      <c r="V21" s="293">
        <v>1000</v>
      </c>
      <c r="W21" s="259"/>
      <c r="X21" s="680" t="s">
        <v>1829</v>
      </c>
      <c r="Y21" s="260" t="s">
        <v>2410</v>
      </c>
      <c r="Z21" s="672">
        <v>610</v>
      </c>
      <c r="AA21" s="261">
        <v>1859</v>
      </c>
      <c r="AB21" s="329">
        <f t="shared" si="1"/>
        <v>35.06</v>
      </c>
      <c r="AC21" s="329">
        <f t="shared" si="2"/>
        <v>676.92000000000007</v>
      </c>
      <c r="AD21" s="340">
        <f t="shared" si="3"/>
        <v>19.282000000000004</v>
      </c>
      <c r="AE21" s="341">
        <f t="shared" si="4"/>
        <v>19</v>
      </c>
      <c r="AF21" s="340">
        <f t="shared" si="5"/>
        <v>19.169200000000004</v>
      </c>
      <c r="AG21" s="262" t="s">
        <v>1330</v>
      </c>
      <c r="AH21" s="255" t="s">
        <v>2</v>
      </c>
      <c r="AI21" s="255">
        <v>50</v>
      </c>
      <c r="AJ21" s="255">
        <v>15</v>
      </c>
      <c r="AK21" s="255">
        <v>20</v>
      </c>
      <c r="AL21" s="255" t="s">
        <v>2411</v>
      </c>
    </row>
    <row r="22" spans="1:38" s="792" customFormat="1" ht="12.95" customHeight="1">
      <c r="A22" s="256">
        <v>40</v>
      </c>
      <c r="B22" s="257">
        <v>43626</v>
      </c>
      <c r="C22" s="713" t="str">
        <f>"*"&amp;D22&amp;"*"</f>
        <v>*PDR1906-0895*</v>
      </c>
      <c r="D22" s="672" t="s">
        <v>3785</v>
      </c>
      <c r="E22" s="256" t="s">
        <v>3749</v>
      </c>
      <c r="F22" s="256"/>
      <c r="G22" s="297" t="s">
        <v>3566</v>
      </c>
      <c r="H22" s="258" t="s">
        <v>1328</v>
      </c>
      <c r="I22" s="258" t="s">
        <v>3565</v>
      </c>
      <c r="J22" s="256">
        <v>400</v>
      </c>
      <c r="K22" s="257">
        <v>22814</v>
      </c>
      <c r="L22" s="258" t="s">
        <v>1316</v>
      </c>
      <c r="M22" s="260" t="s">
        <v>3564</v>
      </c>
      <c r="N22" s="1192" t="s">
        <v>3784</v>
      </c>
      <c r="O22" s="257" t="s">
        <v>1291</v>
      </c>
      <c r="P22" s="257"/>
      <c r="Q22" s="741" t="s">
        <v>1980</v>
      </c>
      <c r="R22" s="257">
        <v>43629</v>
      </c>
      <c r="S22" s="256">
        <v>400</v>
      </c>
      <c r="T22" s="256"/>
      <c r="U22" s="256" t="s">
        <v>4062</v>
      </c>
      <c r="V22" s="293">
        <v>400</v>
      </c>
      <c r="W22" s="259"/>
      <c r="X22" s="680" t="s">
        <v>1828</v>
      </c>
      <c r="Y22" s="674" t="s">
        <v>302</v>
      </c>
      <c r="Z22" s="672">
        <v>720</v>
      </c>
      <c r="AA22" s="261">
        <v>440</v>
      </c>
      <c r="AB22" s="329">
        <f t="shared" si="1"/>
        <v>23</v>
      </c>
      <c r="AC22" s="329">
        <f t="shared" si="2"/>
        <v>699.92000000000007</v>
      </c>
      <c r="AD22" s="340">
        <f t="shared" si="3"/>
        <v>19.665333333333336</v>
      </c>
      <c r="AE22" s="341">
        <f t="shared" si="4"/>
        <v>19</v>
      </c>
      <c r="AF22" s="340">
        <f t="shared" si="5"/>
        <v>19.3992</v>
      </c>
      <c r="AG22" s="262" t="s">
        <v>1416</v>
      </c>
      <c r="AH22" s="255" t="s">
        <v>2</v>
      </c>
      <c r="AI22" s="255">
        <v>50</v>
      </c>
      <c r="AJ22" s="255">
        <v>15</v>
      </c>
      <c r="AK22" s="255">
        <v>10</v>
      </c>
      <c r="AL22" s="255" t="s">
        <v>1740</v>
      </c>
    </row>
    <row r="23" spans="1:38" s="792" customFormat="1" ht="12.95" customHeight="1">
      <c r="A23" s="256">
        <v>50</v>
      </c>
      <c r="B23" s="257">
        <v>43626</v>
      </c>
      <c r="C23" s="713" t="str">
        <f>"*"&amp;D23&amp;"*"</f>
        <v>*PDR1906-0982*</v>
      </c>
      <c r="D23" s="672" t="s">
        <v>3759</v>
      </c>
      <c r="E23" s="256" t="s">
        <v>3758</v>
      </c>
      <c r="F23" s="256"/>
      <c r="G23" s="297" t="s">
        <v>3757</v>
      </c>
      <c r="H23" s="258" t="s">
        <v>3756</v>
      </c>
      <c r="I23" s="258" t="s">
        <v>3755</v>
      </c>
      <c r="J23" s="256">
        <v>3000</v>
      </c>
      <c r="K23" s="257">
        <v>22814</v>
      </c>
      <c r="L23" s="258" t="s">
        <v>3754</v>
      </c>
      <c r="M23" s="260" t="s">
        <v>3753</v>
      </c>
      <c r="N23" s="672"/>
      <c r="O23" s="257" t="s">
        <v>1291</v>
      </c>
      <c r="P23" s="257"/>
      <c r="Q23" s="257"/>
      <c r="R23" s="257">
        <v>43629</v>
      </c>
      <c r="S23" s="256">
        <v>3000</v>
      </c>
      <c r="T23" s="256"/>
      <c r="U23" s="256" t="s">
        <v>4095</v>
      </c>
      <c r="V23" s="293">
        <v>3000</v>
      </c>
      <c r="W23" s="259"/>
      <c r="X23" s="680" t="s">
        <v>1828</v>
      </c>
      <c r="Y23" s="674" t="s">
        <v>492</v>
      </c>
      <c r="Z23" s="672">
        <v>440</v>
      </c>
      <c r="AA23" s="261">
        <v>1075</v>
      </c>
      <c r="AB23" s="329">
        <f t="shared" si="1"/>
        <v>75</v>
      </c>
      <c r="AC23" s="329">
        <f t="shared" si="2"/>
        <v>774.92000000000007</v>
      </c>
      <c r="AD23" s="340">
        <f t="shared" si="3"/>
        <v>20.915333333333336</v>
      </c>
      <c r="AE23" s="341">
        <f t="shared" si="4"/>
        <v>20</v>
      </c>
      <c r="AF23" s="340">
        <f t="shared" si="5"/>
        <v>20.549200000000003</v>
      </c>
      <c r="AG23" s="262" t="s">
        <v>1330</v>
      </c>
      <c r="AH23" s="255" t="s">
        <v>2</v>
      </c>
      <c r="AI23" s="255">
        <v>50</v>
      </c>
      <c r="AJ23" s="255">
        <v>15</v>
      </c>
      <c r="AK23" s="255">
        <v>10</v>
      </c>
      <c r="AL23" s="255" t="s">
        <v>3752</v>
      </c>
    </row>
    <row r="24" spans="1:38" s="792" customFormat="1" ht="12.95" customHeight="1">
      <c r="A24" s="256">
        <v>60</v>
      </c>
      <c r="B24" s="257">
        <v>43601</v>
      </c>
      <c r="C24" s="713" t="str">
        <f t="shared" ref="C24:C36" si="6">"*"&amp;D24&amp;"*"</f>
        <v>*PDR1906-0109*</v>
      </c>
      <c r="D24" s="672" t="s">
        <v>2588</v>
      </c>
      <c r="E24" s="256" t="s">
        <v>2587</v>
      </c>
      <c r="F24" s="256"/>
      <c r="G24" s="297" t="s">
        <v>1398</v>
      </c>
      <c r="H24" s="258" t="s">
        <v>1370</v>
      </c>
      <c r="I24" s="258" t="s">
        <v>1481</v>
      </c>
      <c r="J24" s="256">
        <v>4000</v>
      </c>
      <c r="K24" s="257">
        <v>22814</v>
      </c>
      <c r="L24" s="258" t="s">
        <v>1399</v>
      </c>
      <c r="M24" s="260" t="s">
        <v>1638</v>
      </c>
      <c r="N24" s="672"/>
      <c r="O24" s="257" t="s">
        <v>1291</v>
      </c>
      <c r="P24" s="257"/>
      <c r="Q24" s="257"/>
      <c r="R24" s="257">
        <v>43629</v>
      </c>
      <c r="S24" s="256">
        <v>4003</v>
      </c>
      <c r="T24" s="256"/>
      <c r="U24" s="256" t="s">
        <v>3937</v>
      </c>
      <c r="V24" s="293">
        <v>4000</v>
      </c>
      <c r="W24" s="259"/>
      <c r="X24" s="680" t="s">
        <v>1828</v>
      </c>
      <c r="Y24" s="674" t="s">
        <v>1304</v>
      </c>
      <c r="Z24" s="672">
        <v>501</v>
      </c>
      <c r="AA24" s="261">
        <v>1387</v>
      </c>
      <c r="AB24" s="329">
        <f t="shared" si="1"/>
        <v>95.06</v>
      </c>
      <c r="AC24" s="329">
        <f t="shared" si="2"/>
        <v>869.98</v>
      </c>
      <c r="AD24" s="340">
        <f t="shared" si="3"/>
        <v>22.499666666666666</v>
      </c>
      <c r="AE24" s="341">
        <f t="shared" si="4"/>
        <v>22</v>
      </c>
      <c r="AF24" s="340">
        <f t="shared" si="5"/>
        <v>22.299800000000001</v>
      </c>
      <c r="AG24" s="262" t="s">
        <v>1330</v>
      </c>
      <c r="AH24" s="255" t="s">
        <v>2</v>
      </c>
      <c r="AI24" s="255">
        <v>50</v>
      </c>
      <c r="AJ24" s="255">
        <v>15</v>
      </c>
      <c r="AK24" s="255">
        <v>10</v>
      </c>
      <c r="AL24" s="255" t="s">
        <v>1639</v>
      </c>
    </row>
    <row r="25" spans="1:38" s="792" customFormat="1" ht="12.95" customHeight="1">
      <c r="A25" s="256">
        <v>70</v>
      </c>
      <c r="B25" s="257">
        <v>43629</v>
      </c>
      <c r="C25" s="713" t="str">
        <f t="shared" si="6"/>
        <v>*PDR1906-1177*</v>
      </c>
      <c r="D25" s="672" t="s">
        <v>3997</v>
      </c>
      <c r="E25" s="256" t="s">
        <v>3989</v>
      </c>
      <c r="F25" s="256"/>
      <c r="G25" s="297" t="s">
        <v>3995</v>
      </c>
      <c r="H25" s="258" t="s">
        <v>3987</v>
      </c>
      <c r="I25" s="258" t="s">
        <v>3994</v>
      </c>
      <c r="J25" s="256">
        <v>10000</v>
      </c>
      <c r="K25" s="257">
        <v>22814</v>
      </c>
      <c r="L25" s="258" t="s">
        <v>3985</v>
      </c>
      <c r="M25" s="260" t="s">
        <v>3993</v>
      </c>
      <c r="N25" s="672" t="s">
        <v>503</v>
      </c>
      <c r="O25" s="257"/>
      <c r="P25" s="257">
        <v>43630</v>
      </c>
      <c r="Q25" s="257"/>
      <c r="R25" s="257">
        <v>43631</v>
      </c>
      <c r="S25" s="256">
        <v>10000</v>
      </c>
      <c r="T25" s="256"/>
      <c r="U25" s="256" t="s">
        <v>4096</v>
      </c>
      <c r="V25" s="293">
        <v>10000</v>
      </c>
      <c r="W25" s="259"/>
      <c r="X25" s="680" t="s">
        <v>1829</v>
      </c>
      <c r="Y25" s="260" t="s">
        <v>3983</v>
      </c>
      <c r="Z25" s="672">
        <v>560</v>
      </c>
      <c r="AA25" s="261">
        <v>1455</v>
      </c>
      <c r="AB25" s="329">
        <f t="shared" si="1"/>
        <v>115</v>
      </c>
      <c r="AC25" s="329">
        <f t="shared" si="2"/>
        <v>984.98</v>
      </c>
      <c r="AD25" s="340">
        <f t="shared" si="3"/>
        <v>24.416333333333334</v>
      </c>
      <c r="AE25" s="341">
        <f t="shared" si="4"/>
        <v>24</v>
      </c>
      <c r="AF25" s="340">
        <f t="shared" si="5"/>
        <v>24.2498</v>
      </c>
      <c r="AG25" s="262" t="s">
        <v>1330</v>
      </c>
      <c r="AH25" s="255" t="s">
        <v>2</v>
      </c>
      <c r="AI25" s="255">
        <v>100</v>
      </c>
      <c r="AJ25" s="255">
        <v>15</v>
      </c>
      <c r="AK25" s="255">
        <v>20</v>
      </c>
      <c r="AL25" s="255" t="s">
        <v>3992</v>
      </c>
    </row>
    <row r="26" spans="1:38" s="792" customFormat="1" ht="12.95" customHeight="1">
      <c r="A26" s="256">
        <v>80</v>
      </c>
      <c r="B26" s="257">
        <v>43629</v>
      </c>
      <c r="C26" s="713" t="str">
        <f t="shared" si="6"/>
        <v>*PDR1906-1179*</v>
      </c>
      <c r="D26" s="672" t="s">
        <v>3991</v>
      </c>
      <c r="E26" s="256" t="s">
        <v>3989</v>
      </c>
      <c r="F26" s="256"/>
      <c r="G26" s="297" t="s">
        <v>3988</v>
      </c>
      <c r="H26" s="258" t="s">
        <v>3987</v>
      </c>
      <c r="I26" s="258" t="s">
        <v>3986</v>
      </c>
      <c r="J26" s="256">
        <v>5000</v>
      </c>
      <c r="K26" s="257">
        <v>22814</v>
      </c>
      <c r="L26" s="258" t="s">
        <v>3985</v>
      </c>
      <c r="M26" s="260" t="s">
        <v>3984</v>
      </c>
      <c r="N26" s="672" t="s">
        <v>503</v>
      </c>
      <c r="O26" s="257"/>
      <c r="P26" s="257">
        <v>43630</v>
      </c>
      <c r="Q26" s="257"/>
      <c r="R26" s="257">
        <v>43631</v>
      </c>
      <c r="S26" s="256">
        <v>5000</v>
      </c>
      <c r="T26" s="256"/>
      <c r="U26" s="256" t="s">
        <v>4153</v>
      </c>
      <c r="V26" s="293">
        <v>5000</v>
      </c>
      <c r="W26" s="259"/>
      <c r="X26" s="680" t="s">
        <v>1829</v>
      </c>
      <c r="Y26" s="260" t="s">
        <v>3983</v>
      </c>
      <c r="Z26" s="672">
        <v>550</v>
      </c>
      <c r="AA26" s="261">
        <v>1455</v>
      </c>
      <c r="AB26" s="329">
        <f t="shared" si="1"/>
        <v>65</v>
      </c>
      <c r="AC26" s="329">
        <f t="shared" si="2"/>
        <v>1049.98</v>
      </c>
      <c r="AD26" s="340">
        <f t="shared" si="3"/>
        <v>25.499666666666666</v>
      </c>
      <c r="AE26" s="341">
        <f t="shared" si="4"/>
        <v>25</v>
      </c>
      <c r="AF26" s="340">
        <f t="shared" si="5"/>
        <v>25.299800000000001</v>
      </c>
      <c r="AG26" s="262" t="s">
        <v>1330</v>
      </c>
      <c r="AH26" s="255" t="s">
        <v>2</v>
      </c>
      <c r="AI26" s="255">
        <v>100</v>
      </c>
      <c r="AJ26" s="255">
        <v>15</v>
      </c>
      <c r="AK26" s="255">
        <v>20</v>
      </c>
      <c r="AL26" s="255" t="s">
        <v>3982</v>
      </c>
    </row>
    <row r="27" spans="1:38" s="792" customFormat="1" ht="12.95" customHeight="1">
      <c r="A27" s="256">
        <v>90</v>
      </c>
      <c r="B27" s="257">
        <v>43627</v>
      </c>
      <c r="C27" s="713" t="str">
        <f t="shared" si="6"/>
        <v>*PDR1906-0987*</v>
      </c>
      <c r="D27" s="672" t="s">
        <v>3796</v>
      </c>
      <c r="E27" s="256" t="s">
        <v>3794</v>
      </c>
      <c r="F27" s="256"/>
      <c r="G27" s="297" t="s">
        <v>2596</v>
      </c>
      <c r="H27" s="258" t="s">
        <v>1889</v>
      </c>
      <c r="I27" s="258" t="s">
        <v>2595</v>
      </c>
      <c r="J27" s="256">
        <v>3029</v>
      </c>
      <c r="K27" s="257">
        <v>22814</v>
      </c>
      <c r="L27" s="258" t="s">
        <v>2594</v>
      </c>
      <c r="M27" s="260" t="s">
        <v>2593</v>
      </c>
      <c r="N27" s="672"/>
      <c r="O27" s="257" t="s">
        <v>1291</v>
      </c>
      <c r="P27" s="257"/>
      <c r="Q27" s="257"/>
      <c r="R27" s="257">
        <v>43629</v>
      </c>
      <c r="S27" s="256">
        <v>3029</v>
      </c>
      <c r="T27" s="256"/>
      <c r="U27" s="256" t="s">
        <v>3938</v>
      </c>
      <c r="V27" s="293">
        <v>3029</v>
      </c>
      <c r="W27" s="259"/>
      <c r="X27" s="680" t="s">
        <v>1831</v>
      </c>
      <c r="Y27" s="260" t="s">
        <v>1933</v>
      </c>
      <c r="Z27" s="672">
        <v>387</v>
      </c>
      <c r="AA27" s="261">
        <v>1341</v>
      </c>
      <c r="AB27" s="329">
        <f t="shared" si="1"/>
        <v>45.29</v>
      </c>
      <c r="AC27" s="329">
        <f t="shared" si="2"/>
        <v>1095.27</v>
      </c>
      <c r="AD27" s="340">
        <f t="shared" si="3"/>
        <v>26.2545</v>
      </c>
      <c r="AE27" s="341">
        <f t="shared" si="4"/>
        <v>26</v>
      </c>
      <c r="AF27" s="340">
        <f t="shared" si="5"/>
        <v>26.152699999999999</v>
      </c>
      <c r="AG27" s="262" t="s">
        <v>1330</v>
      </c>
      <c r="AH27" s="255" t="s">
        <v>2</v>
      </c>
      <c r="AI27" s="255">
        <v>100</v>
      </c>
      <c r="AJ27" s="255">
        <v>15</v>
      </c>
      <c r="AK27" s="255">
        <v>10</v>
      </c>
      <c r="AL27" s="255" t="s">
        <v>2517</v>
      </c>
    </row>
    <row r="28" spans="1:38" s="792" customFormat="1" ht="12.95" customHeight="1">
      <c r="A28" s="256">
        <v>100</v>
      </c>
      <c r="B28" s="257">
        <v>43627</v>
      </c>
      <c r="C28" s="713" t="str">
        <f t="shared" si="6"/>
        <v>*PDR1906-0988*</v>
      </c>
      <c r="D28" s="672" t="s">
        <v>3795</v>
      </c>
      <c r="E28" s="256" t="s">
        <v>3794</v>
      </c>
      <c r="F28" s="256"/>
      <c r="G28" s="297" t="s">
        <v>2592</v>
      </c>
      <c r="H28" s="258" t="s">
        <v>1889</v>
      </c>
      <c r="I28" s="258" t="s">
        <v>2591</v>
      </c>
      <c r="J28" s="256">
        <v>3029</v>
      </c>
      <c r="K28" s="257">
        <v>22814</v>
      </c>
      <c r="L28" s="258" t="s">
        <v>2590</v>
      </c>
      <c r="M28" s="260" t="s">
        <v>2589</v>
      </c>
      <c r="N28" s="672"/>
      <c r="O28" s="257" t="s">
        <v>1291</v>
      </c>
      <c r="P28" s="257"/>
      <c r="Q28" s="257"/>
      <c r="R28" s="257">
        <v>43629</v>
      </c>
      <c r="S28" s="256">
        <v>3029</v>
      </c>
      <c r="T28" s="256"/>
      <c r="U28" s="256" t="s">
        <v>3939</v>
      </c>
      <c r="V28" s="293">
        <v>3029</v>
      </c>
      <c r="W28" s="259"/>
      <c r="X28" s="680" t="s">
        <v>1831</v>
      </c>
      <c r="Y28" s="260" t="s">
        <v>1933</v>
      </c>
      <c r="Z28" s="672">
        <v>387</v>
      </c>
      <c r="AA28" s="261">
        <v>1341</v>
      </c>
      <c r="AB28" s="329">
        <f t="shared" si="1"/>
        <v>45.29</v>
      </c>
      <c r="AC28" s="329">
        <f t="shared" si="2"/>
        <v>1140.56</v>
      </c>
      <c r="AD28" s="340">
        <f t="shared" si="3"/>
        <v>27.009333333333334</v>
      </c>
      <c r="AE28" s="341">
        <f t="shared" si="4"/>
        <v>27</v>
      </c>
      <c r="AF28" s="340">
        <f t="shared" si="5"/>
        <v>27.005600000000001</v>
      </c>
      <c r="AG28" s="262" t="s">
        <v>1330</v>
      </c>
      <c r="AH28" s="255" t="s">
        <v>2</v>
      </c>
      <c r="AI28" s="255">
        <v>100</v>
      </c>
      <c r="AJ28" s="255">
        <v>15</v>
      </c>
      <c r="AK28" s="255">
        <v>10</v>
      </c>
      <c r="AL28" s="255" t="s">
        <v>2517</v>
      </c>
    </row>
    <row r="29" spans="1:38" s="792" customFormat="1" ht="12.95" customHeight="1">
      <c r="A29" s="256">
        <v>110</v>
      </c>
      <c r="B29" s="257">
        <v>43626</v>
      </c>
      <c r="C29" s="713" t="str">
        <f t="shared" si="6"/>
        <v>*PDR1906-0981*</v>
      </c>
      <c r="D29" s="672" t="s">
        <v>3761</v>
      </c>
      <c r="E29" s="256" t="s">
        <v>3760</v>
      </c>
      <c r="F29" s="256"/>
      <c r="G29" s="297" t="s">
        <v>1498</v>
      </c>
      <c r="H29" s="258" t="s">
        <v>1350</v>
      </c>
      <c r="I29" s="258" t="s">
        <v>1848</v>
      </c>
      <c r="J29" s="256">
        <v>2000</v>
      </c>
      <c r="K29" s="257">
        <v>22814</v>
      </c>
      <c r="L29" s="258" t="s">
        <v>1695</v>
      </c>
      <c r="M29" s="260" t="s">
        <v>1521</v>
      </c>
      <c r="N29" s="672"/>
      <c r="O29" s="257" t="s">
        <v>1291</v>
      </c>
      <c r="P29" s="257"/>
      <c r="Q29" s="257"/>
      <c r="R29" s="257">
        <v>43630</v>
      </c>
      <c r="S29" s="256">
        <v>2000</v>
      </c>
      <c r="T29" s="256"/>
      <c r="U29" s="256" t="s">
        <v>4099</v>
      </c>
      <c r="V29" s="293">
        <v>2000</v>
      </c>
      <c r="W29" s="259"/>
      <c r="X29" s="680" t="s">
        <v>1828</v>
      </c>
      <c r="Y29" s="674" t="s">
        <v>1380</v>
      </c>
      <c r="Z29" s="672">
        <v>550</v>
      </c>
      <c r="AA29" s="261">
        <v>1293</v>
      </c>
      <c r="AB29" s="329">
        <f t="shared" si="1"/>
        <v>35</v>
      </c>
      <c r="AC29" s="329">
        <f t="shared" si="2"/>
        <v>1175.56</v>
      </c>
      <c r="AD29" s="340">
        <f t="shared" si="3"/>
        <v>27.592666666666666</v>
      </c>
      <c r="AE29" s="341">
        <f t="shared" si="4"/>
        <v>27</v>
      </c>
      <c r="AF29" s="340">
        <f t="shared" si="5"/>
        <v>27.355599999999999</v>
      </c>
      <c r="AG29" s="262" t="s">
        <v>1330</v>
      </c>
      <c r="AH29" s="255" t="s">
        <v>2</v>
      </c>
      <c r="AI29" s="255">
        <v>100</v>
      </c>
      <c r="AJ29" s="255">
        <v>15</v>
      </c>
      <c r="AK29" s="255">
        <v>10</v>
      </c>
      <c r="AL29" s="255" t="s">
        <v>1520</v>
      </c>
    </row>
    <row r="30" spans="1:38" s="792" customFormat="1" ht="12.95" customHeight="1">
      <c r="A30" s="256">
        <v>120</v>
      </c>
      <c r="B30" s="257">
        <v>43630</v>
      </c>
      <c r="C30" s="713" t="str">
        <f t="shared" si="6"/>
        <v>*PDR1906-1172*</v>
      </c>
      <c r="D30" s="672" t="s">
        <v>4055</v>
      </c>
      <c r="E30" s="256" t="s">
        <v>4051</v>
      </c>
      <c r="F30" s="256"/>
      <c r="G30" s="297" t="s">
        <v>4050</v>
      </c>
      <c r="H30" s="258" t="s">
        <v>4049</v>
      </c>
      <c r="I30" s="258" t="s">
        <v>4048</v>
      </c>
      <c r="J30" s="256">
        <v>5000</v>
      </c>
      <c r="K30" s="257">
        <v>22814</v>
      </c>
      <c r="L30" s="258" t="s">
        <v>1371</v>
      </c>
      <c r="M30" s="260" t="s">
        <v>4047</v>
      </c>
      <c r="N30" s="672" t="s">
        <v>503</v>
      </c>
      <c r="O30" s="257" t="s">
        <v>1291</v>
      </c>
      <c r="P30" s="257"/>
      <c r="Q30" s="257"/>
      <c r="R30" s="257">
        <v>43631</v>
      </c>
      <c r="S30" s="256">
        <v>5000</v>
      </c>
      <c r="T30" s="256"/>
      <c r="U30" s="256" t="s">
        <v>4154</v>
      </c>
      <c r="V30" s="293">
        <v>5000</v>
      </c>
      <c r="W30" s="259"/>
      <c r="X30" s="680" t="s">
        <v>1831</v>
      </c>
      <c r="Y30" s="260" t="s">
        <v>4046</v>
      </c>
      <c r="Z30" s="672">
        <v>294</v>
      </c>
      <c r="AA30" s="261">
        <v>899</v>
      </c>
      <c r="AB30" s="329">
        <f t="shared" si="1"/>
        <v>65</v>
      </c>
      <c r="AC30" s="329">
        <f t="shared" si="2"/>
        <v>1240.56</v>
      </c>
      <c r="AD30" s="340">
        <f t="shared" si="3"/>
        <v>28.675999999999998</v>
      </c>
      <c r="AE30" s="341">
        <f t="shared" si="4"/>
        <v>28</v>
      </c>
      <c r="AF30" s="340">
        <f t="shared" si="5"/>
        <v>28.4056</v>
      </c>
      <c r="AG30" s="262" t="s">
        <v>1330</v>
      </c>
      <c r="AH30" s="255" t="s">
        <v>2</v>
      </c>
      <c r="AI30" s="255">
        <v>100</v>
      </c>
      <c r="AJ30" s="255">
        <v>15</v>
      </c>
      <c r="AK30" s="255">
        <v>20</v>
      </c>
      <c r="AL30" s="255" t="s">
        <v>2174</v>
      </c>
    </row>
    <row r="31" spans="1:38" s="792" customFormat="1" ht="12.95" customHeight="1">
      <c r="A31" s="256">
        <v>130</v>
      </c>
      <c r="B31" s="257">
        <v>43628</v>
      </c>
      <c r="C31" s="713" t="str">
        <f t="shared" si="6"/>
        <v>*PDR1906-1072*</v>
      </c>
      <c r="D31" s="672" t="s">
        <v>3862</v>
      </c>
      <c r="E31" s="256" t="s">
        <v>3861</v>
      </c>
      <c r="F31" s="256"/>
      <c r="G31" s="297" t="s">
        <v>3860</v>
      </c>
      <c r="H31" s="258" t="s">
        <v>3859</v>
      </c>
      <c r="I31" s="258" t="s">
        <v>3858</v>
      </c>
      <c r="J31" s="256">
        <v>2000</v>
      </c>
      <c r="K31" s="257">
        <v>22814</v>
      </c>
      <c r="L31" s="258" t="s">
        <v>3857</v>
      </c>
      <c r="M31" s="260" t="s">
        <v>3856</v>
      </c>
      <c r="N31" s="672" t="s">
        <v>1308</v>
      </c>
      <c r="O31" s="257"/>
      <c r="P31" s="257"/>
      <c r="Q31" s="257">
        <v>43627</v>
      </c>
      <c r="R31" s="257">
        <v>43630</v>
      </c>
      <c r="S31" s="256">
        <v>2000</v>
      </c>
      <c r="T31" s="256"/>
      <c r="U31" s="256" t="s">
        <v>4155</v>
      </c>
      <c r="V31" s="804" t="s">
        <v>2209</v>
      </c>
      <c r="W31" s="259"/>
      <c r="X31" s="680" t="s">
        <v>1828</v>
      </c>
      <c r="Y31" s="674" t="s">
        <v>2535</v>
      </c>
      <c r="Z31" s="672">
        <v>508</v>
      </c>
      <c r="AA31" s="261">
        <v>1675</v>
      </c>
      <c r="AB31" s="329">
        <f t="shared" si="1"/>
        <v>70</v>
      </c>
      <c r="AC31" s="329">
        <f t="shared" si="2"/>
        <v>1310.56</v>
      </c>
      <c r="AD31" s="340">
        <f t="shared" si="3"/>
        <v>29.842666666666666</v>
      </c>
      <c r="AE31" s="341">
        <f t="shared" si="4"/>
        <v>29</v>
      </c>
      <c r="AF31" s="340">
        <f t="shared" si="5"/>
        <v>29.505600000000001</v>
      </c>
      <c r="AG31" s="262" t="s">
        <v>1330</v>
      </c>
      <c r="AH31" s="255" t="s">
        <v>2</v>
      </c>
      <c r="AI31" s="255">
        <v>100</v>
      </c>
      <c r="AJ31" s="255">
        <v>50</v>
      </c>
      <c r="AK31" s="255">
        <v>10</v>
      </c>
      <c r="AL31" s="255" t="s">
        <v>2003</v>
      </c>
    </row>
    <row r="32" spans="1:38" s="792" customFormat="1" ht="12.95" customHeight="1">
      <c r="A32" s="256">
        <v>140</v>
      </c>
      <c r="B32" s="257">
        <v>43620</v>
      </c>
      <c r="C32" s="713" t="str">
        <f t="shared" si="6"/>
        <v>*PDR1906-0693*</v>
      </c>
      <c r="D32" s="672" t="s">
        <v>3345</v>
      </c>
      <c r="E32" s="256" t="s">
        <v>3339</v>
      </c>
      <c r="F32" s="256"/>
      <c r="G32" s="297" t="s">
        <v>2538</v>
      </c>
      <c r="H32" s="258" t="s">
        <v>2298</v>
      </c>
      <c r="I32" s="258" t="s">
        <v>3340</v>
      </c>
      <c r="J32" s="256">
        <v>2055</v>
      </c>
      <c r="K32" s="257">
        <v>43631</v>
      </c>
      <c r="L32" s="258" t="s">
        <v>2537</v>
      </c>
      <c r="M32" s="260" t="s">
        <v>2536</v>
      </c>
      <c r="N32" s="672" t="s">
        <v>2147</v>
      </c>
      <c r="O32" s="257" t="s">
        <v>1291</v>
      </c>
      <c r="P32" s="257"/>
      <c r="Q32" s="257"/>
      <c r="R32" s="257">
        <v>43631</v>
      </c>
      <c r="S32" s="256">
        <v>2058</v>
      </c>
      <c r="T32" s="916" t="s">
        <v>2209</v>
      </c>
      <c r="U32" s="256">
        <v>2058</v>
      </c>
      <c r="V32" s="804" t="s">
        <v>2209</v>
      </c>
      <c r="W32" s="259"/>
      <c r="X32" s="680" t="s">
        <v>1828</v>
      </c>
      <c r="Y32" s="674" t="s">
        <v>2535</v>
      </c>
      <c r="Z32" s="672">
        <v>508</v>
      </c>
      <c r="AA32" s="261">
        <v>1675</v>
      </c>
      <c r="AB32" s="329">
        <f t="shared" si="1"/>
        <v>70.58</v>
      </c>
      <c r="AC32" s="329">
        <f t="shared" si="2"/>
        <v>1381.1399999999999</v>
      </c>
      <c r="AD32" s="340">
        <f t="shared" si="3"/>
        <v>31.018999999999998</v>
      </c>
      <c r="AE32" s="341">
        <f t="shared" si="4"/>
        <v>31</v>
      </c>
      <c r="AF32" s="340">
        <f t="shared" si="5"/>
        <v>31.011399999999998</v>
      </c>
      <c r="AG32" s="262" t="s">
        <v>1395</v>
      </c>
      <c r="AH32" s="255" t="s">
        <v>65</v>
      </c>
      <c r="AI32" s="255">
        <v>100</v>
      </c>
      <c r="AJ32" s="255">
        <v>50</v>
      </c>
      <c r="AK32" s="255">
        <v>10</v>
      </c>
      <c r="AL32" s="255" t="s">
        <v>2048</v>
      </c>
    </row>
    <row r="33" spans="1:184" s="792" customFormat="1" ht="12.95" customHeight="1">
      <c r="A33" s="256">
        <v>150</v>
      </c>
      <c r="B33" s="257">
        <v>43620</v>
      </c>
      <c r="C33" s="713" t="str">
        <f t="shared" si="6"/>
        <v>*PDR1906-0695*</v>
      </c>
      <c r="D33" s="672" t="s">
        <v>3346</v>
      </c>
      <c r="E33" s="256" t="s">
        <v>3339</v>
      </c>
      <c r="F33" s="256"/>
      <c r="G33" s="297" t="s">
        <v>2538</v>
      </c>
      <c r="H33" s="258" t="s">
        <v>2298</v>
      </c>
      <c r="I33" s="258" t="s">
        <v>3340</v>
      </c>
      <c r="J33" s="256">
        <v>2055</v>
      </c>
      <c r="K33" s="257">
        <v>43631</v>
      </c>
      <c r="L33" s="258" t="s">
        <v>2537</v>
      </c>
      <c r="M33" s="260" t="s">
        <v>2536</v>
      </c>
      <c r="N33" s="672" t="s">
        <v>2147</v>
      </c>
      <c r="O33" s="257" t="s">
        <v>1291</v>
      </c>
      <c r="P33" s="257"/>
      <c r="Q33" s="257"/>
      <c r="R33" s="257">
        <v>43631</v>
      </c>
      <c r="S33" s="256">
        <v>2058</v>
      </c>
      <c r="T33" s="916" t="s">
        <v>2209</v>
      </c>
      <c r="U33" s="256">
        <v>2058</v>
      </c>
      <c r="V33" s="804" t="s">
        <v>2209</v>
      </c>
      <c r="W33" s="259"/>
      <c r="X33" s="680" t="s">
        <v>1828</v>
      </c>
      <c r="Y33" s="674" t="s">
        <v>2535</v>
      </c>
      <c r="Z33" s="672">
        <v>508</v>
      </c>
      <c r="AA33" s="261">
        <v>1675</v>
      </c>
      <c r="AB33" s="329">
        <f t="shared" si="1"/>
        <v>20.58</v>
      </c>
      <c r="AC33" s="329">
        <f t="shared" si="2"/>
        <v>1401.7199999999998</v>
      </c>
      <c r="AD33" s="340">
        <f t="shared" si="3"/>
        <v>31.361999999999998</v>
      </c>
      <c r="AE33" s="341">
        <f t="shared" si="4"/>
        <v>31</v>
      </c>
      <c r="AF33" s="340">
        <f t="shared" si="5"/>
        <v>31.217199999999998</v>
      </c>
      <c r="AG33" s="262" t="s">
        <v>1395</v>
      </c>
      <c r="AH33" s="255" t="s">
        <v>65</v>
      </c>
      <c r="AI33" s="255">
        <v>100</v>
      </c>
      <c r="AJ33" s="255"/>
      <c r="AK33" s="255">
        <v>10</v>
      </c>
      <c r="AL33" s="255" t="s">
        <v>2048</v>
      </c>
    </row>
    <row r="34" spans="1:184" s="792" customFormat="1" ht="12.95" customHeight="1">
      <c r="A34" s="256">
        <v>160</v>
      </c>
      <c r="B34" s="257">
        <v>43620</v>
      </c>
      <c r="C34" s="713" t="str">
        <f t="shared" si="6"/>
        <v>*PDR1906-0697*</v>
      </c>
      <c r="D34" s="672" t="s">
        <v>3347</v>
      </c>
      <c r="E34" s="256" t="s">
        <v>3339</v>
      </c>
      <c r="F34" s="256"/>
      <c r="G34" s="297" t="s">
        <v>2538</v>
      </c>
      <c r="H34" s="258" t="s">
        <v>2298</v>
      </c>
      <c r="I34" s="258" t="s">
        <v>3340</v>
      </c>
      <c r="J34" s="256">
        <v>2055</v>
      </c>
      <c r="K34" s="257">
        <v>43634</v>
      </c>
      <c r="L34" s="258" t="s">
        <v>2537</v>
      </c>
      <c r="M34" s="260" t="s">
        <v>2536</v>
      </c>
      <c r="N34" s="672" t="s">
        <v>2147</v>
      </c>
      <c r="O34" s="257" t="s">
        <v>1291</v>
      </c>
      <c r="P34" s="257"/>
      <c r="Q34" s="257"/>
      <c r="R34" s="257">
        <v>43633</v>
      </c>
      <c r="S34" s="256">
        <v>2058</v>
      </c>
      <c r="T34" s="916" t="s">
        <v>2209</v>
      </c>
      <c r="U34" s="256">
        <v>2058</v>
      </c>
      <c r="V34" s="804" t="s">
        <v>2209</v>
      </c>
      <c r="W34" s="259"/>
      <c r="X34" s="680" t="s">
        <v>1828</v>
      </c>
      <c r="Y34" s="674" t="s">
        <v>2535</v>
      </c>
      <c r="Z34" s="672">
        <v>508</v>
      </c>
      <c r="AA34" s="261">
        <v>1675</v>
      </c>
      <c r="AB34" s="329">
        <f t="shared" si="1"/>
        <v>20.58</v>
      </c>
      <c r="AC34" s="329">
        <f t="shared" si="2"/>
        <v>1422.2999999999997</v>
      </c>
      <c r="AD34" s="340">
        <f t="shared" si="3"/>
        <v>31.704999999999995</v>
      </c>
      <c r="AE34" s="341">
        <f t="shared" si="4"/>
        <v>31</v>
      </c>
      <c r="AF34" s="340">
        <f t="shared" si="5"/>
        <v>31.422999999999998</v>
      </c>
      <c r="AG34" s="262" t="s">
        <v>1395</v>
      </c>
      <c r="AH34" s="255" t="s">
        <v>65</v>
      </c>
      <c r="AI34" s="255">
        <v>100</v>
      </c>
      <c r="AJ34" s="255"/>
      <c r="AK34" s="255">
        <v>10</v>
      </c>
      <c r="AL34" s="255" t="s">
        <v>2048</v>
      </c>
    </row>
    <row r="35" spans="1:184" s="792" customFormat="1" ht="12.95" customHeight="1">
      <c r="A35" s="256">
        <v>170</v>
      </c>
      <c r="B35" s="257">
        <v>43620</v>
      </c>
      <c r="C35" s="713" t="str">
        <f t="shared" si="6"/>
        <v>*PDR1906-0699*</v>
      </c>
      <c r="D35" s="672" t="s">
        <v>3348</v>
      </c>
      <c r="E35" s="256" t="s">
        <v>3339</v>
      </c>
      <c r="F35" s="256"/>
      <c r="G35" s="297" t="s">
        <v>2538</v>
      </c>
      <c r="H35" s="258" t="s">
        <v>2298</v>
      </c>
      <c r="I35" s="258" t="s">
        <v>3340</v>
      </c>
      <c r="J35" s="256">
        <v>2055</v>
      </c>
      <c r="K35" s="257">
        <v>43634</v>
      </c>
      <c r="L35" s="258" t="s">
        <v>2537</v>
      </c>
      <c r="M35" s="260" t="s">
        <v>2536</v>
      </c>
      <c r="N35" s="672" t="s">
        <v>2147</v>
      </c>
      <c r="O35" s="257" t="s">
        <v>1291</v>
      </c>
      <c r="P35" s="257"/>
      <c r="Q35" s="257"/>
      <c r="R35" s="257">
        <v>43633</v>
      </c>
      <c r="S35" s="256">
        <v>2058</v>
      </c>
      <c r="T35" s="916" t="s">
        <v>2209</v>
      </c>
      <c r="U35" s="256">
        <v>2058</v>
      </c>
      <c r="V35" s="804" t="s">
        <v>2209</v>
      </c>
      <c r="W35" s="259"/>
      <c r="X35" s="680" t="s">
        <v>1828</v>
      </c>
      <c r="Y35" s="674" t="s">
        <v>2535</v>
      </c>
      <c r="Z35" s="672">
        <v>508</v>
      </c>
      <c r="AA35" s="261">
        <v>1675</v>
      </c>
      <c r="AB35" s="329">
        <f t="shared" si="1"/>
        <v>20.58</v>
      </c>
      <c r="AC35" s="329">
        <f t="shared" si="2"/>
        <v>1442.8799999999997</v>
      </c>
      <c r="AD35" s="340">
        <f t="shared" si="3"/>
        <v>32.047999999999995</v>
      </c>
      <c r="AE35" s="341">
        <f t="shared" si="4"/>
        <v>32</v>
      </c>
      <c r="AF35" s="340">
        <f t="shared" si="5"/>
        <v>32.028799999999997</v>
      </c>
      <c r="AG35" s="262" t="s">
        <v>1395</v>
      </c>
      <c r="AH35" s="255" t="s">
        <v>65</v>
      </c>
      <c r="AI35" s="255">
        <v>100</v>
      </c>
      <c r="AJ35" s="255"/>
      <c r="AK35" s="255">
        <v>10</v>
      </c>
      <c r="AL35" s="255" t="s">
        <v>2048</v>
      </c>
    </row>
    <row r="36" spans="1:184" s="792" customFormat="1" ht="12.95" customHeight="1">
      <c r="A36" s="256">
        <v>180</v>
      </c>
      <c r="B36" s="257">
        <v>43620</v>
      </c>
      <c r="C36" s="713" t="str">
        <f t="shared" si="6"/>
        <v>*PDR1906-0701*</v>
      </c>
      <c r="D36" s="672" t="s">
        <v>3349</v>
      </c>
      <c r="E36" s="256" t="s">
        <v>3339</v>
      </c>
      <c r="F36" s="256"/>
      <c r="G36" s="297" t="s">
        <v>2538</v>
      </c>
      <c r="H36" s="258" t="s">
        <v>2298</v>
      </c>
      <c r="I36" s="258" t="s">
        <v>3340</v>
      </c>
      <c r="J36" s="256">
        <v>2055</v>
      </c>
      <c r="K36" s="257">
        <v>43634</v>
      </c>
      <c r="L36" s="258" t="s">
        <v>2537</v>
      </c>
      <c r="M36" s="260" t="s">
        <v>2536</v>
      </c>
      <c r="N36" s="672" t="s">
        <v>2147</v>
      </c>
      <c r="O36" s="257" t="s">
        <v>1291</v>
      </c>
      <c r="P36" s="257"/>
      <c r="Q36" s="257"/>
      <c r="R36" s="257">
        <v>43633</v>
      </c>
      <c r="S36" s="256">
        <v>2058</v>
      </c>
      <c r="T36" s="916" t="s">
        <v>2209</v>
      </c>
      <c r="U36" s="256">
        <v>2058</v>
      </c>
      <c r="V36" s="804" t="s">
        <v>2209</v>
      </c>
      <c r="W36" s="259"/>
      <c r="X36" s="680" t="s">
        <v>1828</v>
      </c>
      <c r="Y36" s="674" t="s">
        <v>2535</v>
      </c>
      <c r="Z36" s="672">
        <v>508</v>
      </c>
      <c r="AA36" s="261">
        <v>1675</v>
      </c>
      <c r="AB36" s="329">
        <f t="shared" si="1"/>
        <v>20.58</v>
      </c>
      <c r="AC36" s="329">
        <f t="shared" si="2"/>
        <v>1463.4599999999996</v>
      </c>
      <c r="AD36" s="340">
        <f t="shared" si="3"/>
        <v>32.390999999999991</v>
      </c>
      <c r="AE36" s="341">
        <f t="shared" si="4"/>
        <v>32</v>
      </c>
      <c r="AF36" s="340">
        <f t="shared" si="5"/>
        <v>32.234599999999993</v>
      </c>
      <c r="AG36" s="262" t="s">
        <v>1395</v>
      </c>
      <c r="AH36" s="255" t="s">
        <v>65</v>
      </c>
      <c r="AI36" s="255">
        <v>100</v>
      </c>
      <c r="AJ36" s="255"/>
      <c r="AK36" s="255">
        <v>10</v>
      </c>
      <c r="AL36" s="255" t="s">
        <v>2048</v>
      </c>
    </row>
    <row r="37" spans="1:184" s="310" customFormat="1" ht="15.95" customHeight="1">
      <c r="A37" s="302"/>
      <c r="B37" s="302"/>
      <c r="C37" s="301"/>
      <c r="D37" s="673"/>
      <c r="E37" s="346"/>
      <c r="F37" s="346"/>
      <c r="G37" s="673"/>
      <c r="H37" s="347"/>
      <c r="I37" s="347"/>
      <c r="J37" s="302"/>
      <c r="K37" s="301"/>
      <c r="L37" s="348" t="s">
        <v>347</v>
      </c>
      <c r="M37" s="348"/>
      <c r="N37" s="348"/>
      <c r="O37" s="389"/>
      <c r="P37" s="349"/>
      <c r="Q37" s="350"/>
      <c r="R37" s="351"/>
      <c r="S37" s="352"/>
      <c r="T37" s="353"/>
      <c r="U37" s="352"/>
      <c r="V37" s="352"/>
      <c r="W37" s="353"/>
      <c r="X37" s="354"/>
      <c r="Y37" s="348"/>
      <c r="Z37" s="355"/>
      <c r="AA37" s="356"/>
      <c r="AB37" s="329">
        <f t="shared" si="1"/>
        <v>120</v>
      </c>
      <c r="AC37" s="329">
        <f t="shared" si="2"/>
        <v>1583.4599999999996</v>
      </c>
      <c r="AD37" s="340">
        <f t="shared" si="3"/>
        <v>34.390999999999991</v>
      </c>
      <c r="AE37" s="341">
        <f t="shared" si="4"/>
        <v>34</v>
      </c>
      <c r="AF37" s="340">
        <f t="shared" si="5"/>
        <v>34.234599999999993</v>
      </c>
      <c r="AG37" s="390"/>
      <c r="AH37" s="390"/>
      <c r="AI37" s="255">
        <v>70</v>
      </c>
      <c r="AJ37" s="290">
        <v>120</v>
      </c>
      <c r="AK37" s="609"/>
      <c r="AL37" s="304"/>
      <c r="AM37" s="391"/>
      <c r="AN37" s="391"/>
    </row>
    <row r="38" spans="1:184" s="310" customFormat="1" ht="15.95" customHeight="1">
      <c r="A38" s="302"/>
      <c r="B38" s="302"/>
      <c r="C38" s="301"/>
      <c r="D38" s="673"/>
      <c r="E38" s="346"/>
      <c r="F38" s="346"/>
      <c r="G38" s="673"/>
      <c r="H38" s="347"/>
      <c r="I38" s="347"/>
      <c r="J38" s="302"/>
      <c r="K38" s="301"/>
      <c r="L38" s="347"/>
      <c r="M38" s="347"/>
      <c r="N38" s="347"/>
      <c r="O38" s="347"/>
      <c r="P38" s="347"/>
      <c r="Q38" s="347"/>
      <c r="R38" s="389"/>
      <c r="S38" s="359"/>
      <c r="T38" s="359"/>
      <c r="U38" s="301"/>
      <c r="V38" s="302"/>
      <c r="W38" s="360"/>
      <c r="X38" s="302"/>
      <c r="Y38" s="302"/>
      <c r="Z38" s="360"/>
      <c r="AA38" s="360"/>
      <c r="AB38" s="346"/>
      <c r="AC38" s="347"/>
      <c r="AD38" s="361"/>
      <c r="AE38" s="362"/>
      <c r="AF38" s="501"/>
      <c r="AG38" s="501"/>
      <c r="AH38" s="305"/>
      <c r="AI38" s="610"/>
      <c r="AJ38" s="611"/>
      <c r="AK38" s="304"/>
      <c r="AL38" s="304"/>
      <c r="AM38" s="391"/>
      <c r="AN38" s="391"/>
    </row>
    <row r="39" spans="1:184" s="310" customFormat="1" ht="15.95" customHeight="1">
      <c r="A39" s="302"/>
      <c r="B39" s="302"/>
      <c r="C39" s="301"/>
      <c r="D39" s="673"/>
      <c r="E39" s="346"/>
      <c r="F39" s="346"/>
      <c r="G39" s="673"/>
      <c r="H39" s="347"/>
      <c r="I39" s="347"/>
      <c r="J39" s="302"/>
      <c r="K39" s="301"/>
      <c r="L39" s="347"/>
      <c r="M39" s="347"/>
      <c r="N39" s="347"/>
      <c r="O39" s="347"/>
      <c r="P39" s="347"/>
      <c r="Q39" s="347"/>
      <c r="R39" s="389"/>
      <c r="S39" s="359"/>
      <c r="T39" s="359"/>
      <c r="U39" s="301"/>
      <c r="V39" s="302"/>
      <c r="W39" s="360"/>
      <c r="X39" s="302"/>
      <c r="Y39" s="302"/>
      <c r="Z39" s="360"/>
      <c r="AA39" s="360"/>
      <c r="AB39" s="346"/>
      <c r="AC39" s="347"/>
      <c r="AD39" s="361"/>
      <c r="AE39" s="362"/>
      <c r="AF39" s="363"/>
      <c r="AG39" s="363"/>
      <c r="AH39" s="364"/>
      <c r="AI39" s="610"/>
      <c r="AJ39" s="611"/>
      <c r="AK39" s="518"/>
      <c r="AL39" s="304"/>
      <c r="AM39" s="391"/>
      <c r="AN39" s="391"/>
    </row>
    <row r="40" spans="1:184" s="388" customFormat="1" ht="15.95" customHeight="1">
      <c r="A40" s="343"/>
      <c r="B40" s="343"/>
      <c r="C40" s="342"/>
      <c r="D40" s="1099"/>
      <c r="E40" s="343"/>
      <c r="F40" s="343"/>
      <c r="G40" s="343"/>
      <c r="H40" s="298"/>
      <c r="I40" s="298"/>
      <c r="J40" s="343">
        <f>SUM(J8:J39)</f>
        <v>68058</v>
      </c>
      <c r="K40" s="342"/>
      <c r="L40" s="298"/>
      <c r="M40" s="1099"/>
      <c r="N40" s="298"/>
      <c r="O40" s="298"/>
      <c r="P40" s="298"/>
      <c r="Q40" s="298"/>
      <c r="R40" s="342"/>
      <c r="S40" s="343">
        <f>SUM(S8:S39)</f>
        <v>68097</v>
      </c>
      <c r="T40" s="343"/>
      <c r="U40" s="343"/>
      <c r="V40" s="343"/>
      <c r="W40" s="366"/>
      <c r="X40" s="343"/>
      <c r="Y40" s="299"/>
      <c r="Z40" s="1099"/>
      <c r="AA40" s="345"/>
      <c r="AB40" s="357">
        <f>SUM(AB7:AB39)</f>
        <v>1583.4599999999996</v>
      </c>
      <c r="AC40" s="357"/>
      <c r="AD40" s="300"/>
      <c r="AE40" s="358"/>
      <c r="AF40" s="357">
        <f>AB40/60</f>
        <v>26.390999999999995</v>
      </c>
      <c r="AG40" s="300"/>
      <c r="AH40" s="392"/>
      <c r="AI40" s="392"/>
      <c r="AJ40" s="392"/>
      <c r="AK40" s="518"/>
      <c r="AL40" s="303"/>
      <c r="GB40" s="393"/>
    </row>
    <row r="41" spans="1:184">
      <c r="A41" s="1096"/>
      <c r="B41" s="1096"/>
      <c r="L41" s="394"/>
      <c r="M41" s="395"/>
      <c r="N41" s="395"/>
      <c r="O41" s="395"/>
      <c r="P41" s="395"/>
      <c r="Q41" s="395"/>
      <c r="R41" s="395"/>
      <c r="S41" s="395"/>
      <c r="T41" s="395"/>
      <c r="U41" s="395"/>
      <c r="V41" s="395"/>
      <c r="W41" s="396"/>
      <c r="Y41" s="1096"/>
      <c r="Z41" s="1096"/>
      <c r="AA41" s="1096"/>
      <c r="AK41" s="612"/>
    </row>
    <row r="42" spans="1:184">
      <c r="S42" s="315"/>
      <c r="T42" s="315"/>
      <c r="U42" s="315"/>
      <c r="V42" s="397"/>
      <c r="W42" s="398"/>
      <c r="Z42" s="835" t="s">
        <v>2307</v>
      </c>
    </row>
    <row r="43" spans="1:184">
      <c r="I43" s="369" t="s">
        <v>592</v>
      </c>
      <c r="R43" s="369" t="s">
        <v>594</v>
      </c>
      <c r="W43" s="367"/>
      <c r="AM43" s="315"/>
      <c r="AN43" s="315"/>
    </row>
    <row r="44" spans="1:184" s="1096" customFormat="1">
      <c r="I44" s="1555"/>
      <c r="J44" s="1555"/>
      <c r="R44" s="1555" t="s">
        <v>61</v>
      </c>
      <c r="S44" s="1555"/>
      <c r="T44" s="1555"/>
      <c r="U44" s="1555"/>
      <c r="V44" s="1555"/>
      <c r="W44" s="1555"/>
      <c r="X44" s="1555"/>
      <c r="Y44" s="399"/>
      <c r="Z44" s="399"/>
      <c r="AA44" s="399"/>
      <c r="AH44" s="400"/>
      <c r="AI44" s="400"/>
      <c r="AJ44" s="400"/>
      <c r="AK44" s="369"/>
      <c r="AL44" s="370"/>
      <c r="AM44" s="370"/>
    </row>
    <row r="45" spans="1:184">
      <c r="A45" s="369"/>
      <c r="B45" s="369"/>
      <c r="C45" s="369"/>
      <c r="I45" s="369" t="s">
        <v>593</v>
      </c>
      <c r="M45" s="369"/>
      <c r="T45" s="369"/>
      <c r="W45" s="367"/>
      <c r="AK45" s="400"/>
      <c r="AM45" s="315"/>
      <c r="AN45" s="315"/>
    </row>
  </sheetData>
  <mergeCells count="8">
    <mergeCell ref="AL5:AL7"/>
    <mergeCell ref="I44:J44"/>
    <mergeCell ref="R44:X44"/>
    <mergeCell ref="A2:AE2"/>
    <mergeCell ref="H4:H5"/>
    <mergeCell ref="I4:I5"/>
    <mergeCell ref="O4:Q4"/>
    <mergeCell ref="Z4:AA4"/>
  </mergeCells>
  <conditionalFormatting sqref="AA37">
    <cfRule type="duplicateValues" dxfId="1652" priority="111" stopIfTrue="1"/>
  </conditionalFormatting>
  <conditionalFormatting sqref="AA37">
    <cfRule type="duplicateValues" dxfId="1651" priority="109" stopIfTrue="1"/>
    <cfRule type="duplicateValues" dxfId="1650" priority="110" stopIfTrue="1"/>
  </conditionalFormatting>
  <conditionalFormatting sqref="BC37:BD37 BL37 AT37:AW37">
    <cfRule type="duplicateValues" dxfId="1649" priority="108" stopIfTrue="1"/>
  </conditionalFormatting>
  <conditionalFormatting sqref="BC37:BD37 BL37 AT37:AW37">
    <cfRule type="duplicateValues" dxfId="1648" priority="106" stopIfTrue="1"/>
    <cfRule type="duplicateValues" dxfId="1647" priority="107" stopIfTrue="1"/>
  </conditionalFormatting>
  <conditionalFormatting sqref="BM37">
    <cfRule type="duplicateValues" dxfId="1646" priority="105" stopIfTrue="1"/>
  </conditionalFormatting>
  <conditionalFormatting sqref="BM37">
    <cfRule type="duplicateValues" dxfId="1645" priority="103" stopIfTrue="1"/>
    <cfRule type="duplicateValues" dxfId="1644" priority="104" stopIfTrue="1"/>
  </conditionalFormatting>
  <conditionalFormatting sqref="D2">
    <cfRule type="duplicateValues" dxfId="1643" priority="102" stopIfTrue="1"/>
  </conditionalFormatting>
  <conditionalFormatting sqref="D2">
    <cfRule type="duplicateValues" dxfId="1642" priority="100" stopIfTrue="1"/>
    <cfRule type="duplicateValues" dxfId="1641" priority="101" stopIfTrue="1"/>
  </conditionalFormatting>
  <conditionalFormatting sqref="BC38:BD39 BL38:BL39 AT38:AW39 AE38:AE39">
    <cfRule type="duplicateValues" dxfId="1640" priority="99" stopIfTrue="1"/>
  </conditionalFormatting>
  <conditionalFormatting sqref="BC38:BD39 BL38:BL39 AT38:AW39 AE38:AE39">
    <cfRule type="duplicateValues" dxfId="1639" priority="97" stopIfTrue="1"/>
    <cfRule type="duplicateValues" dxfId="1638" priority="98" stopIfTrue="1"/>
  </conditionalFormatting>
  <conditionalFormatting sqref="BM38:BM39">
    <cfRule type="duplicateValues" dxfId="1637" priority="96" stopIfTrue="1"/>
  </conditionalFormatting>
  <conditionalFormatting sqref="BM38:BM39">
    <cfRule type="duplicateValues" dxfId="1636" priority="94" stopIfTrue="1"/>
    <cfRule type="duplicateValues" dxfId="1635" priority="95" stopIfTrue="1"/>
  </conditionalFormatting>
  <conditionalFormatting sqref="D29">
    <cfRule type="duplicateValues" dxfId="1634" priority="72" stopIfTrue="1"/>
  </conditionalFormatting>
  <conditionalFormatting sqref="D29">
    <cfRule type="duplicateValues" dxfId="1633" priority="70" stopIfTrue="1"/>
    <cfRule type="duplicateValues" dxfId="1632" priority="71" stopIfTrue="1"/>
  </conditionalFormatting>
  <conditionalFormatting sqref="D27:D28">
    <cfRule type="duplicateValues" dxfId="1631" priority="69" stopIfTrue="1"/>
  </conditionalFormatting>
  <conditionalFormatting sqref="D27:D28">
    <cfRule type="duplicateValues" dxfId="1630" priority="67" stopIfTrue="1"/>
    <cfRule type="duplicateValues" dxfId="1629" priority="68" stopIfTrue="1"/>
  </conditionalFormatting>
  <conditionalFormatting sqref="D25:D26">
    <cfRule type="duplicateValues" dxfId="1628" priority="61" stopIfTrue="1"/>
  </conditionalFormatting>
  <conditionalFormatting sqref="D25:D26">
    <cfRule type="duplicateValues" dxfId="1627" priority="62" stopIfTrue="1"/>
    <cfRule type="duplicateValues" dxfId="1626" priority="63" stopIfTrue="1"/>
  </conditionalFormatting>
  <conditionalFormatting sqref="D24">
    <cfRule type="duplicateValues" dxfId="1625" priority="60" stopIfTrue="1"/>
  </conditionalFormatting>
  <conditionalFormatting sqref="D24">
    <cfRule type="duplicateValues" dxfId="1624" priority="58" stopIfTrue="1"/>
    <cfRule type="duplicateValues" dxfId="1623" priority="59" stopIfTrue="1"/>
  </conditionalFormatting>
  <conditionalFormatting sqref="D22:D23 D18">
    <cfRule type="duplicateValues" dxfId="1622" priority="57" stopIfTrue="1"/>
  </conditionalFormatting>
  <conditionalFormatting sqref="D22:D23 D18">
    <cfRule type="duplicateValues" dxfId="1621" priority="55" stopIfTrue="1"/>
    <cfRule type="duplicateValues" dxfId="1620" priority="56" stopIfTrue="1"/>
  </conditionalFormatting>
  <conditionalFormatting sqref="D32:D33">
    <cfRule type="duplicateValues" dxfId="1619" priority="43" stopIfTrue="1"/>
  </conditionalFormatting>
  <conditionalFormatting sqref="D32:D33">
    <cfRule type="duplicateValues" dxfId="1618" priority="44" stopIfTrue="1"/>
    <cfRule type="duplicateValues" dxfId="1617" priority="45" stopIfTrue="1"/>
  </conditionalFormatting>
  <conditionalFormatting sqref="D30">
    <cfRule type="duplicateValues" dxfId="1616" priority="42" stopIfTrue="1"/>
  </conditionalFormatting>
  <conditionalFormatting sqref="D30">
    <cfRule type="duplicateValues" dxfId="1615" priority="40" stopIfTrue="1"/>
    <cfRule type="duplicateValues" dxfId="1614" priority="41" stopIfTrue="1"/>
  </conditionalFormatting>
  <conditionalFormatting sqref="D31">
    <cfRule type="duplicateValues" dxfId="1613" priority="33" stopIfTrue="1"/>
  </conditionalFormatting>
  <conditionalFormatting sqref="D31">
    <cfRule type="duplicateValues" dxfId="1612" priority="31" stopIfTrue="1"/>
    <cfRule type="duplicateValues" dxfId="1611" priority="32" stopIfTrue="1"/>
  </conditionalFormatting>
  <conditionalFormatting sqref="D20">
    <cfRule type="duplicateValues" dxfId="1610" priority="30" stopIfTrue="1"/>
  </conditionalFormatting>
  <conditionalFormatting sqref="D20">
    <cfRule type="duplicateValues" dxfId="1609" priority="28" stopIfTrue="1"/>
    <cfRule type="duplicateValues" dxfId="1608" priority="29" stopIfTrue="1"/>
  </conditionalFormatting>
  <conditionalFormatting sqref="D19">
    <cfRule type="duplicateValues" dxfId="1607" priority="25" stopIfTrue="1"/>
  </conditionalFormatting>
  <conditionalFormatting sqref="D19">
    <cfRule type="duplicateValues" dxfId="1606" priority="26" stopIfTrue="1"/>
    <cfRule type="duplicateValues" dxfId="1605" priority="27" stopIfTrue="1"/>
  </conditionalFormatting>
  <conditionalFormatting sqref="D21">
    <cfRule type="duplicateValues" dxfId="1604" priority="24" stopIfTrue="1"/>
  </conditionalFormatting>
  <conditionalFormatting sqref="D21">
    <cfRule type="duplicateValues" dxfId="1603" priority="22" stopIfTrue="1"/>
    <cfRule type="duplicateValues" dxfId="1602" priority="23" stopIfTrue="1"/>
  </conditionalFormatting>
  <conditionalFormatting sqref="D34:D36">
    <cfRule type="duplicateValues" dxfId="1601" priority="19" stopIfTrue="1"/>
  </conditionalFormatting>
  <conditionalFormatting sqref="D34:D36">
    <cfRule type="duplicateValues" dxfId="1600" priority="20" stopIfTrue="1"/>
    <cfRule type="duplicateValues" dxfId="1599" priority="21" stopIfTrue="1"/>
  </conditionalFormatting>
  <conditionalFormatting sqref="D13">
    <cfRule type="duplicateValues" dxfId="1598" priority="18" stopIfTrue="1"/>
  </conditionalFormatting>
  <conditionalFormatting sqref="D13">
    <cfRule type="duplicateValues" dxfId="1597" priority="16" stopIfTrue="1"/>
    <cfRule type="duplicateValues" dxfId="1596" priority="17" stopIfTrue="1"/>
  </conditionalFormatting>
  <conditionalFormatting sqref="D14 D16:D17 D11">
    <cfRule type="duplicateValues" dxfId="1595" priority="15" stopIfTrue="1"/>
  </conditionalFormatting>
  <conditionalFormatting sqref="D14 D16:D17 D11">
    <cfRule type="duplicateValues" dxfId="1594" priority="13" stopIfTrue="1"/>
    <cfRule type="duplicateValues" dxfId="1593" priority="14" stopIfTrue="1"/>
  </conditionalFormatting>
  <conditionalFormatting sqref="D9">
    <cfRule type="duplicateValues" dxfId="1592" priority="12" stopIfTrue="1"/>
  </conditionalFormatting>
  <conditionalFormatting sqref="D9">
    <cfRule type="duplicateValues" dxfId="1591" priority="10" stopIfTrue="1"/>
    <cfRule type="duplicateValues" dxfId="1590" priority="11" stopIfTrue="1"/>
  </conditionalFormatting>
  <conditionalFormatting sqref="D12 D10">
    <cfRule type="duplicateValues" dxfId="1589" priority="9" stopIfTrue="1"/>
  </conditionalFormatting>
  <conditionalFormatting sqref="D12 D10">
    <cfRule type="duplicateValues" dxfId="1588" priority="7" stopIfTrue="1"/>
    <cfRule type="duplicateValues" dxfId="1587" priority="8" stopIfTrue="1"/>
  </conditionalFormatting>
  <conditionalFormatting sqref="D15">
    <cfRule type="duplicateValues" dxfId="1586" priority="6" stopIfTrue="1"/>
  </conditionalFormatting>
  <conditionalFormatting sqref="D15">
    <cfRule type="duplicateValues" dxfId="1585" priority="4" stopIfTrue="1"/>
    <cfRule type="duplicateValues" dxfId="1584" priority="5" stopIfTrue="1"/>
  </conditionalFormatting>
  <conditionalFormatting sqref="D8">
    <cfRule type="duplicateValues" dxfId="1583" priority="3" stopIfTrue="1"/>
  </conditionalFormatting>
  <conditionalFormatting sqref="D8">
    <cfRule type="duplicateValues" dxfId="1582" priority="1" stopIfTrue="1"/>
    <cfRule type="duplicateValues" dxfId="1581" priority="2" stopIfTrue="1"/>
  </conditionalFormatting>
  <printOptions horizontalCentered="1"/>
  <pageMargins left="0" right="0" top="0" bottom="0" header="0.31496062992125984" footer="0.31496062992125984"/>
  <pageSetup paperSize="122" scale="65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0000FF"/>
  </sheetPr>
  <dimension ref="A1:GB21"/>
  <sheetViews>
    <sheetView zoomScale="110" zoomScaleNormal="110" workbookViewId="0">
      <selection activeCell="Z12" sqref="Z12"/>
    </sheetView>
  </sheetViews>
  <sheetFormatPr defaultRowHeight="18"/>
  <cols>
    <col min="1" max="1" width="4.5703125" style="367" customWidth="1"/>
    <col min="2" max="2" width="4.5703125" style="367" hidden="1" customWidth="1"/>
    <col min="3" max="3" width="32.7109375" style="367" hidden="1" customWidth="1"/>
    <col min="4" max="4" width="11.7109375" style="367" customWidth="1"/>
    <col min="5" max="5" width="12.42578125" style="367" customWidth="1"/>
    <col min="6" max="6" width="8.7109375" style="367" hidden="1" customWidth="1"/>
    <col min="7" max="7" width="7.28515625" style="367" hidden="1" customWidth="1"/>
    <col min="8" max="8" width="15.42578125" style="367" customWidth="1"/>
    <col min="9" max="9" width="20.5703125" style="367" customWidth="1"/>
    <col min="10" max="10" width="5.85546875" style="367" customWidth="1"/>
    <col min="11" max="11" width="7" style="367" customWidth="1"/>
    <col min="12" max="12" width="25.85546875" style="367" customWidth="1"/>
    <col min="13" max="13" width="9.7109375" style="367" customWidth="1"/>
    <col min="14" max="14" width="6.140625" style="367" customWidth="1"/>
    <col min="15" max="15" width="4" style="367" customWidth="1"/>
    <col min="16" max="16" width="5.7109375" style="367" customWidth="1"/>
    <col min="17" max="17" width="4" style="367" customWidth="1"/>
    <col min="18" max="18" width="7.7109375" style="367" customWidth="1"/>
    <col min="19" max="19" width="5.140625" style="367" customWidth="1"/>
    <col min="20" max="20" width="6.28515625" style="367" hidden="1" customWidth="1"/>
    <col min="21" max="22" width="7.28515625" style="367" customWidth="1"/>
    <col min="23" max="23" width="5.140625" style="368" hidden="1" customWidth="1"/>
    <col min="24" max="24" width="4.85546875" style="367" customWidth="1"/>
    <col min="25" max="25" width="18.42578125" style="367" customWidth="1"/>
    <col min="26" max="26" width="4.5703125" style="367" customWidth="1"/>
    <col min="27" max="27" width="4.28515625" style="367" customWidth="1"/>
    <col min="28" max="28" width="4.5703125" style="367" customWidth="1"/>
    <col min="29" max="29" width="4.7109375" style="367" hidden="1" customWidth="1"/>
    <col min="30" max="30" width="6.7109375" style="367" hidden="1" customWidth="1"/>
    <col min="31" max="31" width="3.7109375" style="367" hidden="1" customWidth="1"/>
    <col min="32" max="32" width="4.5703125" style="367" customWidth="1"/>
    <col min="33" max="33" width="6.42578125" style="367" hidden="1" customWidth="1"/>
    <col min="34" max="34" width="9.42578125" style="369" customWidth="1"/>
    <col min="35" max="35" width="4.42578125" style="369" customWidth="1"/>
    <col min="36" max="37" width="4.140625" style="369" customWidth="1"/>
    <col min="38" max="38" width="69.28515625" style="367" customWidth="1"/>
    <col min="39" max="16384" width="9.140625" style="367"/>
  </cols>
  <sheetData>
    <row r="1" spans="1:184" ht="6" customHeight="1" thickBot="1"/>
    <row r="2" spans="1:184" s="538" customFormat="1" ht="23.25" customHeight="1" thickTop="1" thickBot="1">
      <c r="A2" s="1556" t="s">
        <v>1580</v>
      </c>
      <c r="B2" s="1557"/>
      <c r="C2" s="1557"/>
      <c r="D2" s="1557"/>
      <c r="E2" s="1557"/>
      <c r="F2" s="1557"/>
      <c r="G2" s="1557"/>
      <c r="H2" s="1557"/>
      <c r="I2" s="1557"/>
      <c r="J2" s="1557"/>
      <c r="K2" s="1557"/>
      <c r="L2" s="1557"/>
      <c r="M2" s="1557"/>
      <c r="N2" s="1557"/>
      <c r="O2" s="1557"/>
      <c r="P2" s="1557"/>
      <c r="Q2" s="1557"/>
      <c r="R2" s="1557"/>
      <c r="S2" s="1557"/>
      <c r="T2" s="1557"/>
      <c r="U2" s="1557"/>
      <c r="V2" s="1557"/>
      <c r="W2" s="1557"/>
      <c r="X2" s="1557"/>
      <c r="Y2" s="1557"/>
      <c r="Z2" s="1557"/>
      <c r="AA2" s="1557"/>
      <c r="AB2" s="1557"/>
      <c r="AC2" s="1557"/>
      <c r="AD2" s="1557"/>
      <c r="AE2" s="1557"/>
      <c r="AF2" s="535"/>
      <c r="AG2" s="536" t="s">
        <v>51</v>
      </c>
      <c r="AH2" s="537" t="s">
        <v>52</v>
      </c>
      <c r="AI2" s="540"/>
      <c r="AJ2" s="540"/>
      <c r="AK2" s="540"/>
    </row>
    <row r="3" spans="1:184" s="540" customFormat="1" ht="18" customHeight="1" thickTop="1" thickBot="1">
      <c r="A3" s="539" t="s">
        <v>1289</v>
      </c>
      <c r="B3" s="401"/>
      <c r="C3" s="401"/>
      <c r="D3" s="402"/>
      <c r="E3" s="402"/>
      <c r="F3" s="402"/>
      <c r="G3" s="402"/>
      <c r="H3" s="402"/>
      <c r="I3" s="402"/>
      <c r="J3" s="311" t="s">
        <v>36</v>
      </c>
      <c r="K3" s="311"/>
      <c r="L3" s="403" t="s">
        <v>59</v>
      </c>
      <c r="M3" s="404"/>
      <c r="N3" s="405"/>
      <c r="O3" s="405"/>
      <c r="P3" s="405"/>
      <c r="R3" s="541"/>
      <c r="S3" s="542"/>
      <c r="T3" s="542"/>
      <c r="U3" s="542"/>
      <c r="V3" s="542"/>
      <c r="W3" s="543"/>
      <c r="X3" s="406"/>
      <c r="Y3" s="406"/>
      <c r="Z3" s="1279" t="s">
        <v>3606</v>
      </c>
      <c r="AA3" s="1280"/>
      <c r="AB3" s="1281"/>
      <c r="AC3" s="1282"/>
      <c r="AD3" s="1282"/>
      <c r="AE3" s="1282"/>
      <c r="AF3" s="1283"/>
      <c r="AG3" s="546"/>
      <c r="AH3" s="547"/>
    </row>
    <row r="4" spans="1:184" s="1096" customFormat="1" ht="12" customHeight="1" thickTop="1">
      <c r="A4" s="372" t="s">
        <v>37</v>
      </c>
      <c r="B4" s="317"/>
      <c r="C4" s="317" t="s">
        <v>13</v>
      </c>
      <c r="D4" s="548" t="s">
        <v>1296</v>
      </c>
      <c r="E4" s="1093" t="s">
        <v>1296</v>
      </c>
      <c r="F4" s="1093"/>
      <c r="G4" s="1093"/>
      <c r="H4" s="1558" t="s">
        <v>15</v>
      </c>
      <c r="I4" s="1552" t="s">
        <v>16</v>
      </c>
      <c r="J4" s="370" t="s">
        <v>17</v>
      </c>
      <c r="K4" s="549" t="s">
        <v>18</v>
      </c>
      <c r="L4" s="1097" t="s">
        <v>19</v>
      </c>
      <c r="M4" s="317" t="s">
        <v>39</v>
      </c>
      <c r="N4" s="373" t="s">
        <v>20</v>
      </c>
      <c r="O4" s="1559" t="s">
        <v>21</v>
      </c>
      <c r="P4" s="1559"/>
      <c r="Q4" s="1559"/>
      <c r="R4" s="374" t="s">
        <v>22</v>
      </c>
      <c r="S4" s="375" t="s">
        <v>38</v>
      </c>
      <c r="T4" s="375"/>
      <c r="U4" s="375" t="s">
        <v>57</v>
      </c>
      <c r="V4" s="375" t="s">
        <v>53</v>
      </c>
      <c r="W4" s="376" t="s">
        <v>8</v>
      </c>
      <c r="X4" s="317" t="s">
        <v>40</v>
      </c>
      <c r="Y4" s="377" t="s">
        <v>41</v>
      </c>
      <c r="Z4" s="1560" t="s">
        <v>23</v>
      </c>
      <c r="AA4" s="1561"/>
      <c r="AB4" s="317" t="s">
        <v>44</v>
      </c>
      <c r="AC4" s="317" t="s">
        <v>45</v>
      </c>
      <c r="AD4" s="317" t="s">
        <v>46</v>
      </c>
      <c r="AE4" s="317"/>
      <c r="AF4" s="378" t="s">
        <v>44</v>
      </c>
      <c r="AG4" s="1094" t="s">
        <v>51</v>
      </c>
      <c r="AH4" s="550" t="s">
        <v>52</v>
      </c>
      <c r="AI4" s="400"/>
      <c r="AJ4" s="400"/>
      <c r="AK4" s="400"/>
    </row>
    <row r="5" spans="1:184" s="1096" customFormat="1" ht="12" customHeight="1" thickBot="1">
      <c r="A5" s="379" t="s">
        <v>47</v>
      </c>
      <c r="B5" s="321"/>
      <c r="C5" s="321" t="s">
        <v>24</v>
      </c>
      <c r="D5" s="318" t="s">
        <v>1297</v>
      </c>
      <c r="E5" s="1095" t="s">
        <v>1298</v>
      </c>
      <c r="F5" s="1095"/>
      <c r="G5" s="1095"/>
      <c r="H5" s="1558"/>
      <c r="I5" s="1554"/>
      <c r="J5" s="370" t="s">
        <v>26</v>
      </c>
      <c r="K5" s="551" t="s">
        <v>26</v>
      </c>
      <c r="L5" s="552" t="s">
        <v>27</v>
      </c>
      <c r="M5" s="553"/>
      <c r="N5" s="380"/>
      <c r="O5" s="1097" t="s">
        <v>30</v>
      </c>
      <c r="P5" s="1097" t="s">
        <v>31</v>
      </c>
      <c r="Q5" s="1097" t="s">
        <v>32</v>
      </c>
      <c r="R5" s="381" t="s">
        <v>33</v>
      </c>
      <c r="S5" s="382" t="s">
        <v>48</v>
      </c>
      <c r="T5" s="382" t="s">
        <v>217</v>
      </c>
      <c r="U5" s="382" t="s">
        <v>58</v>
      </c>
      <c r="V5" s="382" t="s">
        <v>54</v>
      </c>
      <c r="W5" s="383"/>
      <c r="X5" s="379"/>
      <c r="Y5" s="1098" t="s">
        <v>34</v>
      </c>
      <c r="Z5" s="1098" t="s">
        <v>42</v>
      </c>
      <c r="AA5" s="1098" t="s">
        <v>43</v>
      </c>
      <c r="AB5" s="322" t="s">
        <v>49</v>
      </c>
      <c r="AC5" s="321"/>
      <c r="AD5" s="321"/>
      <c r="AE5" s="322"/>
      <c r="AF5" s="385"/>
      <c r="AG5" s="1095"/>
      <c r="AH5" s="554"/>
      <c r="AI5" s="607" t="s">
        <v>50</v>
      </c>
      <c r="AJ5" s="607" t="s">
        <v>0</v>
      </c>
      <c r="AK5" s="608" t="s">
        <v>38</v>
      </c>
      <c r="AL5" s="1552" t="s">
        <v>1325</v>
      </c>
    </row>
    <row r="6" spans="1:184" s="1096" customFormat="1" ht="21.75" hidden="1" customHeight="1" thickTop="1">
      <c r="A6" s="1094"/>
      <c r="B6" s="323"/>
      <c r="C6" s="323"/>
      <c r="D6" s="323"/>
      <c r="E6" s="323"/>
      <c r="F6" s="323"/>
      <c r="G6" s="323"/>
      <c r="H6" s="323"/>
      <c r="I6" s="323"/>
      <c r="J6" s="323"/>
      <c r="K6" s="323"/>
      <c r="L6" s="326"/>
      <c r="M6" s="323"/>
      <c r="N6" s="323"/>
      <c r="O6" s="323"/>
      <c r="P6" s="323"/>
      <c r="Q6" s="323"/>
      <c r="R6" s="326"/>
      <c r="S6" s="555"/>
      <c r="T6" s="555"/>
      <c r="U6" s="555"/>
      <c r="V6" s="555"/>
      <c r="W6" s="556"/>
      <c r="X6" s="323"/>
      <c r="Y6" s="323"/>
      <c r="Z6" s="323"/>
      <c r="AA6" s="323"/>
      <c r="AB6" s="557">
        <f>S6/80</f>
        <v>0</v>
      </c>
      <c r="AC6" s="558">
        <f>AB6+AC5</f>
        <v>0</v>
      </c>
      <c r="AD6" s="559">
        <f>(7+(AC6/60))</f>
        <v>7</v>
      </c>
      <c r="AE6" s="560">
        <f>FLOOR(AD6,1)</f>
        <v>7</v>
      </c>
      <c r="AF6" s="561">
        <f>(AE6+((AD6-AE6)*60*0.01))</f>
        <v>7</v>
      </c>
      <c r="AG6" s="1095"/>
      <c r="AH6" s="554"/>
      <c r="AI6" s="400"/>
      <c r="AJ6" s="400"/>
      <c r="AK6" s="608"/>
      <c r="AL6" s="1553"/>
    </row>
    <row r="7" spans="1:184" s="570" customFormat="1" ht="12" customHeight="1" thickTop="1">
      <c r="A7" s="562"/>
      <c r="B7" s="562"/>
      <c r="C7" s="563"/>
      <c r="D7" s="1093"/>
      <c r="E7" s="562"/>
      <c r="F7" s="562"/>
      <c r="G7" s="562"/>
      <c r="H7" s="564"/>
      <c r="I7" s="564"/>
      <c r="J7" s="562"/>
      <c r="K7" s="563"/>
      <c r="L7" s="564" t="s">
        <v>1</v>
      </c>
      <c r="M7" s="1093"/>
      <c r="N7" s="564"/>
      <c r="O7" s="564"/>
      <c r="P7" s="564"/>
      <c r="Q7" s="564"/>
      <c r="R7" s="563"/>
      <c r="S7" s="562"/>
      <c r="T7" s="562"/>
      <c r="U7" s="562"/>
      <c r="V7" s="562"/>
      <c r="W7" s="565"/>
      <c r="X7" s="562"/>
      <c r="Y7" s="566"/>
      <c r="Z7" s="1093"/>
      <c r="AA7" s="567"/>
      <c r="AB7" s="329">
        <f>S7/AI7+AJ7</f>
        <v>0</v>
      </c>
      <c r="AC7" s="329">
        <f>AB7+AC6</f>
        <v>0</v>
      </c>
      <c r="AD7" s="340">
        <f>(10+(AC7/60))</f>
        <v>10</v>
      </c>
      <c r="AE7" s="341">
        <f>FLOOR(AD7,1)</f>
        <v>10</v>
      </c>
      <c r="AF7" s="340">
        <f>(AE7+((AD7-AE7)*60*0.01))</f>
        <v>10</v>
      </c>
      <c r="AG7" s="568"/>
      <c r="AH7" s="569"/>
      <c r="AI7" s="569">
        <v>50</v>
      </c>
      <c r="AJ7" s="569">
        <v>0</v>
      </c>
      <c r="AK7" s="608" t="s">
        <v>1391</v>
      </c>
      <c r="AL7" s="1554"/>
    </row>
    <row r="8" spans="1:184" s="792" customFormat="1" ht="20.100000000000001" customHeight="1">
      <c r="A8" s="256">
        <v>10</v>
      </c>
      <c r="B8" s="257">
        <v>43629</v>
      </c>
      <c r="C8" s="713" t="str">
        <f>"*"&amp;D8&amp;"*"</f>
        <v>*PDR1906-1184*</v>
      </c>
      <c r="D8" s="672" t="s">
        <v>3961</v>
      </c>
      <c r="E8" s="256" t="s">
        <v>3960</v>
      </c>
      <c r="F8" s="256"/>
      <c r="G8" s="297" t="s">
        <v>1781</v>
      </c>
      <c r="H8" s="258" t="s">
        <v>1780</v>
      </c>
      <c r="I8" s="258" t="s">
        <v>1779</v>
      </c>
      <c r="J8" s="256">
        <v>2000</v>
      </c>
      <c r="K8" s="257">
        <v>22815</v>
      </c>
      <c r="L8" s="258" t="s">
        <v>1778</v>
      </c>
      <c r="M8" s="260" t="s">
        <v>1777</v>
      </c>
      <c r="N8" s="672"/>
      <c r="O8" s="257" t="s">
        <v>1291</v>
      </c>
      <c r="P8" s="257"/>
      <c r="Q8" s="257"/>
      <c r="R8" s="257">
        <v>43631</v>
      </c>
      <c r="S8" s="256">
        <v>2000</v>
      </c>
      <c r="T8" s="256"/>
      <c r="U8" s="256" t="s">
        <v>4132</v>
      </c>
      <c r="V8" s="1285">
        <v>2000</v>
      </c>
      <c r="W8" s="259"/>
      <c r="X8" s="680" t="s">
        <v>1828</v>
      </c>
      <c r="Y8" s="674" t="s">
        <v>1776</v>
      </c>
      <c r="Z8" s="672">
        <v>812</v>
      </c>
      <c r="AA8" s="261">
        <v>2167</v>
      </c>
      <c r="AB8" s="329">
        <f t="shared" ref="AB8:AB13" si="0">S8/AI8+AJ8</f>
        <v>55</v>
      </c>
      <c r="AC8" s="329">
        <f t="shared" ref="AC8:AC13" si="1">AB8+AC7</f>
        <v>55</v>
      </c>
      <c r="AD8" s="340">
        <f t="shared" ref="AD8:AD13" si="2">(10+(AC8/60))</f>
        <v>10.916666666666666</v>
      </c>
      <c r="AE8" s="341">
        <f t="shared" ref="AE8:AE13" si="3">FLOOR(AD8,1)</f>
        <v>10</v>
      </c>
      <c r="AF8" s="340">
        <f t="shared" ref="AF8:AF13" si="4">(AE8+((AD8-AE8)*60*0.01))</f>
        <v>10.549999999999999</v>
      </c>
      <c r="AG8" s="262" t="s">
        <v>1395</v>
      </c>
      <c r="AH8" s="255" t="s">
        <v>65</v>
      </c>
      <c r="AI8" s="255">
        <v>50</v>
      </c>
      <c r="AJ8" s="255">
        <v>15</v>
      </c>
      <c r="AK8" s="255">
        <v>10</v>
      </c>
      <c r="AL8" s="255" t="s">
        <v>1774</v>
      </c>
    </row>
    <row r="9" spans="1:184" s="792" customFormat="1" ht="20.100000000000001" customHeight="1">
      <c r="A9" s="256">
        <v>20</v>
      </c>
      <c r="B9" s="257">
        <v>43606</v>
      </c>
      <c r="C9" s="713" t="str">
        <f>"*"&amp;D9&amp;"*"</f>
        <v>*PDR1906-0145*</v>
      </c>
      <c r="D9" s="672" t="s">
        <v>4018</v>
      </c>
      <c r="E9" s="256" t="s">
        <v>4017</v>
      </c>
      <c r="F9" s="256"/>
      <c r="G9" s="297" t="s">
        <v>4016</v>
      </c>
      <c r="H9" s="258" t="s">
        <v>1350</v>
      </c>
      <c r="I9" s="258" t="s">
        <v>4015</v>
      </c>
      <c r="J9" s="256">
        <v>1000</v>
      </c>
      <c r="K9" s="257">
        <v>22815</v>
      </c>
      <c r="L9" s="258" t="s">
        <v>1316</v>
      </c>
      <c r="M9" s="260" t="s">
        <v>4014</v>
      </c>
      <c r="N9" s="672"/>
      <c r="O9" s="257" t="s">
        <v>1291</v>
      </c>
      <c r="P9" s="257"/>
      <c r="Q9" s="257"/>
      <c r="R9" s="257">
        <v>43630</v>
      </c>
      <c r="S9" s="256">
        <v>1003</v>
      </c>
      <c r="T9" s="256"/>
      <c r="U9" s="256" t="s">
        <v>3825</v>
      </c>
      <c r="V9" s="1285">
        <v>1000</v>
      </c>
      <c r="W9" s="259"/>
      <c r="X9" s="680" t="s">
        <v>1829</v>
      </c>
      <c r="Y9" s="260" t="s">
        <v>1785</v>
      </c>
      <c r="Z9" s="672">
        <v>498</v>
      </c>
      <c r="AA9" s="261">
        <v>1279</v>
      </c>
      <c r="AB9" s="329">
        <f t="shared" si="0"/>
        <v>35.06</v>
      </c>
      <c r="AC9" s="329">
        <f t="shared" si="1"/>
        <v>90.06</v>
      </c>
      <c r="AD9" s="340">
        <f t="shared" si="2"/>
        <v>11.500999999999999</v>
      </c>
      <c r="AE9" s="341">
        <f t="shared" si="3"/>
        <v>11</v>
      </c>
      <c r="AF9" s="340">
        <f t="shared" si="4"/>
        <v>11.300599999999999</v>
      </c>
      <c r="AG9" s="262" t="s">
        <v>1330</v>
      </c>
      <c r="AH9" s="255" t="s">
        <v>2</v>
      </c>
      <c r="AI9" s="255">
        <v>50</v>
      </c>
      <c r="AJ9" s="255">
        <v>15</v>
      </c>
      <c r="AK9" s="255">
        <v>20</v>
      </c>
      <c r="AL9" s="255">
        <v>0</v>
      </c>
    </row>
    <row r="10" spans="1:184" s="792" customFormat="1" ht="20.100000000000001" customHeight="1">
      <c r="A10" s="256">
        <v>30</v>
      </c>
      <c r="B10" s="257">
        <v>43629</v>
      </c>
      <c r="C10" s="713" t="str">
        <f>"*"&amp;D10&amp;"*"</f>
        <v>*PDR1906-1104*</v>
      </c>
      <c r="D10" s="672" t="s">
        <v>3965</v>
      </c>
      <c r="E10" s="256" t="s">
        <v>3962</v>
      </c>
      <c r="F10" s="256"/>
      <c r="G10" s="297" t="s">
        <v>3964</v>
      </c>
      <c r="H10" s="258" t="s">
        <v>1827</v>
      </c>
      <c r="I10" s="258" t="s">
        <v>553</v>
      </c>
      <c r="J10" s="256">
        <v>500</v>
      </c>
      <c r="K10" s="257">
        <v>22815</v>
      </c>
      <c r="L10" s="258" t="s">
        <v>1385</v>
      </c>
      <c r="M10" s="260" t="s">
        <v>3963</v>
      </c>
      <c r="N10" s="672"/>
      <c r="O10" s="257" t="s">
        <v>1291</v>
      </c>
      <c r="P10" s="257"/>
      <c r="Q10" s="257"/>
      <c r="R10" s="257">
        <v>43631</v>
      </c>
      <c r="S10" s="256">
        <v>500</v>
      </c>
      <c r="T10" s="256"/>
      <c r="U10" s="256">
        <v>500</v>
      </c>
      <c r="V10" s="1285">
        <v>500</v>
      </c>
      <c r="W10" s="259"/>
      <c r="X10" s="680" t="s">
        <v>1828</v>
      </c>
      <c r="Y10" s="674" t="s">
        <v>555</v>
      </c>
      <c r="Z10" s="672">
        <v>380</v>
      </c>
      <c r="AA10" s="261">
        <v>1145</v>
      </c>
      <c r="AB10" s="329">
        <f t="shared" si="0"/>
        <v>25</v>
      </c>
      <c r="AC10" s="329">
        <f t="shared" si="1"/>
        <v>115.06</v>
      </c>
      <c r="AD10" s="340">
        <f t="shared" si="2"/>
        <v>11.917666666666667</v>
      </c>
      <c r="AE10" s="341">
        <f t="shared" si="3"/>
        <v>11</v>
      </c>
      <c r="AF10" s="340">
        <f t="shared" si="4"/>
        <v>11.550600000000001</v>
      </c>
      <c r="AG10" s="262" t="s">
        <v>1395</v>
      </c>
      <c r="AH10" s="255" t="s">
        <v>65</v>
      </c>
      <c r="AI10" s="255">
        <v>50</v>
      </c>
      <c r="AJ10" s="255">
        <v>15</v>
      </c>
      <c r="AK10" s="255">
        <v>10</v>
      </c>
      <c r="AL10" s="255" t="s">
        <v>2422</v>
      </c>
    </row>
    <row r="11" spans="1:184" s="792" customFormat="1" ht="20.100000000000001" customHeight="1">
      <c r="A11" s="256">
        <v>40</v>
      </c>
      <c r="B11" s="257">
        <v>43620</v>
      </c>
      <c r="C11" s="713" t="str">
        <f>"*"&amp;D11&amp;"*"</f>
        <v>*PDR1906-0662*</v>
      </c>
      <c r="D11" s="672" t="s">
        <v>3300</v>
      </c>
      <c r="E11" s="256" t="s">
        <v>3301</v>
      </c>
      <c r="F11" s="256"/>
      <c r="G11" s="297" t="s">
        <v>2745</v>
      </c>
      <c r="H11" s="258" t="s">
        <v>1893</v>
      </c>
      <c r="I11" s="258" t="s">
        <v>2744</v>
      </c>
      <c r="J11" s="256">
        <v>1250</v>
      </c>
      <c r="K11" s="257">
        <v>22815</v>
      </c>
      <c r="L11" s="258" t="s">
        <v>1895</v>
      </c>
      <c r="M11" s="260" t="s">
        <v>2743</v>
      </c>
      <c r="N11" s="672"/>
      <c r="O11" s="257" t="s">
        <v>1291</v>
      </c>
      <c r="P11" s="257"/>
      <c r="Q11" s="257"/>
      <c r="R11" s="257">
        <v>43630</v>
      </c>
      <c r="S11" s="256">
        <v>1253</v>
      </c>
      <c r="T11" s="256"/>
      <c r="U11" s="256" t="s">
        <v>4097</v>
      </c>
      <c r="V11" s="1285">
        <v>1250</v>
      </c>
      <c r="W11" s="259"/>
      <c r="X11" s="680" t="s">
        <v>1828</v>
      </c>
      <c r="Y11" s="674" t="s">
        <v>242</v>
      </c>
      <c r="Z11" s="672">
        <v>382</v>
      </c>
      <c r="AA11" s="261">
        <v>1397</v>
      </c>
      <c r="AB11" s="329">
        <f t="shared" si="0"/>
        <v>40.06</v>
      </c>
      <c r="AC11" s="329">
        <f t="shared" si="1"/>
        <v>155.12</v>
      </c>
      <c r="AD11" s="340">
        <f t="shared" si="2"/>
        <v>12.585333333333333</v>
      </c>
      <c r="AE11" s="341">
        <f t="shared" si="3"/>
        <v>12</v>
      </c>
      <c r="AF11" s="340">
        <f t="shared" si="4"/>
        <v>12.3512</v>
      </c>
      <c r="AG11" s="262" t="s">
        <v>1330</v>
      </c>
      <c r="AH11" s="255" t="s">
        <v>2</v>
      </c>
      <c r="AI11" s="255">
        <v>50</v>
      </c>
      <c r="AJ11" s="255">
        <v>15</v>
      </c>
      <c r="AK11" s="255">
        <v>10</v>
      </c>
      <c r="AL11" s="255" t="s">
        <v>1970</v>
      </c>
    </row>
    <row r="12" spans="1:184" s="792" customFormat="1" ht="20.100000000000001" customHeight="1">
      <c r="A12" s="256">
        <v>50</v>
      </c>
      <c r="B12" s="257">
        <v>43617</v>
      </c>
      <c r="C12" s="713" t="str">
        <f>"*"&amp;D12&amp;"*"</f>
        <v>*PDR1906-0599*</v>
      </c>
      <c r="D12" s="672" t="s">
        <v>3118</v>
      </c>
      <c r="E12" s="256" t="s">
        <v>3117</v>
      </c>
      <c r="F12" s="256"/>
      <c r="G12" s="297" t="s">
        <v>3116</v>
      </c>
      <c r="H12" s="258" t="s">
        <v>1303</v>
      </c>
      <c r="I12" s="258" t="s">
        <v>3115</v>
      </c>
      <c r="J12" s="256">
        <v>1613</v>
      </c>
      <c r="K12" s="257">
        <v>22815</v>
      </c>
      <c r="L12" s="258" t="s">
        <v>3114</v>
      </c>
      <c r="M12" s="260" t="s">
        <v>3113</v>
      </c>
      <c r="N12" s="672"/>
      <c r="O12" s="257" t="s">
        <v>1291</v>
      </c>
      <c r="P12" s="257"/>
      <c r="Q12" s="257"/>
      <c r="R12" s="257">
        <v>43630</v>
      </c>
      <c r="S12" s="256">
        <v>1616</v>
      </c>
      <c r="T12" s="256"/>
      <c r="U12" s="256" t="s">
        <v>4098</v>
      </c>
      <c r="V12" s="256">
        <v>1443</v>
      </c>
      <c r="W12" s="259"/>
      <c r="X12" s="680" t="s">
        <v>1828</v>
      </c>
      <c r="Y12" s="674" t="s">
        <v>1304</v>
      </c>
      <c r="Z12" s="672">
        <v>427</v>
      </c>
      <c r="AA12" s="261">
        <v>1199</v>
      </c>
      <c r="AB12" s="329">
        <f t="shared" si="0"/>
        <v>47.32</v>
      </c>
      <c r="AC12" s="329">
        <f t="shared" si="1"/>
        <v>202.44</v>
      </c>
      <c r="AD12" s="340">
        <f t="shared" si="2"/>
        <v>13.374000000000001</v>
      </c>
      <c r="AE12" s="341">
        <f t="shared" si="3"/>
        <v>13</v>
      </c>
      <c r="AF12" s="340">
        <f t="shared" si="4"/>
        <v>13.224400000000001</v>
      </c>
      <c r="AG12" s="262" t="s">
        <v>1330</v>
      </c>
      <c r="AH12" s="255" t="s">
        <v>2</v>
      </c>
      <c r="AI12" s="255">
        <v>50</v>
      </c>
      <c r="AJ12" s="255">
        <v>15</v>
      </c>
      <c r="AK12" s="255">
        <v>10</v>
      </c>
      <c r="AL12" s="255" t="s">
        <v>3112</v>
      </c>
    </row>
    <row r="13" spans="1:184" s="310" customFormat="1" ht="15.95" customHeight="1">
      <c r="A13" s="302"/>
      <c r="B13" s="302"/>
      <c r="C13" s="301"/>
      <c r="D13" s="673"/>
      <c r="E13" s="346"/>
      <c r="F13" s="346"/>
      <c r="G13" s="673"/>
      <c r="H13" s="347"/>
      <c r="I13" s="347"/>
      <c r="J13" s="302"/>
      <c r="K13" s="301"/>
      <c r="L13" s="348" t="s">
        <v>347</v>
      </c>
      <c r="M13" s="348"/>
      <c r="N13" s="348"/>
      <c r="O13" s="389"/>
      <c r="P13" s="349"/>
      <c r="Q13" s="350"/>
      <c r="R13" s="351"/>
      <c r="S13" s="352"/>
      <c r="T13" s="353"/>
      <c r="U13" s="352"/>
      <c r="V13" s="352"/>
      <c r="W13" s="353"/>
      <c r="X13" s="354"/>
      <c r="Y13" s="348"/>
      <c r="Z13" s="355"/>
      <c r="AA13" s="356"/>
      <c r="AB13" s="329">
        <f t="shared" si="0"/>
        <v>30</v>
      </c>
      <c r="AC13" s="329">
        <f t="shared" si="1"/>
        <v>232.44</v>
      </c>
      <c r="AD13" s="340">
        <f t="shared" si="2"/>
        <v>13.874000000000001</v>
      </c>
      <c r="AE13" s="341">
        <f t="shared" si="3"/>
        <v>13</v>
      </c>
      <c r="AF13" s="340">
        <f t="shared" si="4"/>
        <v>13.5244</v>
      </c>
      <c r="AG13" s="390"/>
      <c r="AH13" s="390"/>
      <c r="AI13" s="846">
        <v>70</v>
      </c>
      <c r="AJ13" s="290">
        <v>30</v>
      </c>
      <c r="AK13" s="609"/>
      <c r="AL13" s="304"/>
      <c r="AM13" s="391"/>
      <c r="AN13" s="391"/>
    </row>
    <row r="14" spans="1:184" s="310" customFormat="1" ht="15.95" customHeight="1">
      <c r="A14" s="302"/>
      <c r="B14" s="302"/>
      <c r="C14" s="301"/>
      <c r="D14" s="673"/>
      <c r="E14" s="346"/>
      <c r="F14" s="346"/>
      <c r="G14" s="673"/>
      <c r="H14" s="347"/>
      <c r="I14" s="347"/>
      <c r="J14" s="302"/>
      <c r="K14" s="301"/>
      <c r="L14" s="347"/>
      <c r="M14" s="347"/>
      <c r="N14" s="347"/>
      <c r="O14" s="347"/>
      <c r="P14" s="347"/>
      <c r="Q14" s="347"/>
      <c r="R14" s="389"/>
      <c r="S14" s="359"/>
      <c r="T14" s="359"/>
      <c r="U14" s="301"/>
      <c r="V14" s="302"/>
      <c r="W14" s="360"/>
      <c r="X14" s="302"/>
      <c r="Y14" s="302"/>
      <c r="Z14" s="360"/>
      <c r="AA14" s="360"/>
      <c r="AB14" s="346"/>
      <c r="AC14" s="347"/>
      <c r="AD14" s="361"/>
      <c r="AE14" s="362"/>
      <c r="AF14" s="501"/>
      <c r="AG14" s="501"/>
      <c r="AH14" s="305"/>
      <c r="AI14" s="610"/>
      <c r="AJ14" s="611"/>
      <c r="AK14" s="304"/>
      <c r="AL14" s="304"/>
      <c r="AM14" s="391"/>
      <c r="AN14" s="391"/>
    </row>
    <row r="15" spans="1:184" s="310" customFormat="1" ht="15.95" customHeight="1">
      <c r="A15" s="302"/>
      <c r="B15" s="302"/>
      <c r="C15" s="301"/>
      <c r="D15" s="673"/>
      <c r="E15" s="346"/>
      <c r="F15" s="346"/>
      <c r="G15" s="673"/>
      <c r="H15" s="347"/>
      <c r="I15" s="347"/>
      <c r="J15" s="302"/>
      <c r="K15" s="301"/>
      <c r="L15" s="347"/>
      <c r="M15" s="347"/>
      <c r="N15" s="347"/>
      <c r="O15" s="347"/>
      <c r="P15" s="347"/>
      <c r="Q15" s="347"/>
      <c r="R15" s="389"/>
      <c r="S15" s="359"/>
      <c r="T15" s="359"/>
      <c r="U15" s="301"/>
      <c r="V15" s="302"/>
      <c r="W15" s="360"/>
      <c r="X15" s="302"/>
      <c r="Y15" s="302"/>
      <c r="Z15" s="360"/>
      <c r="AA15" s="360"/>
      <c r="AB15" s="346"/>
      <c r="AC15" s="347"/>
      <c r="AD15" s="361"/>
      <c r="AE15" s="362"/>
      <c r="AF15" s="363"/>
      <c r="AG15" s="363"/>
      <c r="AH15" s="364"/>
      <c r="AI15" s="610"/>
      <c r="AJ15" s="611"/>
      <c r="AK15" s="518"/>
      <c r="AL15" s="304"/>
      <c r="AM15" s="391"/>
      <c r="AN15" s="391"/>
    </row>
    <row r="16" spans="1:184" s="388" customFormat="1" ht="15.95" customHeight="1">
      <c r="A16" s="343"/>
      <c r="B16" s="343"/>
      <c r="C16" s="342"/>
      <c r="D16" s="1099"/>
      <c r="E16" s="343"/>
      <c r="F16" s="343"/>
      <c r="G16" s="343"/>
      <c r="H16" s="298"/>
      <c r="I16" s="298"/>
      <c r="J16" s="343">
        <f>SUM(J8:J15)</f>
        <v>6363</v>
      </c>
      <c r="K16" s="342"/>
      <c r="L16" s="298"/>
      <c r="M16" s="1099"/>
      <c r="N16" s="298"/>
      <c r="O16" s="298"/>
      <c r="P16" s="298"/>
      <c r="Q16" s="298"/>
      <c r="R16" s="342"/>
      <c r="S16" s="343">
        <f>SUM(S8:S15)</f>
        <v>6372</v>
      </c>
      <c r="T16" s="343"/>
      <c r="U16" s="343"/>
      <c r="V16" s="343"/>
      <c r="W16" s="366"/>
      <c r="X16" s="343"/>
      <c r="Y16" s="299"/>
      <c r="Z16" s="1099"/>
      <c r="AA16" s="345"/>
      <c r="AB16" s="357">
        <f>SUM(AB7:AB15)</f>
        <v>232.44</v>
      </c>
      <c r="AC16" s="357"/>
      <c r="AD16" s="300"/>
      <c r="AE16" s="358"/>
      <c r="AF16" s="357">
        <f>AB16/60</f>
        <v>3.8740000000000001</v>
      </c>
      <c r="AG16" s="300"/>
      <c r="AH16" s="392"/>
      <c r="AI16" s="392"/>
      <c r="AJ16" s="392"/>
      <c r="AK16" s="518"/>
      <c r="AL16" s="303"/>
      <c r="GB16" s="393"/>
    </row>
    <row r="17" spans="1:40">
      <c r="A17" s="1096"/>
      <c r="B17" s="1096"/>
      <c r="L17" s="394"/>
      <c r="M17" s="395"/>
      <c r="N17" s="395"/>
      <c r="O17" s="395"/>
      <c r="P17" s="395"/>
      <c r="Q17" s="395"/>
      <c r="R17" s="395"/>
      <c r="S17" s="395"/>
      <c r="T17" s="395"/>
      <c r="U17" s="395"/>
      <c r="V17" s="395"/>
      <c r="W17" s="396"/>
      <c r="Y17" s="1096"/>
      <c r="Z17" s="1096"/>
      <c r="AA17" s="1096"/>
      <c r="AK17" s="612"/>
    </row>
    <row r="18" spans="1:40">
      <c r="S18" s="315"/>
      <c r="T18" s="315"/>
      <c r="U18" s="315"/>
      <c r="V18" s="397"/>
      <c r="W18" s="398"/>
      <c r="Z18" s="835" t="s">
        <v>2307</v>
      </c>
    </row>
    <row r="19" spans="1:40">
      <c r="I19" s="369" t="s">
        <v>592</v>
      </c>
      <c r="R19" s="369" t="s">
        <v>594</v>
      </c>
      <c r="W19" s="367"/>
      <c r="AM19" s="315"/>
      <c r="AN19" s="315"/>
    </row>
    <row r="20" spans="1:40" s="1096" customFormat="1">
      <c r="I20" s="1555"/>
      <c r="J20" s="1555"/>
      <c r="R20" s="1555" t="s">
        <v>61</v>
      </c>
      <c r="S20" s="1555"/>
      <c r="T20" s="1555"/>
      <c r="U20" s="1555"/>
      <c r="V20" s="1555"/>
      <c r="W20" s="1555"/>
      <c r="X20" s="1555"/>
      <c r="Y20" s="399"/>
      <c r="Z20" s="399"/>
      <c r="AA20" s="399"/>
      <c r="AH20" s="400"/>
      <c r="AI20" s="400"/>
      <c r="AJ20" s="400"/>
      <c r="AK20" s="369"/>
      <c r="AL20" s="370"/>
      <c r="AM20" s="370"/>
    </row>
    <row r="21" spans="1:40">
      <c r="A21" s="369"/>
      <c r="B21" s="369"/>
      <c r="C21" s="369"/>
      <c r="I21" s="369" t="s">
        <v>593</v>
      </c>
      <c r="M21" s="369"/>
      <c r="T21" s="369"/>
      <c r="W21" s="367"/>
      <c r="AK21" s="400"/>
      <c r="AM21" s="315"/>
      <c r="AN21" s="315"/>
    </row>
  </sheetData>
  <mergeCells count="8">
    <mergeCell ref="AL5:AL7"/>
    <mergeCell ref="I20:J20"/>
    <mergeCell ref="R20:X20"/>
    <mergeCell ref="A2:AE2"/>
    <mergeCell ref="H4:H5"/>
    <mergeCell ref="I4:I5"/>
    <mergeCell ref="O4:Q4"/>
    <mergeCell ref="Z4:AA4"/>
  </mergeCells>
  <conditionalFormatting sqref="AA13">
    <cfRule type="duplicateValues" dxfId="1580" priority="48" stopIfTrue="1"/>
  </conditionalFormatting>
  <conditionalFormatting sqref="AA13">
    <cfRule type="duplicateValues" dxfId="1579" priority="46" stopIfTrue="1"/>
    <cfRule type="duplicateValues" dxfId="1578" priority="47" stopIfTrue="1"/>
  </conditionalFormatting>
  <conditionalFormatting sqref="BC13:BD13 BL13 AT13:AW13">
    <cfRule type="duplicateValues" dxfId="1577" priority="45" stopIfTrue="1"/>
  </conditionalFormatting>
  <conditionalFormatting sqref="BC13:BD13 BL13 AT13:AW13">
    <cfRule type="duplicateValues" dxfId="1576" priority="43" stopIfTrue="1"/>
    <cfRule type="duplicateValues" dxfId="1575" priority="44" stopIfTrue="1"/>
  </conditionalFormatting>
  <conditionalFormatting sqref="BM13">
    <cfRule type="duplicateValues" dxfId="1574" priority="42" stopIfTrue="1"/>
  </conditionalFormatting>
  <conditionalFormatting sqref="BM13">
    <cfRule type="duplicateValues" dxfId="1573" priority="40" stopIfTrue="1"/>
    <cfRule type="duplicateValues" dxfId="1572" priority="41" stopIfTrue="1"/>
  </conditionalFormatting>
  <conditionalFormatting sqref="D2">
    <cfRule type="duplicateValues" dxfId="1571" priority="39" stopIfTrue="1"/>
  </conditionalFormatting>
  <conditionalFormatting sqref="D2">
    <cfRule type="duplicateValues" dxfId="1570" priority="37" stopIfTrue="1"/>
    <cfRule type="duplicateValues" dxfId="1569" priority="38" stopIfTrue="1"/>
  </conditionalFormatting>
  <conditionalFormatting sqref="BC14:BD15 BL14:BL15 AT14:AW15 AE14:AE15">
    <cfRule type="duplicateValues" dxfId="1568" priority="36" stopIfTrue="1"/>
  </conditionalFormatting>
  <conditionalFormatting sqref="BC14:BD15 BL14:BL15 AT14:AW15 AE14:AE15">
    <cfRule type="duplicateValues" dxfId="1567" priority="34" stopIfTrue="1"/>
    <cfRule type="duplicateValues" dxfId="1566" priority="35" stopIfTrue="1"/>
  </conditionalFormatting>
  <conditionalFormatting sqref="BM14:BM15">
    <cfRule type="duplicateValues" dxfId="1565" priority="33" stopIfTrue="1"/>
  </conditionalFormatting>
  <conditionalFormatting sqref="BM14:BM15">
    <cfRule type="duplicateValues" dxfId="1564" priority="31" stopIfTrue="1"/>
    <cfRule type="duplicateValues" dxfId="1563" priority="32" stopIfTrue="1"/>
  </conditionalFormatting>
  <conditionalFormatting sqref="D8 D10">
    <cfRule type="duplicateValues" dxfId="1562" priority="9" stopIfTrue="1"/>
  </conditionalFormatting>
  <conditionalFormatting sqref="D8 D10">
    <cfRule type="duplicateValues" dxfId="1561" priority="7" stopIfTrue="1"/>
    <cfRule type="duplicateValues" dxfId="1560" priority="8" stopIfTrue="1"/>
  </conditionalFormatting>
  <conditionalFormatting sqref="D9">
    <cfRule type="duplicateValues" dxfId="1559" priority="6" stopIfTrue="1"/>
  </conditionalFormatting>
  <conditionalFormatting sqref="D9">
    <cfRule type="duplicateValues" dxfId="1558" priority="4" stopIfTrue="1"/>
    <cfRule type="duplicateValues" dxfId="1557" priority="5" stopIfTrue="1"/>
  </conditionalFormatting>
  <conditionalFormatting sqref="D11:D12">
    <cfRule type="duplicateValues" dxfId="1556" priority="3" stopIfTrue="1"/>
  </conditionalFormatting>
  <conditionalFormatting sqref="D11:D12">
    <cfRule type="duplicateValues" dxfId="1555" priority="1" stopIfTrue="1"/>
    <cfRule type="duplicateValues" dxfId="1554" priority="2" stopIfTrue="1"/>
  </conditionalFormatting>
  <printOptions horizontalCentered="1"/>
  <pageMargins left="0" right="0" top="0" bottom="0" header="0.31496062992125984" footer="0.31496062992125984"/>
  <pageSetup paperSize="122" scale="65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FF0000"/>
  </sheetPr>
  <dimension ref="A1:GB49"/>
  <sheetViews>
    <sheetView topLeftCell="A7" zoomScale="110" zoomScaleNormal="110" workbookViewId="0">
      <selection activeCell="M34" sqref="M34"/>
    </sheetView>
  </sheetViews>
  <sheetFormatPr defaultRowHeight="18"/>
  <cols>
    <col min="1" max="1" width="4.5703125" style="367" customWidth="1"/>
    <col min="2" max="2" width="4.5703125" style="367" hidden="1" customWidth="1"/>
    <col min="3" max="3" width="32.7109375" style="367" hidden="1" customWidth="1"/>
    <col min="4" max="4" width="11.7109375" style="367" customWidth="1"/>
    <col min="5" max="5" width="12.42578125" style="367" customWidth="1"/>
    <col min="6" max="6" width="8.7109375" style="367" hidden="1" customWidth="1"/>
    <col min="7" max="7" width="7.28515625" style="367" hidden="1" customWidth="1"/>
    <col min="8" max="8" width="15.42578125" style="367" customWidth="1"/>
    <col min="9" max="9" width="20.5703125" style="367" customWidth="1"/>
    <col min="10" max="10" width="5.85546875" style="367" customWidth="1"/>
    <col min="11" max="11" width="7" style="367" customWidth="1"/>
    <col min="12" max="12" width="30.140625" style="367" customWidth="1"/>
    <col min="13" max="13" width="10.140625" style="367" customWidth="1"/>
    <col min="14" max="14" width="11.28515625" style="367" customWidth="1"/>
    <col min="15" max="15" width="4" style="367" customWidth="1"/>
    <col min="16" max="16" width="5.42578125" style="367" customWidth="1"/>
    <col min="17" max="17" width="5.5703125" style="367" customWidth="1"/>
    <col min="18" max="18" width="6.28515625" style="367" customWidth="1"/>
    <col min="19" max="19" width="5.140625" style="367" customWidth="1"/>
    <col min="20" max="20" width="6.28515625" style="367" hidden="1" customWidth="1"/>
    <col min="21" max="21" width="7.28515625" style="367" customWidth="1"/>
    <col min="22" max="22" width="14.42578125" style="367" customWidth="1"/>
    <col min="23" max="23" width="3.28515625" style="368" hidden="1" customWidth="1"/>
    <col min="24" max="24" width="4.85546875" style="367" customWidth="1"/>
    <col min="25" max="25" width="18.7109375" style="367" customWidth="1"/>
    <col min="26" max="26" width="4.5703125" style="367" customWidth="1"/>
    <col min="27" max="27" width="4.28515625" style="367" customWidth="1"/>
    <col min="28" max="28" width="4.5703125" style="367" customWidth="1"/>
    <col min="29" max="29" width="4.7109375" style="367" hidden="1" customWidth="1"/>
    <col min="30" max="30" width="6.7109375" style="367" hidden="1" customWidth="1"/>
    <col min="31" max="31" width="3.7109375" style="367" hidden="1" customWidth="1"/>
    <col min="32" max="32" width="4.5703125" style="367" customWidth="1"/>
    <col min="33" max="33" width="6.42578125" style="367" hidden="1" customWidth="1"/>
    <col min="34" max="34" width="5.28515625" style="369" customWidth="1"/>
    <col min="35" max="35" width="4.42578125" style="369" customWidth="1"/>
    <col min="36" max="37" width="4.140625" style="369" customWidth="1"/>
    <col min="38" max="38" width="69.28515625" style="367" customWidth="1"/>
    <col min="39" max="16384" width="9.140625" style="367"/>
  </cols>
  <sheetData>
    <row r="1" spans="1:38" ht="6" customHeight="1" thickBot="1"/>
    <row r="2" spans="1:38" s="538" customFormat="1" ht="23.25" customHeight="1" thickTop="1" thickBot="1">
      <c r="A2" s="1556" t="s">
        <v>1580</v>
      </c>
      <c r="B2" s="1557"/>
      <c r="C2" s="1557"/>
      <c r="D2" s="1557"/>
      <c r="E2" s="1557"/>
      <c r="F2" s="1557"/>
      <c r="G2" s="1557"/>
      <c r="H2" s="1557"/>
      <c r="I2" s="1557"/>
      <c r="J2" s="1557"/>
      <c r="K2" s="1557"/>
      <c r="L2" s="1557"/>
      <c r="M2" s="1557"/>
      <c r="N2" s="1557"/>
      <c r="O2" s="1557"/>
      <c r="P2" s="1557"/>
      <c r="Q2" s="1557"/>
      <c r="R2" s="1557"/>
      <c r="S2" s="1557"/>
      <c r="T2" s="1557"/>
      <c r="U2" s="1557"/>
      <c r="V2" s="1557"/>
      <c r="W2" s="1557"/>
      <c r="X2" s="1557"/>
      <c r="Y2" s="1557"/>
      <c r="Z2" s="1557"/>
      <c r="AA2" s="1557"/>
      <c r="AB2" s="1557"/>
      <c r="AC2" s="1557"/>
      <c r="AD2" s="1557"/>
      <c r="AE2" s="1557"/>
      <c r="AF2" s="535"/>
      <c r="AG2" s="536" t="s">
        <v>51</v>
      </c>
      <c r="AH2" s="537" t="s">
        <v>52</v>
      </c>
      <c r="AI2" s="540"/>
      <c r="AJ2" s="540"/>
      <c r="AK2" s="540"/>
    </row>
    <row r="3" spans="1:38" s="540" customFormat="1" ht="18" customHeight="1" thickTop="1" thickBot="1">
      <c r="A3" s="539" t="s">
        <v>1289</v>
      </c>
      <c r="B3" s="401"/>
      <c r="C3" s="401"/>
      <c r="D3" s="402"/>
      <c r="E3" s="402"/>
      <c r="F3" s="402"/>
      <c r="G3" s="402"/>
      <c r="H3" s="402"/>
      <c r="I3" s="402"/>
      <c r="J3" s="311" t="s">
        <v>36</v>
      </c>
      <c r="K3" s="311"/>
      <c r="L3" s="403" t="s">
        <v>59</v>
      </c>
      <c r="M3" s="404"/>
      <c r="N3" s="405"/>
      <c r="O3" s="405"/>
      <c r="P3" s="405"/>
      <c r="R3" s="541"/>
      <c r="S3" s="542"/>
      <c r="T3" s="542"/>
      <c r="U3" s="542"/>
      <c r="V3" s="542"/>
      <c r="W3" s="543"/>
      <c r="X3" s="406"/>
      <c r="Y3" s="406"/>
      <c r="Z3" s="544" t="s">
        <v>3607</v>
      </c>
      <c r="AA3" s="545"/>
      <c r="AB3" s="407"/>
      <c r="AC3" s="312"/>
      <c r="AD3" s="312"/>
      <c r="AE3" s="312"/>
      <c r="AF3" s="313"/>
      <c r="AG3" s="546"/>
      <c r="AH3" s="547"/>
    </row>
    <row r="4" spans="1:38" s="1226" customFormat="1" ht="12" customHeight="1" thickTop="1">
      <c r="A4" s="372" t="s">
        <v>37</v>
      </c>
      <c r="B4" s="317"/>
      <c r="C4" s="317" t="s">
        <v>13</v>
      </c>
      <c r="D4" s="548" t="s">
        <v>1296</v>
      </c>
      <c r="E4" s="1223" t="s">
        <v>1296</v>
      </c>
      <c r="F4" s="1223"/>
      <c r="G4" s="1223"/>
      <c r="H4" s="1558" t="s">
        <v>15</v>
      </c>
      <c r="I4" s="1552" t="s">
        <v>16</v>
      </c>
      <c r="J4" s="370" t="s">
        <v>17</v>
      </c>
      <c r="K4" s="549" t="s">
        <v>18</v>
      </c>
      <c r="L4" s="1227" t="s">
        <v>19</v>
      </c>
      <c r="M4" s="317" t="s">
        <v>39</v>
      </c>
      <c r="N4" s="373" t="s">
        <v>20</v>
      </c>
      <c r="O4" s="1559" t="s">
        <v>21</v>
      </c>
      <c r="P4" s="1559"/>
      <c r="Q4" s="1559"/>
      <c r="R4" s="374" t="s">
        <v>22</v>
      </c>
      <c r="S4" s="375" t="s">
        <v>38</v>
      </c>
      <c r="T4" s="375"/>
      <c r="U4" s="375" t="s">
        <v>57</v>
      </c>
      <c r="V4" s="375" t="s">
        <v>53</v>
      </c>
      <c r="W4" s="376" t="s">
        <v>8</v>
      </c>
      <c r="X4" s="317" t="s">
        <v>40</v>
      </c>
      <c r="Y4" s="377" t="s">
        <v>41</v>
      </c>
      <c r="Z4" s="1560" t="s">
        <v>23</v>
      </c>
      <c r="AA4" s="1561"/>
      <c r="AB4" s="317" t="s">
        <v>44</v>
      </c>
      <c r="AC4" s="317" t="s">
        <v>45</v>
      </c>
      <c r="AD4" s="317" t="s">
        <v>46</v>
      </c>
      <c r="AE4" s="317"/>
      <c r="AF4" s="378" t="s">
        <v>44</v>
      </c>
      <c r="AG4" s="1224" t="s">
        <v>51</v>
      </c>
      <c r="AH4" s="550" t="s">
        <v>52</v>
      </c>
      <c r="AI4" s="400"/>
      <c r="AJ4" s="400"/>
      <c r="AK4" s="400"/>
    </row>
    <row r="5" spans="1:38" s="1226" customFormat="1" ht="12" customHeight="1" thickBot="1">
      <c r="A5" s="379" t="s">
        <v>47</v>
      </c>
      <c r="B5" s="321"/>
      <c r="C5" s="321" t="s">
        <v>24</v>
      </c>
      <c r="D5" s="318" t="s">
        <v>1297</v>
      </c>
      <c r="E5" s="1225" t="s">
        <v>1298</v>
      </c>
      <c r="F5" s="1225"/>
      <c r="G5" s="1225"/>
      <c r="H5" s="1558"/>
      <c r="I5" s="1554"/>
      <c r="J5" s="370" t="s">
        <v>26</v>
      </c>
      <c r="K5" s="551" t="s">
        <v>26</v>
      </c>
      <c r="L5" s="552" t="s">
        <v>27</v>
      </c>
      <c r="M5" s="553"/>
      <c r="N5" s="380"/>
      <c r="O5" s="1227" t="s">
        <v>30</v>
      </c>
      <c r="P5" s="1227" t="s">
        <v>31</v>
      </c>
      <c r="Q5" s="1227" t="s">
        <v>32</v>
      </c>
      <c r="R5" s="381" t="s">
        <v>33</v>
      </c>
      <c r="S5" s="382" t="s">
        <v>48</v>
      </c>
      <c r="T5" s="382" t="s">
        <v>217</v>
      </c>
      <c r="U5" s="382" t="s">
        <v>58</v>
      </c>
      <c r="V5" s="382" t="s">
        <v>54</v>
      </c>
      <c r="W5" s="383"/>
      <c r="X5" s="379"/>
      <c r="Y5" s="1228" t="s">
        <v>34</v>
      </c>
      <c r="Z5" s="1228" t="s">
        <v>42</v>
      </c>
      <c r="AA5" s="1228" t="s">
        <v>43</v>
      </c>
      <c r="AB5" s="322" t="s">
        <v>49</v>
      </c>
      <c r="AC5" s="321"/>
      <c r="AD5" s="321"/>
      <c r="AE5" s="322"/>
      <c r="AF5" s="385"/>
      <c r="AG5" s="1225"/>
      <c r="AH5" s="554"/>
      <c r="AI5" s="607" t="s">
        <v>50</v>
      </c>
      <c r="AJ5" s="607" t="s">
        <v>0</v>
      </c>
      <c r="AK5" s="608" t="s">
        <v>38</v>
      </c>
      <c r="AL5" s="1552" t="s">
        <v>1325</v>
      </c>
    </row>
    <row r="6" spans="1:38" s="1226" customFormat="1" ht="21.75" hidden="1" customHeight="1" thickTop="1">
      <c r="A6" s="1224"/>
      <c r="B6" s="323"/>
      <c r="C6" s="323"/>
      <c r="D6" s="323"/>
      <c r="E6" s="323"/>
      <c r="F6" s="323"/>
      <c r="G6" s="323"/>
      <c r="H6" s="323"/>
      <c r="I6" s="323"/>
      <c r="J6" s="323"/>
      <c r="K6" s="323"/>
      <c r="L6" s="326"/>
      <c r="M6" s="323"/>
      <c r="N6" s="323"/>
      <c r="O6" s="323"/>
      <c r="P6" s="323"/>
      <c r="Q6" s="323"/>
      <c r="R6" s="326"/>
      <c r="S6" s="555"/>
      <c r="T6" s="555"/>
      <c r="U6" s="555"/>
      <c r="V6" s="555"/>
      <c r="W6" s="556"/>
      <c r="X6" s="323"/>
      <c r="Y6" s="323"/>
      <c r="Z6" s="323"/>
      <c r="AA6" s="323"/>
      <c r="AB6" s="557">
        <f>S6/80</f>
        <v>0</v>
      </c>
      <c r="AC6" s="558">
        <f>AB6+AC5</f>
        <v>0</v>
      </c>
      <c r="AD6" s="559">
        <f>(7+(AC6/60))</f>
        <v>7</v>
      </c>
      <c r="AE6" s="560">
        <f>FLOOR(AD6,1)</f>
        <v>7</v>
      </c>
      <c r="AF6" s="561">
        <f>(AE6+((AD6-AE6)*60*0.01))</f>
        <v>7</v>
      </c>
      <c r="AG6" s="1225"/>
      <c r="AH6" s="554"/>
      <c r="AI6" s="400"/>
      <c r="AJ6" s="400"/>
      <c r="AK6" s="608"/>
      <c r="AL6" s="1553"/>
    </row>
    <row r="7" spans="1:38" s="570" customFormat="1" ht="12" customHeight="1" thickTop="1">
      <c r="A7" s="562"/>
      <c r="B7" s="562"/>
      <c r="C7" s="563"/>
      <c r="D7" s="1223"/>
      <c r="E7" s="562"/>
      <c r="F7" s="562"/>
      <c r="G7" s="562"/>
      <c r="H7" s="564"/>
      <c r="I7" s="564"/>
      <c r="J7" s="562"/>
      <c r="K7" s="563"/>
      <c r="L7" s="564" t="s">
        <v>1</v>
      </c>
      <c r="M7" s="1223"/>
      <c r="N7" s="564"/>
      <c r="O7" s="564"/>
      <c r="P7" s="564"/>
      <c r="Q7" s="564"/>
      <c r="R7" s="563"/>
      <c r="S7" s="562"/>
      <c r="T7" s="562"/>
      <c r="U7" s="562"/>
      <c r="V7" s="562"/>
      <c r="W7" s="565"/>
      <c r="X7" s="562"/>
      <c r="Y7" s="566"/>
      <c r="Z7" s="1223"/>
      <c r="AA7" s="567"/>
      <c r="AB7" s="329">
        <f>S7/AI7+AJ7</f>
        <v>0</v>
      </c>
      <c r="AC7" s="329">
        <f>AB7+AC6</f>
        <v>0</v>
      </c>
      <c r="AD7" s="340">
        <f>(8+(AC7/60))</f>
        <v>8</v>
      </c>
      <c r="AE7" s="341">
        <f>FLOOR(AD7,1)</f>
        <v>8</v>
      </c>
      <c r="AF7" s="340">
        <f>(AE7+((AD7-AE7)*60*0.01))</f>
        <v>8</v>
      </c>
      <c r="AG7" s="568"/>
      <c r="AH7" s="569"/>
      <c r="AI7" s="569">
        <v>50</v>
      </c>
      <c r="AJ7" s="569">
        <v>0</v>
      </c>
      <c r="AK7" s="608" t="s">
        <v>1391</v>
      </c>
      <c r="AL7" s="1554"/>
    </row>
    <row r="8" spans="1:38" s="853" customFormat="1" ht="15" customHeight="1">
      <c r="A8" s="254" t="s">
        <v>69</v>
      </c>
      <c r="B8" s="288">
        <v>43617</v>
      </c>
      <c r="C8" s="277" t="str">
        <f>"*"&amp;D8&amp;"*"</f>
        <v>*PDR1906-0599*</v>
      </c>
      <c r="D8" s="747" t="s">
        <v>3118</v>
      </c>
      <c r="E8" s="254" t="s">
        <v>3117</v>
      </c>
      <c r="F8" s="254"/>
      <c r="G8" s="797" t="s">
        <v>3116</v>
      </c>
      <c r="H8" s="798" t="s">
        <v>1303</v>
      </c>
      <c r="I8" s="798" t="s">
        <v>3115</v>
      </c>
      <c r="J8" s="254">
        <v>1613</v>
      </c>
      <c r="K8" s="288">
        <v>22815</v>
      </c>
      <c r="L8" s="798" t="s">
        <v>3114</v>
      </c>
      <c r="M8" s="785" t="s">
        <v>3113</v>
      </c>
      <c r="N8" s="747"/>
      <c r="O8" s="288" t="s">
        <v>1291</v>
      </c>
      <c r="P8" s="288"/>
      <c r="Q8" s="288"/>
      <c r="R8" s="288">
        <v>43630</v>
      </c>
      <c r="S8" s="254">
        <v>1616</v>
      </c>
      <c r="T8" s="254"/>
      <c r="U8" s="254" t="s">
        <v>4098</v>
      </c>
      <c r="V8" s="743">
        <v>1443</v>
      </c>
      <c r="W8" s="799"/>
      <c r="X8" s="800" t="s">
        <v>1828</v>
      </c>
      <c r="Y8" s="807" t="s">
        <v>1304</v>
      </c>
      <c r="Z8" s="747">
        <v>427</v>
      </c>
      <c r="AA8" s="801">
        <v>1199</v>
      </c>
      <c r="AB8" s="329">
        <f t="shared" ref="AB8:AB42" si="0">S8/AI8+AJ8</f>
        <v>47.32</v>
      </c>
      <c r="AC8" s="329">
        <f t="shared" ref="AC8:AC42" si="1">AB8+AC7</f>
        <v>47.32</v>
      </c>
      <c r="AD8" s="340">
        <f t="shared" ref="AD8:AD42" si="2">(8+(AC8/60))</f>
        <v>8.788666666666666</v>
      </c>
      <c r="AE8" s="341">
        <f t="shared" ref="AE8:AE42" si="3">FLOOR(AD8,1)</f>
        <v>8</v>
      </c>
      <c r="AF8" s="340">
        <f t="shared" ref="AF8:AF42" si="4">(AE8+((AD8-AE8)*60*0.01))</f>
        <v>8.4732000000000003</v>
      </c>
      <c r="AG8" s="802" t="s">
        <v>1330</v>
      </c>
      <c r="AH8" s="786" t="s">
        <v>2</v>
      </c>
      <c r="AI8" s="786">
        <v>50</v>
      </c>
      <c r="AJ8" s="786">
        <v>15</v>
      </c>
      <c r="AK8" s="786">
        <v>10</v>
      </c>
      <c r="AL8" s="786" t="s">
        <v>3112</v>
      </c>
    </row>
    <row r="9" spans="1:38" s="853" customFormat="1" ht="12.95" customHeight="1">
      <c r="A9" s="254" t="s">
        <v>69</v>
      </c>
      <c r="B9" s="288">
        <v>43628</v>
      </c>
      <c r="C9" s="277" t="str">
        <f t="shared" ref="C9:C41" si="5">"*"&amp;D9&amp;"*"</f>
        <v>*PDR1906-1072*</v>
      </c>
      <c r="D9" s="747" t="s">
        <v>3862</v>
      </c>
      <c r="E9" s="254" t="s">
        <v>3861</v>
      </c>
      <c r="F9" s="254"/>
      <c r="G9" s="797" t="s">
        <v>3860</v>
      </c>
      <c r="H9" s="798" t="s">
        <v>3859</v>
      </c>
      <c r="I9" s="798" t="s">
        <v>3858</v>
      </c>
      <c r="J9" s="254">
        <v>2000</v>
      </c>
      <c r="K9" s="288">
        <v>22814</v>
      </c>
      <c r="L9" s="798" t="s">
        <v>3857</v>
      </c>
      <c r="M9" s="785" t="s">
        <v>3856</v>
      </c>
      <c r="N9" s="747" t="s">
        <v>1308</v>
      </c>
      <c r="O9" s="288"/>
      <c r="P9" s="288"/>
      <c r="Q9" s="288">
        <v>43627</v>
      </c>
      <c r="R9" s="288">
        <v>43630</v>
      </c>
      <c r="S9" s="254">
        <v>2000</v>
      </c>
      <c r="T9" s="1286" t="s">
        <v>2209</v>
      </c>
      <c r="U9" s="254">
        <v>2000</v>
      </c>
      <c r="V9" s="743">
        <v>2000</v>
      </c>
      <c r="W9" s="799"/>
      <c r="X9" s="800" t="s">
        <v>1828</v>
      </c>
      <c r="Y9" s="807" t="s">
        <v>2535</v>
      </c>
      <c r="Z9" s="747">
        <v>508</v>
      </c>
      <c r="AA9" s="801">
        <v>1675</v>
      </c>
      <c r="AB9" s="329">
        <f t="shared" si="0"/>
        <v>78.571428571428569</v>
      </c>
      <c r="AC9" s="329">
        <f t="shared" si="1"/>
        <v>125.89142857142858</v>
      </c>
      <c r="AD9" s="340">
        <f t="shared" si="2"/>
        <v>10.098190476190476</v>
      </c>
      <c r="AE9" s="341">
        <f t="shared" si="3"/>
        <v>10</v>
      </c>
      <c r="AF9" s="340">
        <f t="shared" si="4"/>
        <v>10.058914285714286</v>
      </c>
      <c r="AG9" s="802" t="s">
        <v>1330</v>
      </c>
      <c r="AH9" s="786" t="s">
        <v>2</v>
      </c>
      <c r="AI9" s="786">
        <v>70</v>
      </c>
      <c r="AJ9" s="786">
        <v>50</v>
      </c>
      <c r="AK9" s="786">
        <v>10</v>
      </c>
      <c r="AL9" s="786" t="s">
        <v>2003</v>
      </c>
    </row>
    <row r="10" spans="1:38" s="853" customFormat="1" ht="12.95" customHeight="1">
      <c r="A10" s="254" t="s">
        <v>69</v>
      </c>
      <c r="B10" s="288">
        <v>43620</v>
      </c>
      <c r="C10" s="277" t="str">
        <f t="shared" si="5"/>
        <v>*PDR1906-0693*</v>
      </c>
      <c r="D10" s="747" t="s">
        <v>3345</v>
      </c>
      <c r="E10" s="254" t="s">
        <v>3339</v>
      </c>
      <c r="F10" s="254"/>
      <c r="G10" s="797" t="s">
        <v>2538</v>
      </c>
      <c r="H10" s="798" t="s">
        <v>2298</v>
      </c>
      <c r="I10" s="798" t="s">
        <v>3340</v>
      </c>
      <c r="J10" s="254">
        <v>2055</v>
      </c>
      <c r="K10" s="288">
        <v>43631</v>
      </c>
      <c r="L10" s="798" t="s">
        <v>2537</v>
      </c>
      <c r="M10" s="785" t="s">
        <v>2536</v>
      </c>
      <c r="N10" s="747" t="s">
        <v>2147</v>
      </c>
      <c r="O10" s="288" t="s">
        <v>1291</v>
      </c>
      <c r="P10" s="288"/>
      <c r="Q10" s="288"/>
      <c r="R10" s="288">
        <v>43631</v>
      </c>
      <c r="S10" s="254">
        <v>2058</v>
      </c>
      <c r="T10" s="1287" t="s">
        <v>2209</v>
      </c>
      <c r="U10" s="254">
        <v>2058</v>
      </c>
      <c r="V10" s="743">
        <v>2055</v>
      </c>
      <c r="W10" s="799"/>
      <c r="X10" s="800" t="s">
        <v>1828</v>
      </c>
      <c r="Y10" s="807" t="s">
        <v>2535</v>
      </c>
      <c r="Z10" s="747">
        <v>508</v>
      </c>
      <c r="AA10" s="801">
        <v>1675</v>
      </c>
      <c r="AB10" s="329">
        <f t="shared" si="0"/>
        <v>79.400000000000006</v>
      </c>
      <c r="AC10" s="329">
        <f t="shared" si="1"/>
        <v>205.29142857142858</v>
      </c>
      <c r="AD10" s="340">
        <f t="shared" si="2"/>
        <v>11.42152380952381</v>
      </c>
      <c r="AE10" s="341">
        <f t="shared" si="3"/>
        <v>11</v>
      </c>
      <c r="AF10" s="340">
        <f t="shared" si="4"/>
        <v>11.252914285714287</v>
      </c>
      <c r="AG10" s="802" t="s">
        <v>1395</v>
      </c>
      <c r="AH10" s="786" t="s">
        <v>65</v>
      </c>
      <c r="AI10" s="786">
        <v>70</v>
      </c>
      <c r="AJ10" s="786">
        <v>50</v>
      </c>
      <c r="AK10" s="786">
        <v>10</v>
      </c>
      <c r="AL10" s="786" t="s">
        <v>2048</v>
      </c>
    </row>
    <row r="11" spans="1:38" s="853" customFormat="1" ht="12.95" customHeight="1">
      <c r="A11" s="254" t="s">
        <v>69</v>
      </c>
      <c r="B11" s="288">
        <v>43620</v>
      </c>
      <c r="C11" s="277" t="str">
        <f t="shared" si="5"/>
        <v>*PDR1906-0695*</v>
      </c>
      <c r="D11" s="747" t="s">
        <v>3346</v>
      </c>
      <c r="E11" s="254" t="s">
        <v>3339</v>
      </c>
      <c r="F11" s="254"/>
      <c r="G11" s="797" t="s">
        <v>2538</v>
      </c>
      <c r="H11" s="798" t="s">
        <v>2298</v>
      </c>
      <c r="I11" s="798" t="s">
        <v>3340</v>
      </c>
      <c r="J11" s="254">
        <v>2055</v>
      </c>
      <c r="K11" s="288">
        <v>43631</v>
      </c>
      <c r="L11" s="798" t="s">
        <v>2537</v>
      </c>
      <c r="M11" s="785" t="s">
        <v>2536</v>
      </c>
      <c r="N11" s="747" t="s">
        <v>2147</v>
      </c>
      <c r="O11" s="288" t="s">
        <v>1291</v>
      </c>
      <c r="P11" s="288"/>
      <c r="Q11" s="288"/>
      <c r="R11" s="288">
        <v>43631</v>
      </c>
      <c r="S11" s="254">
        <v>2058</v>
      </c>
      <c r="T11" s="1287" t="s">
        <v>2209</v>
      </c>
      <c r="U11" s="254">
        <v>2058</v>
      </c>
      <c r="V11" s="743">
        <v>2055</v>
      </c>
      <c r="W11" s="799"/>
      <c r="X11" s="800" t="s">
        <v>1828</v>
      </c>
      <c r="Y11" s="807" t="s">
        <v>2535</v>
      </c>
      <c r="Z11" s="747">
        <v>508</v>
      </c>
      <c r="AA11" s="801">
        <v>1675</v>
      </c>
      <c r="AB11" s="329">
        <f t="shared" si="0"/>
        <v>29.4</v>
      </c>
      <c r="AC11" s="329">
        <f t="shared" si="1"/>
        <v>234.69142857142859</v>
      </c>
      <c r="AD11" s="340">
        <f t="shared" si="2"/>
        <v>11.911523809523811</v>
      </c>
      <c r="AE11" s="341">
        <f t="shared" si="3"/>
        <v>11</v>
      </c>
      <c r="AF11" s="340">
        <f t="shared" si="4"/>
        <v>11.546914285714287</v>
      </c>
      <c r="AG11" s="802" t="s">
        <v>1395</v>
      </c>
      <c r="AH11" s="786" t="s">
        <v>65</v>
      </c>
      <c r="AI11" s="786">
        <v>70</v>
      </c>
      <c r="AJ11" s="786"/>
      <c r="AK11" s="786">
        <v>10</v>
      </c>
      <c r="AL11" s="786" t="s">
        <v>2048</v>
      </c>
    </row>
    <row r="12" spans="1:38" s="853" customFormat="1" ht="12.95" customHeight="1">
      <c r="A12" s="254" t="s">
        <v>69</v>
      </c>
      <c r="B12" s="288">
        <v>43620</v>
      </c>
      <c r="C12" s="277" t="str">
        <f t="shared" si="5"/>
        <v>*PDR1906-0697*</v>
      </c>
      <c r="D12" s="747" t="s">
        <v>3347</v>
      </c>
      <c r="E12" s="254" t="s">
        <v>3339</v>
      </c>
      <c r="F12" s="254"/>
      <c r="G12" s="797" t="s">
        <v>2538</v>
      </c>
      <c r="H12" s="798" t="s">
        <v>2298</v>
      </c>
      <c r="I12" s="798" t="s">
        <v>3340</v>
      </c>
      <c r="J12" s="254">
        <v>2055</v>
      </c>
      <c r="K12" s="288">
        <v>43634</v>
      </c>
      <c r="L12" s="798" t="s">
        <v>2537</v>
      </c>
      <c r="M12" s="785" t="s">
        <v>2536</v>
      </c>
      <c r="N12" s="747" t="s">
        <v>2147</v>
      </c>
      <c r="O12" s="288" t="s">
        <v>1291</v>
      </c>
      <c r="P12" s="288"/>
      <c r="Q12" s="288"/>
      <c r="R12" s="288">
        <v>43633</v>
      </c>
      <c r="S12" s="254">
        <v>2058</v>
      </c>
      <c r="T12" s="1287" t="s">
        <v>2209</v>
      </c>
      <c r="U12" s="254">
        <v>2058</v>
      </c>
      <c r="V12" s="743">
        <v>2055</v>
      </c>
      <c r="W12" s="799"/>
      <c r="X12" s="800" t="s">
        <v>1828</v>
      </c>
      <c r="Y12" s="807" t="s">
        <v>2535</v>
      </c>
      <c r="Z12" s="747">
        <v>508</v>
      </c>
      <c r="AA12" s="801">
        <v>1675</v>
      </c>
      <c r="AB12" s="329">
        <f t="shared" si="0"/>
        <v>29.4</v>
      </c>
      <c r="AC12" s="329">
        <f t="shared" si="1"/>
        <v>264.09142857142859</v>
      </c>
      <c r="AD12" s="340">
        <f t="shared" si="2"/>
        <v>12.401523809523809</v>
      </c>
      <c r="AE12" s="341">
        <f t="shared" si="3"/>
        <v>12</v>
      </c>
      <c r="AF12" s="340">
        <f t="shared" si="4"/>
        <v>12.240914285714286</v>
      </c>
      <c r="AG12" s="802" t="s">
        <v>1395</v>
      </c>
      <c r="AH12" s="786" t="s">
        <v>65</v>
      </c>
      <c r="AI12" s="786">
        <v>70</v>
      </c>
      <c r="AJ12" s="786"/>
      <c r="AK12" s="786">
        <v>10</v>
      </c>
      <c r="AL12" s="786" t="s">
        <v>2048</v>
      </c>
    </row>
    <row r="13" spans="1:38" s="853" customFormat="1" ht="12.95" customHeight="1">
      <c r="A13" s="254" t="s">
        <v>69</v>
      </c>
      <c r="B13" s="288">
        <v>43620</v>
      </c>
      <c r="C13" s="277" t="str">
        <f t="shared" si="5"/>
        <v>*PDR1906-0699*</v>
      </c>
      <c r="D13" s="747" t="s">
        <v>3348</v>
      </c>
      <c r="E13" s="254" t="s">
        <v>3339</v>
      </c>
      <c r="F13" s="254"/>
      <c r="G13" s="797" t="s">
        <v>2538</v>
      </c>
      <c r="H13" s="798" t="s">
        <v>2298</v>
      </c>
      <c r="I13" s="798" t="s">
        <v>3340</v>
      </c>
      <c r="J13" s="254">
        <v>2055</v>
      </c>
      <c r="K13" s="288">
        <v>43634</v>
      </c>
      <c r="L13" s="798" t="s">
        <v>2537</v>
      </c>
      <c r="M13" s="785" t="s">
        <v>2536</v>
      </c>
      <c r="N13" s="747" t="s">
        <v>2147</v>
      </c>
      <c r="O13" s="288" t="s">
        <v>1291</v>
      </c>
      <c r="P13" s="288"/>
      <c r="Q13" s="288"/>
      <c r="R13" s="288">
        <v>43633</v>
      </c>
      <c r="S13" s="254">
        <v>2058</v>
      </c>
      <c r="T13" s="1287" t="s">
        <v>2209</v>
      </c>
      <c r="U13" s="254">
        <v>2058</v>
      </c>
      <c r="V13" s="743">
        <v>2055</v>
      </c>
      <c r="W13" s="799"/>
      <c r="X13" s="800" t="s">
        <v>1828</v>
      </c>
      <c r="Y13" s="807" t="s">
        <v>2535</v>
      </c>
      <c r="Z13" s="747">
        <v>508</v>
      </c>
      <c r="AA13" s="801">
        <v>1675</v>
      </c>
      <c r="AB13" s="329">
        <f t="shared" si="0"/>
        <v>29.4</v>
      </c>
      <c r="AC13" s="329">
        <f t="shared" si="1"/>
        <v>293.49142857142857</v>
      </c>
      <c r="AD13" s="340">
        <f t="shared" si="2"/>
        <v>12.891523809523809</v>
      </c>
      <c r="AE13" s="341">
        <f t="shared" si="3"/>
        <v>12</v>
      </c>
      <c r="AF13" s="340">
        <f t="shared" si="4"/>
        <v>12.534914285714285</v>
      </c>
      <c r="AG13" s="802" t="s">
        <v>1395</v>
      </c>
      <c r="AH13" s="786" t="s">
        <v>65</v>
      </c>
      <c r="AI13" s="786">
        <v>70</v>
      </c>
      <c r="AJ13" s="786"/>
      <c r="AK13" s="786">
        <v>10</v>
      </c>
      <c r="AL13" s="786" t="s">
        <v>2048</v>
      </c>
    </row>
    <row r="14" spans="1:38" s="853" customFormat="1" ht="12.95" customHeight="1">
      <c r="A14" s="254" t="s">
        <v>69</v>
      </c>
      <c r="B14" s="288">
        <v>43620</v>
      </c>
      <c r="C14" s="277" t="str">
        <f t="shared" si="5"/>
        <v>*PDR1906-0701*</v>
      </c>
      <c r="D14" s="747" t="s">
        <v>3349</v>
      </c>
      <c r="E14" s="254" t="s">
        <v>3339</v>
      </c>
      <c r="F14" s="254"/>
      <c r="G14" s="797" t="s">
        <v>2538</v>
      </c>
      <c r="H14" s="798" t="s">
        <v>2298</v>
      </c>
      <c r="I14" s="798" t="s">
        <v>3340</v>
      </c>
      <c r="J14" s="254">
        <v>2055</v>
      </c>
      <c r="K14" s="288">
        <v>43634</v>
      </c>
      <c r="L14" s="798" t="s">
        <v>2537</v>
      </c>
      <c r="M14" s="785" t="s">
        <v>2536</v>
      </c>
      <c r="N14" s="747" t="s">
        <v>2147</v>
      </c>
      <c r="O14" s="288" t="s">
        <v>1291</v>
      </c>
      <c r="P14" s="288"/>
      <c r="Q14" s="288"/>
      <c r="R14" s="288">
        <v>43633</v>
      </c>
      <c r="S14" s="254">
        <v>2058</v>
      </c>
      <c r="T14" s="1287" t="s">
        <v>2209</v>
      </c>
      <c r="U14" s="254">
        <v>2058</v>
      </c>
      <c r="V14" s="743">
        <v>2055</v>
      </c>
      <c r="W14" s="799"/>
      <c r="X14" s="800" t="s">
        <v>1828</v>
      </c>
      <c r="Y14" s="807" t="s">
        <v>2535</v>
      </c>
      <c r="Z14" s="747">
        <v>508</v>
      </c>
      <c r="AA14" s="801">
        <v>1675</v>
      </c>
      <c r="AB14" s="329">
        <f t="shared" si="0"/>
        <v>29.4</v>
      </c>
      <c r="AC14" s="329">
        <f t="shared" si="1"/>
        <v>322.89142857142855</v>
      </c>
      <c r="AD14" s="340">
        <f t="shared" si="2"/>
        <v>13.381523809523809</v>
      </c>
      <c r="AE14" s="341">
        <f t="shared" si="3"/>
        <v>13</v>
      </c>
      <c r="AF14" s="340">
        <f t="shared" si="4"/>
        <v>13.228914285714286</v>
      </c>
      <c r="AG14" s="802" t="s">
        <v>1395</v>
      </c>
      <c r="AH14" s="786" t="s">
        <v>65</v>
      </c>
      <c r="AI14" s="786">
        <v>70</v>
      </c>
      <c r="AJ14" s="786"/>
      <c r="AK14" s="786">
        <v>10</v>
      </c>
      <c r="AL14" s="786" t="s">
        <v>2048</v>
      </c>
    </row>
    <row r="15" spans="1:38" s="792" customFormat="1" ht="12" customHeight="1">
      <c r="A15" s="256">
        <v>80</v>
      </c>
      <c r="B15" s="257">
        <v>43626</v>
      </c>
      <c r="C15" s="713" t="str">
        <f t="shared" si="5"/>
        <v>*PDR1906-0950*</v>
      </c>
      <c r="D15" s="672" t="s">
        <v>3695</v>
      </c>
      <c r="E15" s="256" t="s">
        <v>3685</v>
      </c>
      <c r="F15" s="256"/>
      <c r="G15" s="297" t="s">
        <v>2552</v>
      </c>
      <c r="H15" s="258" t="s">
        <v>2551</v>
      </c>
      <c r="I15" s="258" t="s">
        <v>2550</v>
      </c>
      <c r="J15" s="256">
        <v>2060</v>
      </c>
      <c r="K15" s="257">
        <v>43631</v>
      </c>
      <c r="L15" s="258" t="s">
        <v>2549</v>
      </c>
      <c r="M15" s="260" t="s">
        <v>2548</v>
      </c>
      <c r="N15" s="672" t="s">
        <v>2147</v>
      </c>
      <c r="O15" s="257" t="s">
        <v>1291</v>
      </c>
      <c r="P15" s="257"/>
      <c r="Q15" s="257"/>
      <c r="R15" s="257" t="s">
        <v>4114</v>
      </c>
      <c r="S15" s="256">
        <v>2060</v>
      </c>
      <c r="T15" s="916" t="s">
        <v>2209</v>
      </c>
      <c r="U15" s="256"/>
      <c r="V15" s="743">
        <v>2060</v>
      </c>
      <c r="W15" s="259"/>
      <c r="X15" s="680" t="s">
        <v>1828</v>
      </c>
      <c r="Y15" s="674" t="s">
        <v>2152</v>
      </c>
      <c r="Z15" s="672">
        <v>508</v>
      </c>
      <c r="AA15" s="261">
        <v>1675</v>
      </c>
      <c r="AB15" s="329">
        <f t="shared" si="0"/>
        <v>79.428571428571431</v>
      </c>
      <c r="AC15" s="329">
        <f t="shared" si="1"/>
        <v>402.32</v>
      </c>
      <c r="AD15" s="340">
        <f t="shared" si="2"/>
        <v>14.705333333333332</v>
      </c>
      <c r="AE15" s="341">
        <f t="shared" si="3"/>
        <v>14</v>
      </c>
      <c r="AF15" s="340">
        <f t="shared" si="4"/>
        <v>14.4232</v>
      </c>
      <c r="AG15" s="262" t="s">
        <v>1330</v>
      </c>
      <c r="AH15" s="255" t="s">
        <v>2</v>
      </c>
      <c r="AI15" s="786">
        <v>70</v>
      </c>
      <c r="AJ15" s="255">
        <v>50</v>
      </c>
      <c r="AK15" s="255">
        <v>10</v>
      </c>
      <c r="AL15" s="255" t="s">
        <v>2547</v>
      </c>
    </row>
    <row r="16" spans="1:38" s="792" customFormat="1" ht="12" customHeight="1">
      <c r="A16" s="256">
        <v>90</v>
      </c>
      <c r="B16" s="257">
        <v>43626</v>
      </c>
      <c r="C16" s="713" t="str">
        <f t="shared" si="5"/>
        <v>*PDR1906-0952*</v>
      </c>
      <c r="D16" s="672" t="s">
        <v>3694</v>
      </c>
      <c r="E16" s="256" t="s">
        <v>3685</v>
      </c>
      <c r="F16" s="256"/>
      <c r="G16" s="297" t="s">
        <v>2552</v>
      </c>
      <c r="H16" s="258" t="s">
        <v>2551</v>
      </c>
      <c r="I16" s="258" t="s">
        <v>2550</v>
      </c>
      <c r="J16" s="256">
        <v>2060</v>
      </c>
      <c r="K16" s="257">
        <v>43634</v>
      </c>
      <c r="L16" s="258" t="s">
        <v>2549</v>
      </c>
      <c r="M16" s="260" t="s">
        <v>2548</v>
      </c>
      <c r="N16" s="672" t="s">
        <v>2147</v>
      </c>
      <c r="O16" s="257" t="s">
        <v>1291</v>
      </c>
      <c r="P16" s="257"/>
      <c r="Q16" s="257"/>
      <c r="R16" s="257" t="s">
        <v>4114</v>
      </c>
      <c r="S16" s="256">
        <v>2060</v>
      </c>
      <c r="T16" s="916" t="s">
        <v>2209</v>
      </c>
      <c r="U16" s="256"/>
      <c r="V16" s="743">
        <v>2060</v>
      </c>
      <c r="W16" s="259"/>
      <c r="X16" s="680" t="s">
        <v>1828</v>
      </c>
      <c r="Y16" s="674" t="s">
        <v>2152</v>
      </c>
      <c r="Z16" s="672">
        <v>508</v>
      </c>
      <c r="AA16" s="261">
        <v>1675</v>
      </c>
      <c r="AB16" s="329">
        <f t="shared" si="0"/>
        <v>29.428571428571427</v>
      </c>
      <c r="AC16" s="329">
        <f t="shared" si="1"/>
        <v>431.74857142857144</v>
      </c>
      <c r="AD16" s="340">
        <f t="shared" si="2"/>
        <v>15.195809523809524</v>
      </c>
      <c r="AE16" s="341">
        <f t="shared" si="3"/>
        <v>15</v>
      </c>
      <c r="AF16" s="340">
        <f t="shared" si="4"/>
        <v>15.117485714285715</v>
      </c>
      <c r="AG16" s="262" t="s">
        <v>1330</v>
      </c>
      <c r="AH16" s="255" t="s">
        <v>2</v>
      </c>
      <c r="AI16" s="786">
        <v>70</v>
      </c>
      <c r="AJ16" s="255"/>
      <c r="AK16" s="255">
        <v>10</v>
      </c>
      <c r="AL16" s="255" t="s">
        <v>2547</v>
      </c>
    </row>
    <row r="17" spans="1:38" s="792" customFormat="1" ht="12" customHeight="1">
      <c r="A17" s="256">
        <v>100</v>
      </c>
      <c r="B17" s="257">
        <v>43626</v>
      </c>
      <c r="C17" s="713" t="str">
        <f t="shared" si="5"/>
        <v>*PDR1906-0954*</v>
      </c>
      <c r="D17" s="672" t="s">
        <v>3693</v>
      </c>
      <c r="E17" s="256" t="s">
        <v>3685</v>
      </c>
      <c r="F17" s="256"/>
      <c r="G17" s="297" t="s">
        <v>2552</v>
      </c>
      <c r="H17" s="258" t="s">
        <v>2551</v>
      </c>
      <c r="I17" s="258" t="s">
        <v>2550</v>
      </c>
      <c r="J17" s="256">
        <v>2060</v>
      </c>
      <c r="K17" s="257">
        <v>43636</v>
      </c>
      <c r="L17" s="258" t="s">
        <v>2549</v>
      </c>
      <c r="M17" s="260" t="s">
        <v>2548</v>
      </c>
      <c r="N17" s="672" t="s">
        <v>2147</v>
      </c>
      <c r="O17" s="257" t="s">
        <v>1291</v>
      </c>
      <c r="P17" s="257"/>
      <c r="Q17" s="257"/>
      <c r="R17" s="257" t="s">
        <v>4114</v>
      </c>
      <c r="S17" s="256">
        <v>2060</v>
      </c>
      <c r="T17" s="916" t="s">
        <v>2209</v>
      </c>
      <c r="U17" s="256"/>
      <c r="V17" s="743">
        <v>2060</v>
      </c>
      <c r="W17" s="259"/>
      <c r="X17" s="680" t="s">
        <v>1828</v>
      </c>
      <c r="Y17" s="674" t="s">
        <v>2152</v>
      </c>
      <c r="Z17" s="672">
        <v>508</v>
      </c>
      <c r="AA17" s="261">
        <v>1675</v>
      </c>
      <c r="AB17" s="329">
        <f t="shared" si="0"/>
        <v>29.428571428571427</v>
      </c>
      <c r="AC17" s="329">
        <f t="shared" si="1"/>
        <v>461.17714285714288</v>
      </c>
      <c r="AD17" s="340">
        <f t="shared" si="2"/>
        <v>15.686285714285715</v>
      </c>
      <c r="AE17" s="341">
        <f t="shared" si="3"/>
        <v>15</v>
      </c>
      <c r="AF17" s="340">
        <f t="shared" si="4"/>
        <v>15.411771428571429</v>
      </c>
      <c r="AG17" s="262" t="s">
        <v>1330</v>
      </c>
      <c r="AH17" s="255" t="s">
        <v>2</v>
      </c>
      <c r="AI17" s="786">
        <v>70</v>
      </c>
      <c r="AJ17" s="255"/>
      <c r="AK17" s="255">
        <v>10</v>
      </c>
      <c r="AL17" s="255" t="s">
        <v>2547</v>
      </c>
    </row>
    <row r="18" spans="1:38" s="792" customFormat="1" ht="12" customHeight="1">
      <c r="A18" s="256">
        <v>110</v>
      </c>
      <c r="B18" s="257">
        <v>43626</v>
      </c>
      <c r="C18" s="713" t="str">
        <f t="shared" si="5"/>
        <v>*PDR1906-0956*</v>
      </c>
      <c r="D18" s="672" t="s">
        <v>3692</v>
      </c>
      <c r="E18" s="256" t="s">
        <v>3685</v>
      </c>
      <c r="F18" s="256"/>
      <c r="G18" s="297" t="s">
        <v>2552</v>
      </c>
      <c r="H18" s="258" t="s">
        <v>2551</v>
      </c>
      <c r="I18" s="258" t="s">
        <v>2550</v>
      </c>
      <c r="J18" s="256">
        <v>2060</v>
      </c>
      <c r="K18" s="257">
        <v>43636</v>
      </c>
      <c r="L18" s="258" t="s">
        <v>2549</v>
      </c>
      <c r="M18" s="260" t="s">
        <v>2548</v>
      </c>
      <c r="N18" s="672" t="s">
        <v>2147</v>
      </c>
      <c r="O18" s="257" t="s">
        <v>1291</v>
      </c>
      <c r="P18" s="257"/>
      <c r="Q18" s="257"/>
      <c r="R18" s="257" t="s">
        <v>4114</v>
      </c>
      <c r="S18" s="256">
        <v>2060</v>
      </c>
      <c r="T18" s="916" t="s">
        <v>2209</v>
      </c>
      <c r="U18" s="256"/>
      <c r="V18" s="743">
        <v>2060</v>
      </c>
      <c r="W18" s="259"/>
      <c r="X18" s="680" t="s">
        <v>1828</v>
      </c>
      <c r="Y18" s="674" t="s">
        <v>2152</v>
      </c>
      <c r="Z18" s="672">
        <v>508</v>
      </c>
      <c r="AA18" s="261">
        <v>1675</v>
      </c>
      <c r="AB18" s="329">
        <f t="shared" si="0"/>
        <v>29.428571428571427</v>
      </c>
      <c r="AC18" s="329">
        <f t="shared" si="1"/>
        <v>490.60571428571433</v>
      </c>
      <c r="AD18" s="340">
        <f t="shared" si="2"/>
        <v>16.176761904761904</v>
      </c>
      <c r="AE18" s="341">
        <f t="shared" si="3"/>
        <v>16</v>
      </c>
      <c r="AF18" s="340">
        <f t="shared" si="4"/>
        <v>16.106057142857143</v>
      </c>
      <c r="AG18" s="262" t="s">
        <v>1330</v>
      </c>
      <c r="AH18" s="255" t="s">
        <v>2</v>
      </c>
      <c r="AI18" s="786">
        <v>70</v>
      </c>
      <c r="AJ18" s="255"/>
      <c r="AK18" s="255">
        <v>10</v>
      </c>
      <c r="AL18" s="255" t="s">
        <v>2547</v>
      </c>
    </row>
    <row r="19" spans="1:38" s="792" customFormat="1" ht="12" customHeight="1">
      <c r="A19" s="256">
        <v>120</v>
      </c>
      <c r="B19" s="257">
        <v>43626</v>
      </c>
      <c r="C19" s="713" t="str">
        <f t="shared" si="5"/>
        <v>*PDR1906-0958*</v>
      </c>
      <c r="D19" s="672" t="s">
        <v>3691</v>
      </c>
      <c r="E19" s="256" t="s">
        <v>3685</v>
      </c>
      <c r="F19" s="256"/>
      <c r="G19" s="297" t="s">
        <v>2552</v>
      </c>
      <c r="H19" s="258" t="s">
        <v>2551</v>
      </c>
      <c r="I19" s="258" t="s">
        <v>2550</v>
      </c>
      <c r="J19" s="256">
        <v>2060</v>
      </c>
      <c r="K19" s="257">
        <v>43636</v>
      </c>
      <c r="L19" s="258" t="s">
        <v>2549</v>
      </c>
      <c r="M19" s="260" t="s">
        <v>2548</v>
      </c>
      <c r="N19" s="672" t="s">
        <v>2147</v>
      </c>
      <c r="O19" s="257" t="s">
        <v>1291</v>
      </c>
      <c r="P19" s="257"/>
      <c r="Q19" s="257"/>
      <c r="R19" s="257" t="s">
        <v>4114</v>
      </c>
      <c r="S19" s="256">
        <v>2060</v>
      </c>
      <c r="T19" s="916" t="s">
        <v>2209</v>
      </c>
      <c r="U19" s="256"/>
      <c r="V19" s="743">
        <v>2060</v>
      </c>
      <c r="W19" s="259"/>
      <c r="X19" s="680" t="s">
        <v>1828</v>
      </c>
      <c r="Y19" s="674" t="s">
        <v>2152</v>
      </c>
      <c r="Z19" s="672">
        <v>508</v>
      </c>
      <c r="AA19" s="261">
        <v>1675</v>
      </c>
      <c r="AB19" s="329">
        <f t="shared" si="0"/>
        <v>29.428571428571427</v>
      </c>
      <c r="AC19" s="329">
        <f t="shared" si="1"/>
        <v>520.03428571428572</v>
      </c>
      <c r="AD19" s="340">
        <f t="shared" si="2"/>
        <v>16.667238095238098</v>
      </c>
      <c r="AE19" s="341">
        <f t="shared" si="3"/>
        <v>16</v>
      </c>
      <c r="AF19" s="340">
        <f t="shared" si="4"/>
        <v>16.40034285714286</v>
      </c>
      <c r="AG19" s="262" t="s">
        <v>1330</v>
      </c>
      <c r="AH19" s="255" t="s">
        <v>2</v>
      </c>
      <c r="AI19" s="786">
        <v>70</v>
      </c>
      <c r="AJ19" s="255"/>
      <c r="AK19" s="255">
        <v>10</v>
      </c>
      <c r="AL19" s="255" t="s">
        <v>2547</v>
      </c>
    </row>
    <row r="20" spans="1:38" s="792" customFormat="1" ht="12" customHeight="1">
      <c r="A20" s="256">
        <v>130</v>
      </c>
      <c r="B20" s="257">
        <v>43630</v>
      </c>
      <c r="C20" s="713" t="str">
        <f t="shared" si="5"/>
        <v>*PDR1906-1214*</v>
      </c>
      <c r="D20" s="883" t="s">
        <v>4130</v>
      </c>
      <c r="E20" s="1288" t="s">
        <v>4120</v>
      </c>
      <c r="F20" s="1288"/>
      <c r="G20" s="1289" t="s">
        <v>4119</v>
      </c>
      <c r="H20" s="1290" t="s">
        <v>2383</v>
      </c>
      <c r="I20" s="1290" t="s">
        <v>4118</v>
      </c>
      <c r="J20" s="1288">
        <v>2060</v>
      </c>
      <c r="K20" s="1291">
        <v>22814</v>
      </c>
      <c r="L20" s="1290" t="s">
        <v>4117</v>
      </c>
      <c r="M20" s="1292" t="s">
        <v>4116</v>
      </c>
      <c r="N20" s="883" t="s">
        <v>2147</v>
      </c>
      <c r="O20" s="1291"/>
      <c r="P20" s="1291">
        <v>43631</v>
      </c>
      <c r="Q20" s="1291"/>
      <c r="R20" s="1291">
        <v>43633</v>
      </c>
      <c r="S20" s="1288">
        <v>2060</v>
      </c>
      <c r="T20" s="1293" t="s">
        <v>2208</v>
      </c>
      <c r="U20" s="1293"/>
      <c r="V20" s="887">
        <v>2060</v>
      </c>
      <c r="W20" s="880"/>
      <c r="X20" s="881" t="s">
        <v>1828</v>
      </c>
      <c r="Y20" s="882" t="s">
        <v>3850</v>
      </c>
      <c r="Z20" s="883">
        <v>508</v>
      </c>
      <c r="AA20" s="884">
        <v>1675</v>
      </c>
      <c r="AB20" s="329">
        <f t="shared" si="0"/>
        <v>79.428571428571431</v>
      </c>
      <c r="AC20" s="329">
        <f t="shared" si="1"/>
        <v>599.46285714285716</v>
      </c>
      <c r="AD20" s="340">
        <f t="shared" si="2"/>
        <v>17.99104761904762</v>
      </c>
      <c r="AE20" s="341">
        <f t="shared" si="3"/>
        <v>17</v>
      </c>
      <c r="AF20" s="340">
        <f t="shared" si="4"/>
        <v>17.594628571428572</v>
      </c>
      <c r="AG20" s="262" t="s">
        <v>1330</v>
      </c>
      <c r="AH20" s="255" t="s">
        <v>2</v>
      </c>
      <c r="AI20" s="786">
        <v>70</v>
      </c>
      <c r="AJ20" s="255">
        <v>50</v>
      </c>
      <c r="AK20" s="255">
        <v>10</v>
      </c>
      <c r="AL20" s="255" t="s">
        <v>2048</v>
      </c>
    </row>
    <row r="21" spans="1:38" s="792" customFormat="1" ht="12" customHeight="1">
      <c r="A21" s="256">
        <v>140</v>
      </c>
      <c r="B21" s="257">
        <v>43630</v>
      </c>
      <c r="C21" s="713" t="str">
        <f t="shared" si="5"/>
        <v>*PDR1906-1216*</v>
      </c>
      <c r="D21" s="883" t="s">
        <v>4129</v>
      </c>
      <c r="E21" s="1288" t="s">
        <v>4120</v>
      </c>
      <c r="F21" s="1288"/>
      <c r="G21" s="1289" t="s">
        <v>4119</v>
      </c>
      <c r="H21" s="1290" t="s">
        <v>2383</v>
      </c>
      <c r="I21" s="1290" t="s">
        <v>4118</v>
      </c>
      <c r="J21" s="1288">
        <v>2060</v>
      </c>
      <c r="K21" s="1291">
        <v>22814</v>
      </c>
      <c r="L21" s="1290" t="s">
        <v>4117</v>
      </c>
      <c r="M21" s="1292" t="s">
        <v>4116</v>
      </c>
      <c r="N21" s="883" t="s">
        <v>2147</v>
      </c>
      <c r="O21" s="1291" t="s">
        <v>1291</v>
      </c>
      <c r="P21" s="1291"/>
      <c r="Q21" s="1291"/>
      <c r="R21" s="1291">
        <v>43633</v>
      </c>
      <c r="S21" s="1288">
        <v>2060</v>
      </c>
      <c r="T21" s="1293" t="s">
        <v>2208</v>
      </c>
      <c r="U21" s="1293"/>
      <c r="V21" s="887">
        <v>2060</v>
      </c>
      <c r="W21" s="880"/>
      <c r="X21" s="881" t="s">
        <v>1828</v>
      </c>
      <c r="Y21" s="882" t="s">
        <v>3850</v>
      </c>
      <c r="Z21" s="883">
        <v>508</v>
      </c>
      <c r="AA21" s="884">
        <v>1675</v>
      </c>
      <c r="AB21" s="329">
        <f t="shared" si="0"/>
        <v>29.428571428571427</v>
      </c>
      <c r="AC21" s="329">
        <f t="shared" si="1"/>
        <v>628.89142857142861</v>
      </c>
      <c r="AD21" s="340">
        <f t="shared" si="2"/>
        <v>18.481523809523811</v>
      </c>
      <c r="AE21" s="341">
        <f t="shared" si="3"/>
        <v>18</v>
      </c>
      <c r="AF21" s="340">
        <f t="shared" si="4"/>
        <v>18.288914285714288</v>
      </c>
      <c r="AG21" s="262" t="s">
        <v>1330</v>
      </c>
      <c r="AH21" s="255" t="s">
        <v>2</v>
      </c>
      <c r="AI21" s="786">
        <v>70</v>
      </c>
      <c r="AJ21" s="255"/>
      <c r="AK21" s="255">
        <v>10</v>
      </c>
      <c r="AL21" s="255" t="s">
        <v>2048</v>
      </c>
    </row>
    <row r="22" spans="1:38" s="792" customFormat="1" ht="12" customHeight="1">
      <c r="A22" s="256">
        <v>150</v>
      </c>
      <c r="B22" s="257">
        <v>43630</v>
      </c>
      <c r="C22" s="713" t="str">
        <f t="shared" si="5"/>
        <v>*PDR1906-1218*</v>
      </c>
      <c r="D22" s="883" t="s">
        <v>4128</v>
      </c>
      <c r="E22" s="1288" t="s">
        <v>4120</v>
      </c>
      <c r="F22" s="1288"/>
      <c r="G22" s="1289" t="s">
        <v>4119</v>
      </c>
      <c r="H22" s="1290" t="s">
        <v>2383</v>
      </c>
      <c r="I22" s="1290" t="s">
        <v>4118</v>
      </c>
      <c r="J22" s="1288">
        <v>2060</v>
      </c>
      <c r="K22" s="1291">
        <v>22814</v>
      </c>
      <c r="L22" s="1290" t="s">
        <v>4117</v>
      </c>
      <c r="M22" s="1292" t="s">
        <v>4116</v>
      </c>
      <c r="N22" s="883" t="s">
        <v>2147</v>
      </c>
      <c r="O22" s="1291" t="s">
        <v>1291</v>
      </c>
      <c r="P22" s="1291"/>
      <c r="Q22" s="1291"/>
      <c r="R22" s="1291">
        <v>43633</v>
      </c>
      <c r="S22" s="1288">
        <v>2060</v>
      </c>
      <c r="T22" s="1293" t="s">
        <v>2208</v>
      </c>
      <c r="U22" s="1293"/>
      <c r="V22" s="887">
        <v>2060</v>
      </c>
      <c r="W22" s="880"/>
      <c r="X22" s="881" t="s">
        <v>1828</v>
      </c>
      <c r="Y22" s="882" t="s">
        <v>3850</v>
      </c>
      <c r="Z22" s="883">
        <v>508</v>
      </c>
      <c r="AA22" s="884">
        <v>1675</v>
      </c>
      <c r="AB22" s="329">
        <f t="shared" si="0"/>
        <v>29.428571428571427</v>
      </c>
      <c r="AC22" s="329">
        <f t="shared" si="1"/>
        <v>658.32</v>
      </c>
      <c r="AD22" s="340">
        <f t="shared" si="2"/>
        <v>18.972000000000001</v>
      </c>
      <c r="AE22" s="341">
        <f t="shared" si="3"/>
        <v>18</v>
      </c>
      <c r="AF22" s="340">
        <f t="shared" si="4"/>
        <v>18.583200000000001</v>
      </c>
      <c r="AG22" s="262" t="s">
        <v>1330</v>
      </c>
      <c r="AH22" s="255" t="s">
        <v>2</v>
      </c>
      <c r="AI22" s="786">
        <v>70</v>
      </c>
      <c r="AJ22" s="255"/>
      <c r="AK22" s="255">
        <v>10</v>
      </c>
      <c r="AL22" s="255" t="s">
        <v>2048</v>
      </c>
    </row>
    <row r="23" spans="1:38" s="792" customFormat="1" ht="12" customHeight="1">
      <c r="A23" s="256">
        <v>160</v>
      </c>
      <c r="B23" s="257">
        <v>43630</v>
      </c>
      <c r="C23" s="713" t="str">
        <f t="shared" si="5"/>
        <v>*PDR1906-1220*</v>
      </c>
      <c r="D23" s="883" t="s">
        <v>4127</v>
      </c>
      <c r="E23" s="1288" t="s">
        <v>4120</v>
      </c>
      <c r="F23" s="1288"/>
      <c r="G23" s="1289" t="s">
        <v>4119</v>
      </c>
      <c r="H23" s="1290" t="s">
        <v>2383</v>
      </c>
      <c r="I23" s="1290" t="s">
        <v>4118</v>
      </c>
      <c r="J23" s="1288">
        <v>2060</v>
      </c>
      <c r="K23" s="1291">
        <v>22814</v>
      </c>
      <c r="L23" s="1290" t="s">
        <v>4117</v>
      </c>
      <c r="M23" s="1292" t="s">
        <v>4116</v>
      </c>
      <c r="N23" s="883" t="s">
        <v>2147</v>
      </c>
      <c r="O23" s="1291" t="s">
        <v>1291</v>
      </c>
      <c r="P23" s="1291"/>
      <c r="Q23" s="1291"/>
      <c r="R23" s="1291">
        <v>43633</v>
      </c>
      <c r="S23" s="1288">
        <v>2060</v>
      </c>
      <c r="T23" s="1293" t="s">
        <v>2208</v>
      </c>
      <c r="U23" s="1293"/>
      <c r="V23" s="887">
        <v>2060</v>
      </c>
      <c r="W23" s="880"/>
      <c r="X23" s="881" t="s">
        <v>1828</v>
      </c>
      <c r="Y23" s="882" t="s">
        <v>3850</v>
      </c>
      <c r="Z23" s="883">
        <v>508</v>
      </c>
      <c r="AA23" s="884">
        <v>1675</v>
      </c>
      <c r="AB23" s="329">
        <f t="shared" si="0"/>
        <v>20.6</v>
      </c>
      <c r="AC23" s="329">
        <f t="shared" si="1"/>
        <v>678.92000000000007</v>
      </c>
      <c r="AD23" s="340">
        <f t="shared" si="2"/>
        <v>19.315333333333335</v>
      </c>
      <c r="AE23" s="341">
        <f t="shared" si="3"/>
        <v>19</v>
      </c>
      <c r="AF23" s="340">
        <f t="shared" si="4"/>
        <v>19.1892</v>
      </c>
      <c r="AG23" s="262" t="s">
        <v>1330</v>
      </c>
      <c r="AH23" s="255" t="s">
        <v>2</v>
      </c>
      <c r="AI23" s="255">
        <v>100</v>
      </c>
      <c r="AJ23" s="255"/>
      <c r="AK23" s="255">
        <v>10</v>
      </c>
      <c r="AL23" s="255" t="s">
        <v>2048</v>
      </c>
    </row>
    <row r="24" spans="1:38" s="792" customFormat="1" ht="12" customHeight="1">
      <c r="A24" s="256">
        <v>170</v>
      </c>
      <c r="B24" s="257">
        <v>43630</v>
      </c>
      <c r="C24" s="713" t="str">
        <f t="shared" si="5"/>
        <v>*PDR1906-1222*</v>
      </c>
      <c r="D24" s="883" t="s">
        <v>4126</v>
      </c>
      <c r="E24" s="1288" t="s">
        <v>4120</v>
      </c>
      <c r="F24" s="1288"/>
      <c r="G24" s="1289" t="s">
        <v>4119</v>
      </c>
      <c r="H24" s="1290" t="s">
        <v>2383</v>
      </c>
      <c r="I24" s="1290" t="s">
        <v>4118</v>
      </c>
      <c r="J24" s="1288">
        <v>2060</v>
      </c>
      <c r="K24" s="1291">
        <v>22814</v>
      </c>
      <c r="L24" s="1290" t="s">
        <v>4117</v>
      </c>
      <c r="M24" s="1292" t="s">
        <v>4116</v>
      </c>
      <c r="N24" s="883" t="s">
        <v>2147</v>
      </c>
      <c r="O24" s="1291" t="s">
        <v>1291</v>
      </c>
      <c r="P24" s="1291"/>
      <c r="Q24" s="1291"/>
      <c r="R24" s="1291">
        <v>43633</v>
      </c>
      <c r="S24" s="1288">
        <v>2060</v>
      </c>
      <c r="T24" s="1293" t="s">
        <v>2208</v>
      </c>
      <c r="U24" s="1293"/>
      <c r="V24" s="887">
        <v>2060</v>
      </c>
      <c r="W24" s="880"/>
      <c r="X24" s="881" t="s">
        <v>1828</v>
      </c>
      <c r="Y24" s="882" t="s">
        <v>3850</v>
      </c>
      <c r="Z24" s="883">
        <v>508</v>
      </c>
      <c r="AA24" s="884">
        <v>1675</v>
      </c>
      <c r="AB24" s="329">
        <f t="shared" si="0"/>
        <v>20.6</v>
      </c>
      <c r="AC24" s="329">
        <f t="shared" si="1"/>
        <v>699.5200000000001</v>
      </c>
      <c r="AD24" s="340">
        <f t="shared" si="2"/>
        <v>19.658666666666669</v>
      </c>
      <c r="AE24" s="341">
        <f t="shared" si="3"/>
        <v>19</v>
      </c>
      <c r="AF24" s="340">
        <f t="shared" si="4"/>
        <v>19.395200000000003</v>
      </c>
      <c r="AG24" s="262" t="s">
        <v>1330</v>
      </c>
      <c r="AH24" s="255" t="s">
        <v>2</v>
      </c>
      <c r="AI24" s="255">
        <v>100</v>
      </c>
      <c r="AJ24" s="255"/>
      <c r="AK24" s="255">
        <v>10</v>
      </c>
      <c r="AL24" s="255" t="s">
        <v>2048</v>
      </c>
    </row>
    <row r="25" spans="1:38" s="792" customFormat="1" ht="12" customHeight="1">
      <c r="A25" s="256">
        <v>180</v>
      </c>
      <c r="B25" s="257">
        <v>43630</v>
      </c>
      <c r="C25" s="713" t="str">
        <f t="shared" si="5"/>
        <v>*PDR1906-1224*</v>
      </c>
      <c r="D25" s="883" t="s">
        <v>4125</v>
      </c>
      <c r="E25" s="1288" t="s">
        <v>4120</v>
      </c>
      <c r="F25" s="1288"/>
      <c r="G25" s="1289" t="s">
        <v>4119</v>
      </c>
      <c r="H25" s="1290" t="s">
        <v>2383</v>
      </c>
      <c r="I25" s="1290" t="s">
        <v>4118</v>
      </c>
      <c r="J25" s="1288">
        <v>2060</v>
      </c>
      <c r="K25" s="1291">
        <v>22814</v>
      </c>
      <c r="L25" s="1290" t="s">
        <v>4117</v>
      </c>
      <c r="M25" s="1292" t="s">
        <v>4116</v>
      </c>
      <c r="N25" s="883" t="s">
        <v>2147</v>
      </c>
      <c r="O25" s="1291" t="s">
        <v>1291</v>
      </c>
      <c r="P25" s="1291"/>
      <c r="Q25" s="1291"/>
      <c r="R25" s="1291">
        <v>43633</v>
      </c>
      <c r="S25" s="1288">
        <v>2060</v>
      </c>
      <c r="T25" s="1293" t="s">
        <v>2208</v>
      </c>
      <c r="U25" s="1293"/>
      <c r="V25" s="887">
        <v>2060</v>
      </c>
      <c r="W25" s="880"/>
      <c r="X25" s="881" t="s">
        <v>1828</v>
      </c>
      <c r="Y25" s="882" t="s">
        <v>3850</v>
      </c>
      <c r="Z25" s="883">
        <v>508</v>
      </c>
      <c r="AA25" s="884">
        <v>1675</v>
      </c>
      <c r="AB25" s="329">
        <f t="shared" si="0"/>
        <v>20.6</v>
      </c>
      <c r="AC25" s="329">
        <f t="shared" si="1"/>
        <v>720.12000000000012</v>
      </c>
      <c r="AD25" s="340">
        <f t="shared" si="2"/>
        <v>20.002000000000002</v>
      </c>
      <c r="AE25" s="341">
        <f t="shared" si="3"/>
        <v>20</v>
      </c>
      <c r="AF25" s="340">
        <f t="shared" si="4"/>
        <v>20.001200000000001</v>
      </c>
      <c r="AG25" s="262" t="s">
        <v>1330</v>
      </c>
      <c r="AH25" s="255" t="s">
        <v>2</v>
      </c>
      <c r="AI25" s="255">
        <v>100</v>
      </c>
      <c r="AJ25" s="255"/>
      <c r="AK25" s="255">
        <v>10</v>
      </c>
      <c r="AL25" s="255" t="s">
        <v>2048</v>
      </c>
    </row>
    <row r="26" spans="1:38" s="792" customFormat="1" ht="12" customHeight="1">
      <c r="A26" s="256">
        <v>190</v>
      </c>
      <c r="B26" s="257">
        <v>43630</v>
      </c>
      <c r="C26" s="713" t="str">
        <f t="shared" si="5"/>
        <v>*PDR1906-1226*</v>
      </c>
      <c r="D26" s="883" t="s">
        <v>4124</v>
      </c>
      <c r="E26" s="1288" t="s">
        <v>4120</v>
      </c>
      <c r="F26" s="1288"/>
      <c r="G26" s="1289" t="s">
        <v>4119</v>
      </c>
      <c r="H26" s="1290" t="s">
        <v>2383</v>
      </c>
      <c r="I26" s="1290" t="s">
        <v>4118</v>
      </c>
      <c r="J26" s="1288">
        <v>2060</v>
      </c>
      <c r="K26" s="1291">
        <v>22814</v>
      </c>
      <c r="L26" s="1290" t="s">
        <v>4117</v>
      </c>
      <c r="M26" s="1292" t="s">
        <v>4116</v>
      </c>
      <c r="N26" s="883" t="s">
        <v>2147</v>
      </c>
      <c r="O26" s="1291" t="s">
        <v>1291</v>
      </c>
      <c r="P26" s="1291"/>
      <c r="Q26" s="1291"/>
      <c r="R26" s="1291">
        <v>43633</v>
      </c>
      <c r="S26" s="1288">
        <v>2060</v>
      </c>
      <c r="T26" s="1293" t="s">
        <v>2208</v>
      </c>
      <c r="U26" s="1293"/>
      <c r="V26" s="887">
        <v>2060</v>
      </c>
      <c r="W26" s="880"/>
      <c r="X26" s="881" t="s">
        <v>1828</v>
      </c>
      <c r="Y26" s="882" t="s">
        <v>3850</v>
      </c>
      <c r="Z26" s="883">
        <v>508</v>
      </c>
      <c r="AA26" s="884">
        <v>1675</v>
      </c>
      <c r="AB26" s="329">
        <f t="shared" si="0"/>
        <v>20.6</v>
      </c>
      <c r="AC26" s="329">
        <f t="shared" si="1"/>
        <v>740.72000000000014</v>
      </c>
      <c r="AD26" s="340">
        <f t="shared" si="2"/>
        <v>20.345333333333336</v>
      </c>
      <c r="AE26" s="341">
        <f t="shared" si="3"/>
        <v>20</v>
      </c>
      <c r="AF26" s="340">
        <f t="shared" si="4"/>
        <v>20.2072</v>
      </c>
      <c r="AG26" s="262" t="s">
        <v>1330</v>
      </c>
      <c r="AH26" s="255" t="s">
        <v>2</v>
      </c>
      <c r="AI26" s="255">
        <v>100</v>
      </c>
      <c r="AJ26" s="255"/>
      <c r="AK26" s="255">
        <v>10</v>
      </c>
      <c r="AL26" s="255" t="s">
        <v>2048</v>
      </c>
    </row>
    <row r="27" spans="1:38" s="792" customFormat="1" ht="12" customHeight="1">
      <c r="A27" s="256">
        <v>200</v>
      </c>
      <c r="B27" s="257">
        <v>43630</v>
      </c>
      <c r="C27" s="713" t="str">
        <f t="shared" si="5"/>
        <v>*PDR1906-1228*</v>
      </c>
      <c r="D27" s="883" t="s">
        <v>4123</v>
      </c>
      <c r="E27" s="1288" t="s">
        <v>4120</v>
      </c>
      <c r="F27" s="1288"/>
      <c r="G27" s="1289" t="s">
        <v>4119</v>
      </c>
      <c r="H27" s="1290" t="s">
        <v>2383</v>
      </c>
      <c r="I27" s="1290" t="s">
        <v>4118</v>
      </c>
      <c r="J27" s="1288">
        <v>2060</v>
      </c>
      <c r="K27" s="1291">
        <v>22814</v>
      </c>
      <c r="L27" s="1290" t="s">
        <v>4117</v>
      </c>
      <c r="M27" s="1292" t="s">
        <v>4116</v>
      </c>
      <c r="N27" s="883" t="s">
        <v>2147</v>
      </c>
      <c r="O27" s="1291" t="s">
        <v>1291</v>
      </c>
      <c r="P27" s="1291"/>
      <c r="Q27" s="1291"/>
      <c r="R27" s="1291">
        <v>43633</v>
      </c>
      <c r="S27" s="1288">
        <v>2060</v>
      </c>
      <c r="T27" s="1293" t="s">
        <v>2208</v>
      </c>
      <c r="U27" s="1293"/>
      <c r="V27" s="887">
        <v>2060</v>
      </c>
      <c r="W27" s="880"/>
      <c r="X27" s="881" t="s">
        <v>1828</v>
      </c>
      <c r="Y27" s="882" t="s">
        <v>3850</v>
      </c>
      <c r="Z27" s="883">
        <v>508</v>
      </c>
      <c r="AA27" s="884">
        <v>1675</v>
      </c>
      <c r="AB27" s="329">
        <f t="shared" si="0"/>
        <v>20.6</v>
      </c>
      <c r="AC27" s="329">
        <f t="shared" si="1"/>
        <v>761.32000000000016</v>
      </c>
      <c r="AD27" s="340">
        <f t="shared" si="2"/>
        <v>20.68866666666667</v>
      </c>
      <c r="AE27" s="341">
        <f t="shared" si="3"/>
        <v>20</v>
      </c>
      <c r="AF27" s="340">
        <f t="shared" si="4"/>
        <v>20.413200000000003</v>
      </c>
      <c r="AG27" s="262" t="s">
        <v>1330</v>
      </c>
      <c r="AH27" s="255" t="s">
        <v>2</v>
      </c>
      <c r="AI27" s="255">
        <v>100</v>
      </c>
      <c r="AJ27" s="255"/>
      <c r="AK27" s="255">
        <v>10</v>
      </c>
      <c r="AL27" s="255" t="s">
        <v>2048</v>
      </c>
    </row>
    <row r="28" spans="1:38" s="792" customFormat="1" ht="12" customHeight="1">
      <c r="A28" s="256">
        <v>210</v>
      </c>
      <c r="B28" s="257">
        <v>43630</v>
      </c>
      <c r="C28" s="713" t="str">
        <f t="shared" si="5"/>
        <v>*PDR1906-1230*</v>
      </c>
      <c r="D28" s="883" t="s">
        <v>4122</v>
      </c>
      <c r="E28" s="1288" t="s">
        <v>4120</v>
      </c>
      <c r="F28" s="1288"/>
      <c r="G28" s="1289" t="s">
        <v>4119</v>
      </c>
      <c r="H28" s="1290" t="s">
        <v>2383</v>
      </c>
      <c r="I28" s="1290" t="s">
        <v>4118</v>
      </c>
      <c r="J28" s="1288">
        <v>2060</v>
      </c>
      <c r="K28" s="1291">
        <v>22814</v>
      </c>
      <c r="L28" s="1290" t="s">
        <v>4117</v>
      </c>
      <c r="M28" s="1292" t="s">
        <v>4116</v>
      </c>
      <c r="N28" s="883" t="s">
        <v>2147</v>
      </c>
      <c r="O28" s="1291" t="s">
        <v>1291</v>
      </c>
      <c r="P28" s="1291"/>
      <c r="Q28" s="1291"/>
      <c r="R28" s="1291">
        <v>43633</v>
      </c>
      <c r="S28" s="1288">
        <v>2060</v>
      </c>
      <c r="T28" s="1293" t="s">
        <v>2208</v>
      </c>
      <c r="U28" s="1293"/>
      <c r="V28" s="887">
        <v>2060</v>
      </c>
      <c r="W28" s="880"/>
      <c r="X28" s="881" t="s">
        <v>1828</v>
      </c>
      <c r="Y28" s="882" t="s">
        <v>3850</v>
      </c>
      <c r="Z28" s="883">
        <v>508</v>
      </c>
      <c r="AA28" s="884">
        <v>1675</v>
      </c>
      <c r="AB28" s="329">
        <f t="shared" si="0"/>
        <v>20.6</v>
      </c>
      <c r="AC28" s="329">
        <f t="shared" si="1"/>
        <v>781.92000000000019</v>
      </c>
      <c r="AD28" s="340">
        <f t="shared" si="2"/>
        <v>21.032000000000004</v>
      </c>
      <c r="AE28" s="341">
        <f t="shared" si="3"/>
        <v>21</v>
      </c>
      <c r="AF28" s="340">
        <f t="shared" si="4"/>
        <v>21.019200000000001</v>
      </c>
      <c r="AG28" s="262" t="s">
        <v>1330</v>
      </c>
      <c r="AH28" s="255" t="s">
        <v>2</v>
      </c>
      <c r="AI28" s="255">
        <v>100</v>
      </c>
      <c r="AJ28" s="255"/>
      <c r="AK28" s="255">
        <v>10</v>
      </c>
      <c r="AL28" s="255" t="s">
        <v>2048</v>
      </c>
    </row>
    <row r="29" spans="1:38" s="792" customFormat="1" ht="12" customHeight="1">
      <c r="A29" s="256">
        <v>220</v>
      </c>
      <c r="B29" s="257">
        <v>43630</v>
      </c>
      <c r="C29" s="713" t="str">
        <f t="shared" si="5"/>
        <v>*PDR1906-1232*</v>
      </c>
      <c r="D29" s="883" t="s">
        <v>4121</v>
      </c>
      <c r="E29" s="1288" t="s">
        <v>4120</v>
      </c>
      <c r="F29" s="1288"/>
      <c r="G29" s="1289" t="s">
        <v>4119</v>
      </c>
      <c r="H29" s="1290" t="s">
        <v>2383</v>
      </c>
      <c r="I29" s="1290" t="s">
        <v>4118</v>
      </c>
      <c r="J29" s="1288">
        <v>2060</v>
      </c>
      <c r="K29" s="1291">
        <v>22814</v>
      </c>
      <c r="L29" s="1290" t="s">
        <v>4117</v>
      </c>
      <c r="M29" s="1292" t="s">
        <v>4116</v>
      </c>
      <c r="N29" s="883" t="s">
        <v>2147</v>
      </c>
      <c r="O29" s="1291" t="s">
        <v>1291</v>
      </c>
      <c r="P29" s="1291"/>
      <c r="Q29" s="1291"/>
      <c r="R29" s="1291">
        <v>43633</v>
      </c>
      <c r="S29" s="1288">
        <v>2060</v>
      </c>
      <c r="T29" s="1293" t="s">
        <v>2208</v>
      </c>
      <c r="U29" s="1293"/>
      <c r="V29" s="887">
        <v>2060</v>
      </c>
      <c r="W29" s="880"/>
      <c r="X29" s="881" t="s">
        <v>1828</v>
      </c>
      <c r="Y29" s="882" t="s">
        <v>3850</v>
      </c>
      <c r="Z29" s="883">
        <v>508</v>
      </c>
      <c r="AA29" s="884">
        <v>1675</v>
      </c>
      <c r="AB29" s="329">
        <f t="shared" si="0"/>
        <v>20.6</v>
      </c>
      <c r="AC29" s="329">
        <f t="shared" si="1"/>
        <v>802.52000000000021</v>
      </c>
      <c r="AD29" s="340">
        <f t="shared" si="2"/>
        <v>21.375333333333337</v>
      </c>
      <c r="AE29" s="341">
        <f t="shared" si="3"/>
        <v>21</v>
      </c>
      <c r="AF29" s="340">
        <f t="shared" si="4"/>
        <v>21.225200000000001</v>
      </c>
      <c r="AG29" s="262" t="s">
        <v>1330</v>
      </c>
      <c r="AH29" s="255" t="s">
        <v>2</v>
      </c>
      <c r="AI29" s="255">
        <v>100</v>
      </c>
      <c r="AJ29" s="255"/>
      <c r="AK29" s="255">
        <v>10</v>
      </c>
      <c r="AL29" s="255" t="s">
        <v>2048</v>
      </c>
    </row>
    <row r="30" spans="1:38" s="792" customFormat="1" ht="12" customHeight="1">
      <c r="A30" s="256">
        <v>230</v>
      </c>
      <c r="B30" s="257">
        <v>43630</v>
      </c>
      <c r="C30" s="713" t="str">
        <f t="shared" si="5"/>
        <v>*PDR1906-1195*</v>
      </c>
      <c r="D30" s="672" t="s">
        <v>4061</v>
      </c>
      <c r="E30" s="256" t="s">
        <v>4060</v>
      </c>
      <c r="F30" s="256"/>
      <c r="G30" s="297" t="s">
        <v>4059</v>
      </c>
      <c r="H30" s="258" t="s">
        <v>1307</v>
      </c>
      <c r="I30" s="258" t="s">
        <v>4058</v>
      </c>
      <c r="J30" s="256">
        <v>700</v>
      </c>
      <c r="K30" s="257">
        <v>22815</v>
      </c>
      <c r="L30" s="258" t="s">
        <v>1329</v>
      </c>
      <c r="M30" s="260" t="s">
        <v>4057</v>
      </c>
      <c r="N30" s="672" t="s">
        <v>503</v>
      </c>
      <c r="O30" s="257" t="s">
        <v>1291</v>
      </c>
      <c r="P30" s="257"/>
      <c r="Q30" s="257"/>
      <c r="R30" s="257">
        <v>43631</v>
      </c>
      <c r="S30" s="256">
        <v>700</v>
      </c>
      <c r="T30" s="256"/>
      <c r="U30" s="256" t="s">
        <v>4156</v>
      </c>
      <c r="V30" s="293">
        <v>700</v>
      </c>
      <c r="W30" s="259"/>
      <c r="X30" s="680" t="s">
        <v>1828</v>
      </c>
      <c r="Y30" s="674" t="s">
        <v>1064</v>
      </c>
      <c r="Z30" s="672">
        <v>485</v>
      </c>
      <c r="AA30" s="261">
        <v>1597</v>
      </c>
      <c r="AB30" s="329">
        <f t="shared" si="0"/>
        <v>22</v>
      </c>
      <c r="AC30" s="329">
        <f t="shared" si="1"/>
        <v>824.52000000000021</v>
      </c>
      <c r="AD30" s="340">
        <f t="shared" si="2"/>
        <v>21.742000000000004</v>
      </c>
      <c r="AE30" s="341">
        <f t="shared" si="3"/>
        <v>21</v>
      </c>
      <c r="AF30" s="340">
        <f t="shared" si="4"/>
        <v>21.445200000000003</v>
      </c>
      <c r="AG30" s="262" t="s">
        <v>1330</v>
      </c>
      <c r="AH30" s="255" t="s">
        <v>2</v>
      </c>
      <c r="AI30" s="255">
        <v>100</v>
      </c>
      <c r="AJ30" s="255">
        <v>15</v>
      </c>
      <c r="AK30" s="255">
        <v>10</v>
      </c>
      <c r="AL30" s="255" t="s">
        <v>4056</v>
      </c>
    </row>
    <row r="31" spans="1:38" s="792" customFormat="1" ht="12" customHeight="1">
      <c r="A31" s="256">
        <v>240</v>
      </c>
      <c r="B31" s="257">
        <v>43631</v>
      </c>
      <c r="C31" s="713" t="str">
        <f t="shared" si="5"/>
        <v>*PDR1906-1256*</v>
      </c>
      <c r="D31" s="672" t="s">
        <v>4135</v>
      </c>
      <c r="E31" s="256" t="s">
        <v>4136</v>
      </c>
      <c r="F31" s="256"/>
      <c r="G31" s="297" t="s">
        <v>4137</v>
      </c>
      <c r="H31" s="258" t="s">
        <v>1350</v>
      </c>
      <c r="I31" s="258" t="s">
        <v>4138</v>
      </c>
      <c r="J31" s="256">
        <v>660</v>
      </c>
      <c r="K31" s="257">
        <v>22815</v>
      </c>
      <c r="L31" s="258" t="s">
        <v>4139</v>
      </c>
      <c r="M31" s="260" t="s">
        <v>4140</v>
      </c>
      <c r="N31" s="741" t="s">
        <v>4141</v>
      </c>
      <c r="O31" s="257"/>
      <c r="P31" s="257">
        <v>43631</v>
      </c>
      <c r="Q31" s="741"/>
      <c r="R31" s="257">
        <v>43598</v>
      </c>
      <c r="S31" s="256">
        <v>660</v>
      </c>
      <c r="T31" s="256"/>
      <c r="U31" s="256">
        <v>660</v>
      </c>
      <c r="V31" s="293">
        <v>660</v>
      </c>
      <c r="W31" s="259"/>
      <c r="X31" s="680" t="s">
        <v>1828</v>
      </c>
      <c r="Y31" s="674" t="s">
        <v>1304</v>
      </c>
      <c r="Z31" s="672">
        <v>596</v>
      </c>
      <c r="AA31" s="261">
        <v>1281</v>
      </c>
      <c r="AB31" s="329">
        <f t="shared" si="0"/>
        <v>21.6</v>
      </c>
      <c r="AC31" s="329">
        <f t="shared" si="1"/>
        <v>846.12000000000023</v>
      </c>
      <c r="AD31" s="340">
        <f t="shared" si="2"/>
        <v>22.102000000000004</v>
      </c>
      <c r="AE31" s="341">
        <f t="shared" si="3"/>
        <v>22</v>
      </c>
      <c r="AF31" s="340">
        <f t="shared" si="4"/>
        <v>22.061200000000003</v>
      </c>
      <c r="AG31" s="262" t="s">
        <v>1330</v>
      </c>
      <c r="AH31" s="255" t="s">
        <v>2</v>
      </c>
      <c r="AI31" s="255">
        <v>100</v>
      </c>
      <c r="AJ31" s="255">
        <v>15</v>
      </c>
      <c r="AK31" s="255">
        <v>10</v>
      </c>
      <c r="AL31" s="255" t="s">
        <v>2214</v>
      </c>
    </row>
    <row r="32" spans="1:38" s="792" customFormat="1" ht="12" customHeight="1">
      <c r="A32" s="256">
        <v>250</v>
      </c>
      <c r="B32" s="257">
        <v>43631</v>
      </c>
      <c r="C32" s="713" t="str">
        <f t="shared" si="5"/>
        <v>*PDR1906-1257*</v>
      </c>
      <c r="D32" s="672" t="s">
        <v>4142</v>
      </c>
      <c r="E32" s="256" t="s">
        <v>4143</v>
      </c>
      <c r="F32" s="256"/>
      <c r="G32" s="297" t="s">
        <v>4137</v>
      </c>
      <c r="H32" s="258" t="s">
        <v>1350</v>
      </c>
      <c r="I32" s="258" t="s">
        <v>4144</v>
      </c>
      <c r="J32" s="256">
        <v>1540</v>
      </c>
      <c r="K32" s="257">
        <v>22817</v>
      </c>
      <c r="L32" s="258" t="s">
        <v>4139</v>
      </c>
      <c r="M32" s="260" t="s">
        <v>4140</v>
      </c>
      <c r="N32" s="741" t="s">
        <v>4145</v>
      </c>
      <c r="O32" s="257" t="s">
        <v>1291</v>
      </c>
      <c r="P32" s="257"/>
      <c r="Q32" s="741"/>
      <c r="R32" s="257">
        <v>43598</v>
      </c>
      <c r="S32" s="256">
        <v>1540</v>
      </c>
      <c r="T32" s="256"/>
      <c r="U32" s="256">
        <v>1540</v>
      </c>
      <c r="V32" s="293">
        <v>1540</v>
      </c>
      <c r="W32" s="259"/>
      <c r="X32" s="680" t="s">
        <v>1828</v>
      </c>
      <c r="Y32" s="674" t="s">
        <v>1304</v>
      </c>
      <c r="Z32" s="672">
        <v>596</v>
      </c>
      <c r="AA32" s="261">
        <v>1281</v>
      </c>
      <c r="AB32" s="329">
        <f t="shared" si="0"/>
        <v>15.4</v>
      </c>
      <c r="AC32" s="329">
        <f t="shared" si="1"/>
        <v>861.52000000000021</v>
      </c>
      <c r="AD32" s="340">
        <f t="shared" si="2"/>
        <v>22.358666666666672</v>
      </c>
      <c r="AE32" s="341">
        <f t="shared" si="3"/>
        <v>22</v>
      </c>
      <c r="AF32" s="340">
        <f t="shared" si="4"/>
        <v>22.215200000000003</v>
      </c>
      <c r="AG32" s="262" t="s">
        <v>1330</v>
      </c>
      <c r="AH32" s="255" t="s">
        <v>2</v>
      </c>
      <c r="AI32" s="255">
        <v>100</v>
      </c>
      <c r="AJ32" s="255">
        <v>0</v>
      </c>
      <c r="AK32" s="255">
        <v>10</v>
      </c>
      <c r="AL32" s="255" t="s">
        <v>2214</v>
      </c>
    </row>
    <row r="33" spans="1:184" s="792" customFormat="1" ht="12" customHeight="1">
      <c r="A33" s="256">
        <v>260</v>
      </c>
      <c r="B33" s="257">
        <v>43614</v>
      </c>
      <c r="C33" s="713" t="str">
        <f t="shared" si="5"/>
        <v>*PDR1906-0399*</v>
      </c>
      <c r="D33" s="672" t="s">
        <v>3523</v>
      </c>
      <c r="E33" s="256" t="s">
        <v>3521</v>
      </c>
      <c r="F33" s="256"/>
      <c r="G33" s="297" t="s">
        <v>3244</v>
      </c>
      <c r="H33" s="258" t="s">
        <v>2016</v>
      </c>
      <c r="I33" s="260">
        <v>3821061</v>
      </c>
      <c r="J33" s="256">
        <v>1000</v>
      </c>
      <c r="K33" s="257">
        <v>43634</v>
      </c>
      <c r="L33" s="258" t="s">
        <v>1371</v>
      </c>
      <c r="M33" s="260" t="s">
        <v>3245</v>
      </c>
      <c r="N33" s="672"/>
      <c r="O33" s="257" t="s">
        <v>1291</v>
      </c>
      <c r="P33" s="258"/>
      <c r="Q33" s="258" t="s">
        <v>2546</v>
      </c>
      <c r="R33" s="257">
        <v>43633</v>
      </c>
      <c r="S33" s="256">
        <v>1003</v>
      </c>
      <c r="T33" s="256"/>
      <c r="U33" s="256" t="s">
        <v>2949</v>
      </c>
      <c r="V33" s="293">
        <v>1000</v>
      </c>
      <c r="W33" s="259"/>
      <c r="X33" s="680" t="s">
        <v>1828</v>
      </c>
      <c r="Y33" s="674" t="s">
        <v>3246</v>
      </c>
      <c r="Z33" s="672">
        <v>498</v>
      </c>
      <c r="AA33" s="261">
        <v>1677</v>
      </c>
      <c r="AB33" s="329">
        <f t="shared" si="0"/>
        <v>25.03</v>
      </c>
      <c r="AC33" s="329">
        <f t="shared" si="1"/>
        <v>886.55000000000018</v>
      </c>
      <c r="AD33" s="340">
        <f t="shared" si="2"/>
        <v>22.775833333333338</v>
      </c>
      <c r="AE33" s="341">
        <f t="shared" si="3"/>
        <v>22</v>
      </c>
      <c r="AF33" s="340">
        <f t="shared" si="4"/>
        <v>22.465500000000002</v>
      </c>
      <c r="AG33" s="262" t="s">
        <v>1330</v>
      </c>
      <c r="AH33" s="255" t="s">
        <v>2</v>
      </c>
      <c r="AI33" s="255">
        <v>100</v>
      </c>
      <c r="AJ33" s="255">
        <v>15</v>
      </c>
      <c r="AK33" s="255">
        <v>10</v>
      </c>
      <c r="AL33" s="255" t="s">
        <v>1902</v>
      </c>
    </row>
    <row r="34" spans="1:184" s="792" customFormat="1" ht="12" customHeight="1">
      <c r="A34" s="256">
        <v>270</v>
      </c>
      <c r="B34" s="257">
        <v>43614</v>
      </c>
      <c r="C34" s="713" t="str">
        <f t="shared" si="5"/>
        <v>*PDR1906-0400*</v>
      </c>
      <c r="D34" s="672" t="s">
        <v>3522</v>
      </c>
      <c r="E34" s="256" t="s">
        <v>3521</v>
      </c>
      <c r="F34" s="256"/>
      <c r="G34" s="297" t="s">
        <v>3244</v>
      </c>
      <c r="H34" s="258" t="s">
        <v>2016</v>
      </c>
      <c r="I34" s="260">
        <v>3821061</v>
      </c>
      <c r="J34" s="256">
        <v>1000</v>
      </c>
      <c r="K34" s="257">
        <v>43634</v>
      </c>
      <c r="L34" s="258" t="s">
        <v>1371</v>
      </c>
      <c r="M34" s="260" t="s">
        <v>3245</v>
      </c>
      <c r="N34" s="672"/>
      <c r="O34" s="257" t="s">
        <v>1291</v>
      </c>
      <c r="P34" s="258"/>
      <c r="Q34" s="258" t="s">
        <v>2546</v>
      </c>
      <c r="R34" s="257">
        <v>43633</v>
      </c>
      <c r="S34" s="256">
        <v>1003</v>
      </c>
      <c r="T34" s="256"/>
      <c r="U34" s="256" t="s">
        <v>4157</v>
      </c>
      <c r="V34" s="293">
        <v>1000</v>
      </c>
      <c r="W34" s="259"/>
      <c r="X34" s="680" t="s">
        <v>1828</v>
      </c>
      <c r="Y34" s="674" t="s">
        <v>3246</v>
      </c>
      <c r="Z34" s="672">
        <v>498</v>
      </c>
      <c r="AA34" s="261">
        <v>1677</v>
      </c>
      <c r="AB34" s="329">
        <f t="shared" si="0"/>
        <v>10.029999999999999</v>
      </c>
      <c r="AC34" s="329">
        <f t="shared" si="1"/>
        <v>896.58000000000015</v>
      </c>
      <c r="AD34" s="340">
        <f t="shared" si="2"/>
        <v>22.943000000000005</v>
      </c>
      <c r="AE34" s="341">
        <f t="shared" si="3"/>
        <v>22</v>
      </c>
      <c r="AF34" s="340">
        <f t="shared" si="4"/>
        <v>22.565800000000003</v>
      </c>
      <c r="AG34" s="262" t="s">
        <v>1330</v>
      </c>
      <c r="AH34" s="255" t="s">
        <v>2</v>
      </c>
      <c r="AI34" s="255">
        <v>100</v>
      </c>
      <c r="AJ34" s="255">
        <v>0</v>
      </c>
      <c r="AK34" s="255">
        <v>10</v>
      </c>
      <c r="AL34" s="255" t="s">
        <v>1902</v>
      </c>
    </row>
    <row r="35" spans="1:184" s="792" customFormat="1" ht="12" customHeight="1">
      <c r="A35" s="256">
        <v>280</v>
      </c>
      <c r="B35" s="257">
        <v>43609</v>
      </c>
      <c r="C35" s="713" t="str">
        <f t="shared" si="5"/>
        <v>*PDR1906-0257*</v>
      </c>
      <c r="D35" s="672" t="s">
        <v>3520</v>
      </c>
      <c r="E35" s="256" t="s">
        <v>2444</v>
      </c>
      <c r="F35" s="256"/>
      <c r="G35" s="297" t="s">
        <v>2417</v>
      </c>
      <c r="H35" s="258" t="s">
        <v>1303</v>
      </c>
      <c r="I35" s="258" t="s">
        <v>2416</v>
      </c>
      <c r="J35" s="256">
        <v>1345</v>
      </c>
      <c r="K35" s="257">
        <v>43634</v>
      </c>
      <c r="L35" s="258" t="s">
        <v>1371</v>
      </c>
      <c r="M35" s="260" t="s">
        <v>2415</v>
      </c>
      <c r="N35" s="672"/>
      <c r="O35" s="257" t="s">
        <v>1291</v>
      </c>
      <c r="P35" s="257"/>
      <c r="Q35" s="257"/>
      <c r="R35" s="257">
        <v>43631</v>
      </c>
      <c r="S35" s="256">
        <v>1348</v>
      </c>
      <c r="T35" s="256"/>
      <c r="U35" s="276" t="s">
        <v>4158</v>
      </c>
      <c r="V35" s="293">
        <v>1345</v>
      </c>
      <c r="W35" s="259"/>
      <c r="X35" s="680" t="s">
        <v>1828</v>
      </c>
      <c r="Y35" s="674" t="s">
        <v>1304</v>
      </c>
      <c r="Z35" s="672">
        <v>623</v>
      </c>
      <c r="AA35" s="261">
        <v>1293</v>
      </c>
      <c r="AB35" s="329">
        <f t="shared" si="0"/>
        <v>28.48</v>
      </c>
      <c r="AC35" s="329">
        <f t="shared" si="1"/>
        <v>925.06000000000017</v>
      </c>
      <c r="AD35" s="340">
        <f t="shared" si="2"/>
        <v>23.417666666666669</v>
      </c>
      <c r="AE35" s="341">
        <f t="shared" si="3"/>
        <v>23</v>
      </c>
      <c r="AF35" s="340">
        <f t="shared" si="4"/>
        <v>23.250600000000002</v>
      </c>
      <c r="AG35" s="262" t="s">
        <v>1330</v>
      </c>
      <c r="AH35" s="255" t="s">
        <v>2</v>
      </c>
      <c r="AI35" s="255">
        <v>100</v>
      </c>
      <c r="AJ35" s="255">
        <v>15</v>
      </c>
      <c r="AK35" s="255">
        <v>10</v>
      </c>
      <c r="AL35" s="255" t="s">
        <v>2414</v>
      </c>
    </row>
    <row r="36" spans="1:184" s="792" customFormat="1" ht="12" customHeight="1">
      <c r="A36" s="256">
        <v>290</v>
      </c>
      <c r="B36" s="257">
        <v>43623</v>
      </c>
      <c r="C36" s="713" t="str">
        <f t="shared" si="5"/>
        <v>*PDR1911-0014*</v>
      </c>
      <c r="D36" s="672" t="s">
        <v>3587</v>
      </c>
      <c r="E36" s="256" t="s">
        <v>3586</v>
      </c>
      <c r="F36" s="256"/>
      <c r="G36" s="297" t="s">
        <v>2417</v>
      </c>
      <c r="H36" s="258" t="s">
        <v>1303</v>
      </c>
      <c r="I36" s="258" t="s">
        <v>2416</v>
      </c>
      <c r="J36" s="256">
        <v>1345</v>
      </c>
      <c r="K36" s="257">
        <v>43634</v>
      </c>
      <c r="L36" s="258" t="s">
        <v>1371</v>
      </c>
      <c r="M36" s="260" t="s">
        <v>2415</v>
      </c>
      <c r="N36" s="672"/>
      <c r="O36" s="257" t="s">
        <v>1291</v>
      </c>
      <c r="P36" s="257"/>
      <c r="Q36" s="257"/>
      <c r="R36" s="257">
        <v>43631</v>
      </c>
      <c r="S36" s="256">
        <v>1345</v>
      </c>
      <c r="T36" s="256"/>
      <c r="U36" s="276" t="s">
        <v>4159</v>
      </c>
      <c r="V36" s="293">
        <v>1345</v>
      </c>
      <c r="W36" s="259"/>
      <c r="X36" s="680" t="s">
        <v>1828</v>
      </c>
      <c r="Y36" s="674" t="s">
        <v>1304</v>
      </c>
      <c r="Z36" s="672">
        <v>623</v>
      </c>
      <c r="AA36" s="261">
        <v>1293</v>
      </c>
      <c r="AB36" s="329">
        <f t="shared" si="0"/>
        <v>13.45</v>
      </c>
      <c r="AC36" s="329">
        <f t="shared" si="1"/>
        <v>938.51000000000022</v>
      </c>
      <c r="AD36" s="340">
        <f t="shared" si="2"/>
        <v>23.641833333333338</v>
      </c>
      <c r="AE36" s="341">
        <f t="shared" si="3"/>
        <v>23</v>
      </c>
      <c r="AF36" s="340">
        <f t="shared" si="4"/>
        <v>23.385100000000001</v>
      </c>
      <c r="AG36" s="262" t="s">
        <v>1330</v>
      </c>
      <c r="AH36" s="255" t="s">
        <v>2</v>
      </c>
      <c r="AI36" s="255">
        <v>100</v>
      </c>
      <c r="AJ36" s="255"/>
      <c r="AK36" s="255">
        <v>10</v>
      </c>
      <c r="AL36" s="255" t="s">
        <v>2414</v>
      </c>
    </row>
    <row r="37" spans="1:184" s="792" customFormat="1" ht="12" customHeight="1">
      <c r="A37" s="256">
        <v>300</v>
      </c>
      <c r="B37" s="257">
        <v>43628</v>
      </c>
      <c r="C37" s="713" t="str">
        <f t="shared" si="5"/>
        <v>*PDR1906-1101*</v>
      </c>
      <c r="D37" s="672" t="s">
        <v>4133</v>
      </c>
      <c r="E37" s="256" t="s">
        <v>4134</v>
      </c>
      <c r="F37" s="256"/>
      <c r="G37" s="297" t="s">
        <v>2509</v>
      </c>
      <c r="H37" s="258" t="s">
        <v>1350</v>
      </c>
      <c r="I37" s="258" t="s">
        <v>2510</v>
      </c>
      <c r="J37" s="256">
        <v>1340</v>
      </c>
      <c r="K37" s="257">
        <v>22816</v>
      </c>
      <c r="L37" s="258" t="s">
        <v>1371</v>
      </c>
      <c r="M37" s="260" t="s">
        <v>2415</v>
      </c>
      <c r="N37" s="1222"/>
      <c r="O37" s="257" t="s">
        <v>1291</v>
      </c>
      <c r="P37" s="257"/>
      <c r="Q37" s="257"/>
      <c r="R37" s="257">
        <v>43633</v>
      </c>
      <c r="S37" s="256">
        <v>1340</v>
      </c>
      <c r="T37" s="256"/>
      <c r="U37" s="256" t="s">
        <v>4160</v>
      </c>
      <c r="V37" s="293">
        <v>1340</v>
      </c>
      <c r="W37" s="259"/>
      <c r="X37" s="680" t="s">
        <v>1828</v>
      </c>
      <c r="Y37" s="674" t="s">
        <v>1304</v>
      </c>
      <c r="Z37" s="672">
        <v>623</v>
      </c>
      <c r="AA37" s="261">
        <v>1293</v>
      </c>
      <c r="AB37" s="329">
        <f t="shared" si="0"/>
        <v>13.4</v>
      </c>
      <c r="AC37" s="329">
        <f t="shared" si="1"/>
        <v>951.9100000000002</v>
      </c>
      <c r="AD37" s="340">
        <f t="shared" si="2"/>
        <v>23.865166666666671</v>
      </c>
      <c r="AE37" s="341">
        <f t="shared" si="3"/>
        <v>23</v>
      </c>
      <c r="AF37" s="340">
        <f t="shared" si="4"/>
        <v>23.519100000000002</v>
      </c>
      <c r="AG37" s="262" t="s">
        <v>1330</v>
      </c>
      <c r="AH37" s="255" t="s">
        <v>2</v>
      </c>
      <c r="AI37" s="255">
        <v>100</v>
      </c>
      <c r="AJ37" s="255">
        <v>0</v>
      </c>
      <c r="AK37" s="255">
        <v>10</v>
      </c>
      <c r="AL37" s="255" t="s">
        <v>2414</v>
      </c>
    </row>
    <row r="38" spans="1:184" s="792" customFormat="1" ht="12" customHeight="1">
      <c r="A38" s="256">
        <v>310</v>
      </c>
      <c r="B38" s="257">
        <v>43630</v>
      </c>
      <c r="C38" s="713" t="str">
        <f t="shared" si="5"/>
        <v>*PDR1906-1197*</v>
      </c>
      <c r="D38" s="672" t="s">
        <v>4038</v>
      </c>
      <c r="E38" s="256" t="s">
        <v>4037</v>
      </c>
      <c r="F38" s="256"/>
      <c r="G38" s="297" t="s">
        <v>4036</v>
      </c>
      <c r="H38" s="258" t="s">
        <v>1303</v>
      </c>
      <c r="I38" s="258" t="s">
        <v>4035</v>
      </c>
      <c r="J38" s="256">
        <v>505</v>
      </c>
      <c r="K38" s="257">
        <v>43634</v>
      </c>
      <c r="L38" s="258" t="s">
        <v>1371</v>
      </c>
      <c r="M38" s="260" t="s">
        <v>4034</v>
      </c>
      <c r="N38" s="672"/>
      <c r="O38" s="257" t="s">
        <v>1291</v>
      </c>
      <c r="P38" s="257"/>
      <c r="Q38" s="257"/>
      <c r="R38" s="257">
        <v>43631</v>
      </c>
      <c r="S38" s="256">
        <v>505</v>
      </c>
      <c r="T38" s="256"/>
      <c r="U38" s="256" t="s">
        <v>4161</v>
      </c>
      <c r="V38" s="293">
        <v>505</v>
      </c>
      <c r="W38" s="259"/>
      <c r="X38" s="680" t="s">
        <v>1828</v>
      </c>
      <c r="Y38" s="674" t="s">
        <v>1380</v>
      </c>
      <c r="Z38" s="672">
        <v>552</v>
      </c>
      <c r="AA38" s="261">
        <v>1299</v>
      </c>
      <c r="AB38" s="329">
        <f t="shared" si="0"/>
        <v>20.05</v>
      </c>
      <c r="AC38" s="329">
        <f t="shared" si="1"/>
        <v>971.96000000000015</v>
      </c>
      <c r="AD38" s="340">
        <f t="shared" si="2"/>
        <v>24.199333333333335</v>
      </c>
      <c r="AE38" s="341">
        <f t="shared" si="3"/>
        <v>24</v>
      </c>
      <c r="AF38" s="340">
        <f t="shared" si="4"/>
        <v>24.119600000000002</v>
      </c>
      <c r="AG38" s="262" t="s">
        <v>1330</v>
      </c>
      <c r="AH38" s="255" t="s">
        <v>2</v>
      </c>
      <c r="AI38" s="255">
        <v>100</v>
      </c>
      <c r="AJ38" s="255">
        <v>15</v>
      </c>
      <c r="AK38" s="255">
        <v>10</v>
      </c>
      <c r="AL38" s="255">
        <v>0</v>
      </c>
    </row>
    <row r="39" spans="1:184" s="274" customFormat="1" ht="12" customHeight="1">
      <c r="A39" s="256" t="s">
        <v>66</v>
      </c>
      <c r="B39" s="257">
        <v>43609</v>
      </c>
      <c r="C39" s="713" t="str">
        <f>"*"&amp;D39&amp;"*"</f>
        <v>*PDW1906-0069*</v>
      </c>
      <c r="D39" s="672" t="s">
        <v>4026</v>
      </c>
      <c r="E39" s="256" t="s">
        <v>2793</v>
      </c>
      <c r="F39" s="256"/>
      <c r="G39" s="297" t="s">
        <v>2694</v>
      </c>
      <c r="H39" s="258" t="s">
        <v>1358</v>
      </c>
      <c r="I39" s="258" t="s">
        <v>2693</v>
      </c>
      <c r="J39" s="256">
        <v>250</v>
      </c>
      <c r="K39" s="257">
        <v>43634</v>
      </c>
      <c r="L39" s="258" t="s">
        <v>2692</v>
      </c>
      <c r="M39" s="260" t="s">
        <v>2691</v>
      </c>
      <c r="N39" s="672" t="s">
        <v>503</v>
      </c>
      <c r="O39" s="257" t="s">
        <v>1291</v>
      </c>
      <c r="P39" s="257"/>
      <c r="Q39" s="793" t="s">
        <v>4027</v>
      </c>
      <c r="R39" s="257">
        <v>43633</v>
      </c>
      <c r="S39" s="256">
        <v>250</v>
      </c>
      <c r="T39" s="256"/>
      <c r="U39" s="256">
        <v>250</v>
      </c>
      <c r="V39" s="293">
        <v>250</v>
      </c>
      <c r="W39" s="259"/>
      <c r="X39" s="680" t="s">
        <v>1829</v>
      </c>
      <c r="Y39" s="260" t="s">
        <v>1336</v>
      </c>
      <c r="Z39" s="672">
        <v>445</v>
      </c>
      <c r="AA39" s="261">
        <v>1311</v>
      </c>
      <c r="AB39" s="329">
        <f t="shared" si="0"/>
        <v>17.5</v>
      </c>
      <c r="AC39" s="329">
        <f t="shared" si="1"/>
        <v>989.46000000000015</v>
      </c>
      <c r="AD39" s="340">
        <f t="shared" si="2"/>
        <v>24.491000000000003</v>
      </c>
      <c r="AE39" s="341">
        <f t="shared" si="3"/>
        <v>24</v>
      </c>
      <c r="AF39" s="340">
        <f t="shared" si="4"/>
        <v>24.294600000000003</v>
      </c>
      <c r="AG39" s="262" t="s">
        <v>1330</v>
      </c>
      <c r="AH39" s="255" t="s">
        <v>2</v>
      </c>
      <c r="AI39" s="255">
        <v>100</v>
      </c>
      <c r="AJ39" s="255">
        <v>15</v>
      </c>
      <c r="AK39" s="255">
        <v>20</v>
      </c>
      <c r="AL39" s="726" t="s">
        <v>1856</v>
      </c>
    </row>
    <row r="40" spans="1:184" s="792" customFormat="1" ht="12" customHeight="1">
      <c r="A40" s="256">
        <v>100</v>
      </c>
      <c r="B40" s="257">
        <v>43628</v>
      </c>
      <c r="C40" s="713" t="str">
        <f t="shared" si="5"/>
        <v>*PDR1906-1064*</v>
      </c>
      <c r="D40" s="672" t="s">
        <v>3894</v>
      </c>
      <c r="E40" s="256" t="s">
        <v>3892</v>
      </c>
      <c r="F40" s="256"/>
      <c r="G40" s="297" t="s">
        <v>2181</v>
      </c>
      <c r="H40" s="258" t="s">
        <v>1450</v>
      </c>
      <c r="I40" s="258" t="s">
        <v>2182</v>
      </c>
      <c r="J40" s="256">
        <v>4000</v>
      </c>
      <c r="K40" s="257">
        <v>22815</v>
      </c>
      <c r="L40" s="258" t="s">
        <v>2183</v>
      </c>
      <c r="M40" s="260" t="s">
        <v>2184</v>
      </c>
      <c r="N40" s="672"/>
      <c r="O40" s="257" t="s">
        <v>1291</v>
      </c>
      <c r="P40" s="257"/>
      <c r="Q40" s="257"/>
      <c r="R40" s="257">
        <v>43630</v>
      </c>
      <c r="S40" s="256">
        <v>4000</v>
      </c>
      <c r="T40" s="256"/>
      <c r="U40" s="256" t="s">
        <v>4100</v>
      </c>
      <c r="V40" s="293">
        <v>4000</v>
      </c>
      <c r="W40" s="259"/>
      <c r="X40" s="680" t="s">
        <v>1829</v>
      </c>
      <c r="Y40" s="260" t="s">
        <v>1306</v>
      </c>
      <c r="Z40" s="672">
        <v>434</v>
      </c>
      <c r="AA40" s="261">
        <v>1185</v>
      </c>
      <c r="AB40" s="329">
        <f t="shared" si="0"/>
        <v>55</v>
      </c>
      <c r="AC40" s="329">
        <f t="shared" si="1"/>
        <v>1044.46</v>
      </c>
      <c r="AD40" s="340">
        <f t="shared" si="2"/>
        <v>25.407666666666668</v>
      </c>
      <c r="AE40" s="341">
        <f t="shared" si="3"/>
        <v>25</v>
      </c>
      <c r="AF40" s="340">
        <f t="shared" si="4"/>
        <v>25.244600000000002</v>
      </c>
      <c r="AG40" s="262" t="s">
        <v>1330</v>
      </c>
      <c r="AH40" s="255" t="s">
        <v>2</v>
      </c>
      <c r="AI40" s="255">
        <v>100</v>
      </c>
      <c r="AJ40" s="255">
        <v>15</v>
      </c>
      <c r="AK40" s="255">
        <v>20</v>
      </c>
      <c r="AL40" s="840" t="s">
        <v>1885</v>
      </c>
    </row>
    <row r="41" spans="1:184" s="792" customFormat="1" ht="12" customHeight="1">
      <c r="A41" s="256">
        <v>110</v>
      </c>
      <c r="B41" s="257">
        <v>43630</v>
      </c>
      <c r="C41" s="713" t="str">
        <f t="shared" si="5"/>
        <v>*PDR1906-1176*</v>
      </c>
      <c r="D41" s="672" t="s">
        <v>4045</v>
      </c>
      <c r="E41" s="256" t="s">
        <v>4044</v>
      </c>
      <c r="F41" s="256"/>
      <c r="G41" s="297" t="s">
        <v>4043</v>
      </c>
      <c r="H41" s="258" t="s">
        <v>2388</v>
      </c>
      <c r="I41" s="258" t="s">
        <v>4042</v>
      </c>
      <c r="J41" s="256">
        <v>3000</v>
      </c>
      <c r="K41" s="257">
        <v>22815</v>
      </c>
      <c r="L41" s="258" t="s">
        <v>4041</v>
      </c>
      <c r="M41" s="260" t="s">
        <v>4040</v>
      </c>
      <c r="N41" s="672"/>
      <c r="O41" s="257" t="s">
        <v>1291</v>
      </c>
      <c r="P41" s="257"/>
      <c r="Q41" s="257"/>
      <c r="R41" s="257">
        <v>43631</v>
      </c>
      <c r="S41" s="256">
        <v>3000</v>
      </c>
      <c r="T41" s="256"/>
      <c r="U41" s="256" t="s">
        <v>4162</v>
      </c>
      <c r="V41" s="293">
        <v>3000</v>
      </c>
      <c r="W41" s="259"/>
      <c r="X41" s="680" t="s">
        <v>1829</v>
      </c>
      <c r="Y41" s="260" t="s">
        <v>218</v>
      </c>
      <c r="Z41" s="672">
        <v>468</v>
      </c>
      <c r="AA41" s="261">
        <v>1341</v>
      </c>
      <c r="AB41" s="329">
        <f t="shared" si="0"/>
        <v>45</v>
      </c>
      <c r="AC41" s="329">
        <f t="shared" si="1"/>
        <v>1089.46</v>
      </c>
      <c r="AD41" s="340">
        <f t="shared" si="2"/>
        <v>26.157666666666668</v>
      </c>
      <c r="AE41" s="341">
        <f t="shared" si="3"/>
        <v>26</v>
      </c>
      <c r="AF41" s="340">
        <f t="shared" si="4"/>
        <v>26.0946</v>
      </c>
      <c r="AG41" s="262" t="s">
        <v>1330</v>
      </c>
      <c r="AH41" s="255" t="s">
        <v>2</v>
      </c>
      <c r="AI41" s="255">
        <v>100</v>
      </c>
      <c r="AJ41" s="255">
        <v>15</v>
      </c>
      <c r="AK41" s="255">
        <v>10</v>
      </c>
      <c r="AL41" s="255" t="s">
        <v>4039</v>
      </c>
    </row>
    <row r="42" spans="1:184" s="310" customFormat="1" ht="15.95" customHeight="1">
      <c r="A42" s="302"/>
      <c r="B42" s="302"/>
      <c r="C42" s="301"/>
      <c r="D42" s="673"/>
      <c r="E42" s="346"/>
      <c r="F42" s="346"/>
      <c r="G42" s="673"/>
      <c r="H42" s="347"/>
      <c r="I42" s="347"/>
      <c r="J42" s="302"/>
      <c r="K42" s="301"/>
      <c r="L42" s="347" t="s">
        <v>347</v>
      </c>
      <c r="M42" s="347"/>
      <c r="N42" s="347"/>
      <c r="O42" s="389"/>
      <c r="P42" s="712"/>
      <c r="Q42" s="359"/>
      <c r="R42" s="301"/>
      <c r="S42" s="302"/>
      <c r="T42" s="360"/>
      <c r="U42" s="302"/>
      <c r="V42" s="302"/>
      <c r="W42" s="360"/>
      <c r="X42" s="346"/>
      <c r="Y42" s="347"/>
      <c r="Z42" s="361"/>
      <c r="AA42" s="356"/>
      <c r="AB42" s="329">
        <f t="shared" si="0"/>
        <v>120</v>
      </c>
      <c r="AC42" s="329">
        <f t="shared" si="1"/>
        <v>1209.46</v>
      </c>
      <c r="AD42" s="340">
        <f t="shared" si="2"/>
        <v>28.157666666666668</v>
      </c>
      <c r="AE42" s="341">
        <f t="shared" si="3"/>
        <v>28</v>
      </c>
      <c r="AF42" s="340">
        <f t="shared" si="4"/>
        <v>28.0946</v>
      </c>
      <c r="AG42" s="390"/>
      <c r="AH42" s="390"/>
      <c r="AI42" s="255">
        <v>70</v>
      </c>
      <c r="AJ42" s="711">
        <v>120</v>
      </c>
      <c r="AK42" s="390"/>
      <c r="AL42" s="304"/>
      <c r="AM42" s="391"/>
      <c r="AN42" s="391"/>
    </row>
    <row r="43" spans="1:184" s="310" customFormat="1" ht="15.95" customHeight="1">
      <c r="A43" s="302"/>
      <c r="B43" s="302"/>
      <c r="C43" s="301"/>
      <c r="D43" s="673"/>
      <c r="E43" s="346"/>
      <c r="F43" s="346"/>
      <c r="G43" s="673"/>
      <c r="H43" s="347"/>
      <c r="I43" s="347"/>
      <c r="J43" s="302"/>
      <c r="K43" s="301"/>
      <c r="L43" s="347"/>
      <c r="M43" s="347"/>
      <c r="N43" s="347"/>
      <c r="O43" s="347"/>
      <c r="P43" s="347"/>
      <c r="Q43" s="347"/>
      <c r="R43" s="389"/>
      <c r="S43" s="359"/>
      <c r="T43" s="359"/>
      <c r="U43" s="301"/>
      <c r="V43" s="302"/>
      <c r="W43" s="360"/>
      <c r="X43" s="302"/>
      <c r="Y43" s="302"/>
      <c r="Z43" s="360"/>
      <c r="AA43" s="360"/>
      <c r="AB43" s="346"/>
      <c r="AC43" s="347"/>
      <c r="AD43" s="361"/>
      <c r="AE43" s="362"/>
      <c r="AF43" s="363"/>
      <c r="AG43" s="363"/>
      <c r="AH43" s="364"/>
      <c r="AI43" s="610"/>
      <c r="AJ43" s="611"/>
      <c r="AK43" s="518"/>
      <c r="AL43" s="304"/>
      <c r="AM43" s="391"/>
      <c r="AN43" s="391"/>
    </row>
    <row r="44" spans="1:184" s="388" customFormat="1" ht="15.95" customHeight="1">
      <c r="A44" s="343"/>
      <c r="B44" s="343"/>
      <c r="C44" s="342"/>
      <c r="D44" s="1229"/>
      <c r="E44" s="343"/>
      <c r="F44" s="343"/>
      <c r="G44" s="343"/>
      <c r="H44" s="298"/>
      <c r="I44" s="298"/>
      <c r="J44" s="343">
        <f>SUM(J7:J43)</f>
        <v>61473</v>
      </c>
      <c r="K44" s="342"/>
      <c r="L44" s="298"/>
      <c r="M44" s="1229"/>
      <c r="N44" s="298"/>
      <c r="O44" s="298"/>
      <c r="P44" s="298"/>
      <c r="Q44" s="298"/>
      <c r="R44" s="342"/>
      <c r="S44" s="343">
        <f>SUM(S7:S43)</f>
        <v>61500</v>
      </c>
      <c r="T44" s="343"/>
      <c r="U44" s="343"/>
      <c r="V44" s="343"/>
      <c r="W44" s="366"/>
      <c r="X44" s="343"/>
      <c r="Y44" s="299"/>
      <c r="Z44" s="1229"/>
      <c r="AA44" s="345"/>
      <c r="AB44" s="357">
        <f>SUM(AB7:AB43)</f>
        <v>1209.46</v>
      </c>
      <c r="AC44" s="357"/>
      <c r="AD44" s="300"/>
      <c r="AE44" s="358"/>
      <c r="AF44" s="357">
        <f>AB44/60</f>
        <v>20.157666666666668</v>
      </c>
      <c r="AG44" s="300"/>
      <c r="AH44" s="392"/>
      <c r="AI44" s="392"/>
      <c r="AJ44" s="392"/>
      <c r="AK44" s="518"/>
      <c r="AL44" s="303"/>
      <c r="GB44" s="393"/>
    </row>
    <row r="45" spans="1:184">
      <c r="A45" s="1226"/>
      <c r="B45" s="1226"/>
      <c r="L45" s="394"/>
      <c r="M45" s="395"/>
      <c r="N45" s="395"/>
      <c r="O45" s="395"/>
      <c r="P45" s="395"/>
      <c r="Q45" s="395"/>
      <c r="R45" s="395"/>
      <c r="S45" s="395"/>
      <c r="T45" s="395"/>
      <c r="U45" s="395"/>
      <c r="V45" s="395"/>
      <c r="W45" s="396"/>
      <c r="Y45" s="1226"/>
      <c r="Z45" s="1226"/>
      <c r="AA45" s="1226"/>
      <c r="AK45" s="612"/>
    </row>
    <row r="46" spans="1:184">
      <c r="S46" s="315"/>
      <c r="T46" s="315"/>
      <c r="U46" s="315"/>
      <c r="V46" s="397"/>
      <c r="W46" s="398"/>
      <c r="Z46" s="835" t="s">
        <v>2307</v>
      </c>
    </row>
    <row r="47" spans="1:184">
      <c r="I47" s="369" t="s">
        <v>592</v>
      </c>
      <c r="R47" s="369" t="s">
        <v>594</v>
      </c>
      <c r="W47" s="367"/>
      <c r="AM47" s="315"/>
      <c r="AN47" s="315"/>
    </row>
    <row r="48" spans="1:184" s="1226" customFormat="1">
      <c r="I48" s="1555"/>
      <c r="J48" s="1555"/>
      <c r="R48" s="1555" t="s">
        <v>61</v>
      </c>
      <c r="S48" s="1555"/>
      <c r="T48" s="1555"/>
      <c r="U48" s="1555"/>
      <c r="V48" s="1555"/>
      <c r="W48" s="1555"/>
      <c r="X48" s="1555"/>
      <c r="Y48" s="399"/>
      <c r="Z48" s="399"/>
      <c r="AA48" s="399"/>
      <c r="AH48" s="400"/>
      <c r="AI48" s="400"/>
      <c r="AJ48" s="400"/>
      <c r="AK48" s="369"/>
      <c r="AL48" s="370"/>
      <c r="AM48" s="370"/>
    </row>
    <row r="49" spans="1:40">
      <c r="A49" s="369"/>
      <c r="B49" s="369"/>
      <c r="C49" s="369"/>
      <c r="I49" s="369" t="s">
        <v>593</v>
      </c>
      <c r="M49" s="369"/>
      <c r="T49" s="369"/>
      <c r="W49" s="367"/>
      <c r="AK49" s="400"/>
      <c r="AM49" s="315"/>
      <c r="AN49" s="315"/>
    </row>
  </sheetData>
  <mergeCells count="8">
    <mergeCell ref="AL5:AL7"/>
    <mergeCell ref="I48:J48"/>
    <mergeCell ref="R48:X48"/>
    <mergeCell ref="A2:AE2"/>
    <mergeCell ref="H4:H5"/>
    <mergeCell ref="I4:I5"/>
    <mergeCell ref="O4:Q4"/>
    <mergeCell ref="Z4:AA4"/>
  </mergeCells>
  <conditionalFormatting sqref="AA42">
    <cfRule type="duplicateValues" dxfId="1553" priority="168" stopIfTrue="1"/>
  </conditionalFormatting>
  <conditionalFormatting sqref="AA42">
    <cfRule type="duplicateValues" dxfId="1552" priority="166" stopIfTrue="1"/>
    <cfRule type="duplicateValues" dxfId="1551" priority="167" stopIfTrue="1"/>
  </conditionalFormatting>
  <conditionalFormatting sqref="BC42:BD42 BL42 AT42:AW42">
    <cfRule type="duplicateValues" dxfId="1550" priority="165" stopIfTrue="1"/>
  </conditionalFormatting>
  <conditionalFormatting sqref="BC42:BD42 BL42 AT42:AW42">
    <cfRule type="duplicateValues" dxfId="1549" priority="163" stopIfTrue="1"/>
    <cfRule type="duplicateValues" dxfId="1548" priority="164" stopIfTrue="1"/>
  </conditionalFormatting>
  <conditionalFormatting sqref="BM42">
    <cfRule type="duplicateValues" dxfId="1547" priority="162" stopIfTrue="1"/>
  </conditionalFormatting>
  <conditionalFormatting sqref="BM42">
    <cfRule type="duplicateValues" dxfId="1546" priority="160" stopIfTrue="1"/>
    <cfRule type="duplicateValues" dxfId="1545" priority="161" stopIfTrue="1"/>
  </conditionalFormatting>
  <conditionalFormatting sqref="D2">
    <cfRule type="duplicateValues" dxfId="1544" priority="159" stopIfTrue="1"/>
  </conditionalFormatting>
  <conditionalFormatting sqref="D2">
    <cfRule type="duplicateValues" dxfId="1543" priority="157" stopIfTrue="1"/>
    <cfRule type="duplicateValues" dxfId="1542" priority="158" stopIfTrue="1"/>
  </conditionalFormatting>
  <conditionalFormatting sqref="D39">
    <cfRule type="duplicateValues" dxfId="1541" priority="117" stopIfTrue="1"/>
  </conditionalFormatting>
  <conditionalFormatting sqref="D39">
    <cfRule type="duplicateValues" dxfId="1540" priority="115" stopIfTrue="1"/>
    <cfRule type="duplicateValues" dxfId="1539" priority="116" stopIfTrue="1"/>
  </conditionalFormatting>
  <conditionalFormatting sqref="Q39">
    <cfRule type="duplicateValues" dxfId="1538" priority="114" stopIfTrue="1"/>
  </conditionalFormatting>
  <conditionalFormatting sqref="Q39">
    <cfRule type="duplicateValues" dxfId="1537" priority="112" stopIfTrue="1"/>
    <cfRule type="duplicateValues" dxfId="1536" priority="113" stopIfTrue="1"/>
  </conditionalFormatting>
  <conditionalFormatting sqref="D15:D19">
    <cfRule type="duplicateValues" dxfId="1535" priority="42" stopIfTrue="1"/>
  </conditionalFormatting>
  <conditionalFormatting sqref="D15:D19">
    <cfRule type="duplicateValues" dxfId="1534" priority="40" stopIfTrue="1"/>
    <cfRule type="duplicateValues" dxfId="1533" priority="41" stopIfTrue="1"/>
  </conditionalFormatting>
  <conditionalFormatting sqref="D20:D29">
    <cfRule type="duplicateValues" dxfId="1532" priority="37" stopIfTrue="1"/>
  </conditionalFormatting>
  <conditionalFormatting sqref="D20:D29">
    <cfRule type="duplicateValues" dxfId="1531" priority="38" stopIfTrue="1"/>
    <cfRule type="duplicateValues" dxfId="1530" priority="39" stopIfTrue="1"/>
  </conditionalFormatting>
  <conditionalFormatting sqref="D38 D41">
    <cfRule type="duplicateValues" dxfId="1529" priority="36" stopIfTrue="1"/>
  </conditionalFormatting>
  <conditionalFormatting sqref="D38 D41">
    <cfRule type="duplicateValues" dxfId="1528" priority="34" stopIfTrue="1"/>
    <cfRule type="duplicateValues" dxfId="1527" priority="35" stopIfTrue="1"/>
  </conditionalFormatting>
  <conditionalFormatting sqref="D35">
    <cfRule type="duplicateValues" dxfId="1526" priority="33" stopIfTrue="1"/>
  </conditionalFormatting>
  <conditionalFormatting sqref="D35">
    <cfRule type="duplicateValues" dxfId="1525" priority="31" stopIfTrue="1"/>
    <cfRule type="duplicateValues" dxfId="1524" priority="32" stopIfTrue="1"/>
  </conditionalFormatting>
  <conditionalFormatting sqref="D36">
    <cfRule type="duplicateValues" dxfId="1523" priority="30" stopIfTrue="1"/>
  </conditionalFormatting>
  <conditionalFormatting sqref="D36">
    <cfRule type="duplicateValues" dxfId="1522" priority="28" stopIfTrue="1"/>
    <cfRule type="duplicateValues" dxfId="1521" priority="29" stopIfTrue="1"/>
  </conditionalFormatting>
  <conditionalFormatting sqref="D40">
    <cfRule type="duplicateValues" dxfId="1520" priority="27" stopIfTrue="1"/>
  </conditionalFormatting>
  <conditionalFormatting sqref="D40">
    <cfRule type="duplicateValues" dxfId="1519" priority="25" stopIfTrue="1"/>
    <cfRule type="duplicateValues" dxfId="1518" priority="26" stopIfTrue="1"/>
  </conditionalFormatting>
  <conditionalFormatting sqref="D30">
    <cfRule type="duplicateValues" dxfId="1517" priority="24" stopIfTrue="1"/>
  </conditionalFormatting>
  <conditionalFormatting sqref="D30">
    <cfRule type="duplicateValues" dxfId="1516" priority="22" stopIfTrue="1"/>
    <cfRule type="duplicateValues" dxfId="1515" priority="23" stopIfTrue="1"/>
  </conditionalFormatting>
  <conditionalFormatting sqref="D33:D34">
    <cfRule type="duplicateValues" dxfId="1514" priority="21" stopIfTrue="1"/>
  </conditionalFormatting>
  <conditionalFormatting sqref="D33:D34">
    <cfRule type="duplicateValues" dxfId="1513" priority="19" stopIfTrue="1"/>
    <cfRule type="duplicateValues" dxfId="1512" priority="20" stopIfTrue="1"/>
  </conditionalFormatting>
  <conditionalFormatting sqref="D37">
    <cfRule type="duplicateValues" dxfId="1511" priority="18" stopIfTrue="1"/>
  </conditionalFormatting>
  <conditionalFormatting sqref="D37">
    <cfRule type="duplicateValues" dxfId="1510" priority="16" stopIfTrue="1"/>
    <cfRule type="duplicateValues" dxfId="1509" priority="17" stopIfTrue="1"/>
  </conditionalFormatting>
  <conditionalFormatting sqref="D31:D32">
    <cfRule type="duplicateValues" dxfId="1508" priority="13" stopIfTrue="1"/>
  </conditionalFormatting>
  <conditionalFormatting sqref="D31:D32">
    <cfRule type="duplicateValues" dxfId="1507" priority="14" stopIfTrue="1"/>
    <cfRule type="duplicateValues" dxfId="1506" priority="15" stopIfTrue="1"/>
  </conditionalFormatting>
  <conditionalFormatting sqref="BC43:BD43 BL43 AT43:AW43 AE43">
    <cfRule type="duplicateValues" dxfId="1505" priority="114235" stopIfTrue="1"/>
  </conditionalFormatting>
  <conditionalFormatting sqref="BC43:BD43 BL43 AT43:AW43 AE43">
    <cfRule type="duplicateValues" dxfId="1504" priority="114239" stopIfTrue="1"/>
    <cfRule type="duplicateValues" dxfId="1503" priority="114240" stopIfTrue="1"/>
  </conditionalFormatting>
  <conditionalFormatting sqref="BM43">
    <cfRule type="duplicateValues" dxfId="1502" priority="114247" stopIfTrue="1"/>
  </conditionalFormatting>
  <conditionalFormatting sqref="BM43">
    <cfRule type="duplicateValues" dxfId="1501" priority="114248" stopIfTrue="1"/>
    <cfRule type="duplicateValues" dxfId="1500" priority="114249" stopIfTrue="1"/>
  </conditionalFormatting>
  <conditionalFormatting sqref="D8">
    <cfRule type="duplicateValues" dxfId="1499" priority="12" stopIfTrue="1"/>
  </conditionalFormatting>
  <conditionalFormatting sqref="D8">
    <cfRule type="duplicateValues" dxfId="1498" priority="10" stopIfTrue="1"/>
    <cfRule type="duplicateValues" dxfId="1497" priority="11" stopIfTrue="1"/>
  </conditionalFormatting>
  <conditionalFormatting sqref="D10:D11">
    <cfRule type="duplicateValues" dxfId="1496" priority="7" stopIfTrue="1"/>
  </conditionalFormatting>
  <conditionalFormatting sqref="D10:D11">
    <cfRule type="duplicateValues" dxfId="1495" priority="8" stopIfTrue="1"/>
    <cfRule type="duplicateValues" dxfId="1494" priority="9" stopIfTrue="1"/>
  </conditionalFormatting>
  <conditionalFormatting sqref="D9">
    <cfRule type="duplicateValues" dxfId="1493" priority="6" stopIfTrue="1"/>
  </conditionalFormatting>
  <conditionalFormatting sqref="D9">
    <cfRule type="duplicateValues" dxfId="1492" priority="4" stopIfTrue="1"/>
    <cfRule type="duplicateValues" dxfId="1491" priority="5" stopIfTrue="1"/>
  </conditionalFormatting>
  <conditionalFormatting sqref="D12:D14">
    <cfRule type="duplicateValues" dxfId="1490" priority="1" stopIfTrue="1"/>
  </conditionalFormatting>
  <conditionalFormatting sqref="D12:D14">
    <cfRule type="duplicateValues" dxfId="1489" priority="2" stopIfTrue="1"/>
    <cfRule type="duplicateValues" dxfId="1488" priority="3" stopIfTrue="1"/>
  </conditionalFormatting>
  <printOptions horizontalCentered="1"/>
  <pageMargins left="0" right="0" top="0" bottom="0" header="0.31496062992125984" footer="0.31496062992125984"/>
  <pageSetup paperSize="8" scale="61" orientation="landscape" r:id="rId1"/>
  <colBreaks count="1" manualBreakCount="1">
    <brk id="38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GD46"/>
  <sheetViews>
    <sheetView zoomScaleNormal="100" workbookViewId="0">
      <selection activeCell="C27" sqref="C27"/>
    </sheetView>
  </sheetViews>
  <sheetFormatPr defaultRowHeight="12.75"/>
  <cols>
    <col min="1" max="1" width="4.5703125" style="35" customWidth="1"/>
    <col min="2" max="2" width="6" style="35" customWidth="1"/>
    <col min="3" max="3" width="7" style="35" customWidth="1"/>
    <col min="4" max="4" width="3.42578125" style="35" hidden="1" customWidth="1"/>
    <col min="5" max="5" width="11.85546875" style="35" hidden="1" customWidth="1"/>
    <col min="6" max="6" width="6.7109375" style="35" hidden="1" customWidth="1"/>
    <col min="7" max="7" width="10.7109375" style="35" customWidth="1"/>
    <col min="8" max="8" width="20" style="35" customWidth="1"/>
    <col min="9" max="10" width="5.85546875" style="35" customWidth="1"/>
    <col min="11" max="11" width="12.140625" style="35" customWidth="1"/>
    <col min="12" max="12" width="11.28515625" style="35" customWidth="1"/>
    <col min="13" max="13" width="6.5703125" style="35" customWidth="1"/>
    <col min="14" max="14" width="6.140625" style="35" customWidth="1"/>
    <col min="15" max="15" width="3.5703125" style="35" customWidth="1"/>
    <col min="16" max="16" width="3" style="35" customWidth="1"/>
    <col min="17" max="17" width="3.140625" style="35" customWidth="1"/>
    <col min="18" max="18" width="2.7109375" style="35" customWidth="1"/>
    <col min="19" max="19" width="6.5703125" style="35" customWidth="1"/>
    <col min="20" max="20" width="5.42578125" style="35" customWidth="1"/>
    <col min="21" max="21" width="6.28515625" style="35" customWidth="1"/>
    <col min="22" max="22" width="6" style="35" customWidth="1"/>
    <col min="23" max="23" width="5.140625" style="35" customWidth="1"/>
    <col min="24" max="24" width="5.140625" style="35" hidden="1" customWidth="1"/>
    <col min="25" max="25" width="5.140625" style="63" hidden="1" customWidth="1"/>
    <col min="26" max="26" width="4.85546875" style="35" customWidth="1"/>
    <col min="27" max="27" width="12.5703125" style="35" customWidth="1"/>
    <col min="28" max="28" width="4.5703125" style="35" customWidth="1"/>
    <col min="29" max="29" width="4.28515625" style="35" customWidth="1"/>
    <col min="30" max="30" width="4.5703125" style="35" customWidth="1"/>
    <col min="31" max="31" width="4.7109375" style="35" hidden="1" customWidth="1"/>
    <col min="32" max="32" width="6.7109375" style="35" hidden="1" customWidth="1"/>
    <col min="33" max="33" width="3.7109375" style="35" hidden="1" customWidth="1"/>
    <col min="34" max="34" width="4.5703125" style="35" customWidth="1"/>
    <col min="35" max="35" width="3.5703125" style="35" customWidth="1"/>
    <col min="36" max="36" width="5.85546875" style="35" customWidth="1"/>
    <col min="37" max="37" width="3.42578125" style="35" customWidth="1"/>
    <col min="38" max="38" width="4.140625" style="35" customWidth="1"/>
    <col min="39" max="16384" width="9.140625" style="35"/>
  </cols>
  <sheetData>
    <row r="1" spans="1:40" ht="6" customHeight="1" thickBot="1"/>
    <row r="2" spans="1:40" ht="12" customHeight="1" thickTop="1" thickBot="1">
      <c r="A2" s="1519" t="s">
        <v>9</v>
      </c>
      <c r="B2" s="1520"/>
      <c r="C2" s="1520"/>
      <c r="D2" s="1520"/>
      <c r="E2" s="1520"/>
      <c r="F2" s="1520"/>
      <c r="G2" s="1520"/>
      <c r="H2" s="1520"/>
      <c r="I2" s="1520"/>
      <c r="J2" s="1520"/>
      <c r="K2" s="1520"/>
      <c r="L2" s="1520"/>
      <c r="M2" s="1520"/>
      <c r="N2" s="1520"/>
      <c r="O2" s="1520"/>
      <c r="P2" s="1520"/>
      <c r="Q2" s="1520"/>
      <c r="R2" s="1520"/>
      <c r="S2" s="1520"/>
      <c r="T2" s="1520"/>
      <c r="U2" s="1520"/>
      <c r="V2" s="1520"/>
      <c r="W2" s="1520"/>
      <c r="X2" s="1520"/>
      <c r="Y2" s="1520"/>
      <c r="Z2" s="1520"/>
      <c r="AA2" s="1520"/>
      <c r="AB2" s="1520"/>
      <c r="AC2" s="1520"/>
      <c r="AD2" s="64"/>
      <c r="AE2" s="64"/>
      <c r="AF2" s="64"/>
      <c r="AG2" s="64"/>
      <c r="AH2" s="65"/>
      <c r="AI2" s="66" t="s">
        <v>51</v>
      </c>
      <c r="AJ2" s="67" t="s">
        <v>52</v>
      </c>
    </row>
    <row r="3" spans="1:40" s="78" customFormat="1" ht="16.5" customHeight="1" thickTop="1" thickBot="1">
      <c r="A3" s="68" t="s">
        <v>62</v>
      </c>
      <c r="B3" s="69"/>
      <c r="C3" s="69"/>
      <c r="D3" s="70"/>
      <c r="E3" s="70"/>
      <c r="F3" s="70"/>
      <c r="G3" s="70"/>
      <c r="H3" s="71"/>
      <c r="I3" s="72" t="s">
        <v>36</v>
      </c>
      <c r="J3" s="73"/>
      <c r="K3" s="74" t="s">
        <v>59</v>
      </c>
      <c r="L3" s="74"/>
      <c r="M3" s="75"/>
      <c r="N3" s="76"/>
      <c r="O3" s="77"/>
      <c r="P3" s="77"/>
      <c r="Q3" s="77"/>
      <c r="S3" s="79"/>
      <c r="T3" s="36"/>
      <c r="U3" s="36"/>
      <c r="V3" s="36"/>
      <c r="W3" s="36"/>
      <c r="X3" s="36"/>
      <c r="Y3" s="80"/>
      <c r="Z3" s="81"/>
      <c r="AA3" s="75"/>
      <c r="AB3" s="54" t="s">
        <v>329</v>
      </c>
      <c r="AC3" s="82"/>
      <c r="AD3" s="83"/>
      <c r="AE3" s="84"/>
      <c r="AF3" s="84"/>
      <c r="AG3" s="84"/>
      <c r="AH3" s="84"/>
      <c r="AI3" s="85"/>
      <c r="AJ3" s="86"/>
    </row>
    <row r="4" spans="1:40" ht="12" customHeight="1" thickTop="1">
      <c r="A4" s="87" t="s">
        <v>37</v>
      </c>
      <c r="B4" s="88" t="s">
        <v>13</v>
      </c>
      <c r="C4" s="89" t="s">
        <v>14</v>
      </c>
      <c r="D4" s="1521" t="s">
        <v>56</v>
      </c>
      <c r="E4" s="1522"/>
      <c r="F4" s="90"/>
      <c r="G4" s="1525" t="s">
        <v>15</v>
      </c>
      <c r="H4" s="1526" t="s">
        <v>16</v>
      </c>
      <c r="I4" s="92" t="s">
        <v>17</v>
      </c>
      <c r="J4" s="89" t="s">
        <v>18</v>
      </c>
      <c r="K4" s="1528" t="s">
        <v>19</v>
      </c>
      <c r="L4" s="1528"/>
      <c r="M4" s="1528"/>
      <c r="N4" s="88" t="s">
        <v>39</v>
      </c>
      <c r="O4" s="93" t="s">
        <v>20</v>
      </c>
      <c r="P4" s="1529" t="s">
        <v>21</v>
      </c>
      <c r="Q4" s="1529"/>
      <c r="R4" s="1529"/>
      <c r="S4" s="94" t="s">
        <v>22</v>
      </c>
      <c r="T4" s="37" t="s">
        <v>38</v>
      </c>
      <c r="U4" s="37"/>
      <c r="V4" s="37" t="s">
        <v>57</v>
      </c>
      <c r="W4" s="37" t="s">
        <v>53</v>
      </c>
      <c r="X4" s="37" t="s">
        <v>7</v>
      </c>
      <c r="Y4" s="95" t="s">
        <v>8</v>
      </c>
      <c r="Z4" s="88" t="s">
        <v>40</v>
      </c>
      <c r="AA4" s="96" t="s">
        <v>41</v>
      </c>
      <c r="AB4" s="1530" t="s">
        <v>23</v>
      </c>
      <c r="AC4" s="1531"/>
      <c r="AD4" s="97" t="s">
        <v>44</v>
      </c>
      <c r="AE4" s="98" t="s">
        <v>45</v>
      </c>
      <c r="AF4" s="98" t="s">
        <v>46</v>
      </c>
      <c r="AG4" s="98"/>
      <c r="AH4" s="99" t="s">
        <v>44</v>
      </c>
      <c r="AI4" s="100" t="s">
        <v>51</v>
      </c>
      <c r="AJ4" s="101" t="s">
        <v>52</v>
      </c>
    </row>
    <row r="5" spans="1:40" ht="12" customHeight="1" thickBot="1">
      <c r="A5" s="102" t="s">
        <v>47</v>
      </c>
      <c r="B5" s="103" t="s">
        <v>24</v>
      </c>
      <c r="C5" s="89" t="s">
        <v>25</v>
      </c>
      <c r="D5" s="1523"/>
      <c r="E5" s="1524"/>
      <c r="F5" s="104" t="s">
        <v>56</v>
      </c>
      <c r="G5" s="1525"/>
      <c r="H5" s="1527"/>
      <c r="I5" s="92" t="s">
        <v>26</v>
      </c>
      <c r="J5" s="105" t="s">
        <v>26</v>
      </c>
      <c r="K5" s="106" t="s">
        <v>27</v>
      </c>
      <c r="L5" s="106" t="s">
        <v>28</v>
      </c>
      <c r="M5" s="107" t="s">
        <v>29</v>
      </c>
      <c r="N5" s="108"/>
      <c r="O5" s="109"/>
      <c r="P5" s="110" t="s">
        <v>30</v>
      </c>
      <c r="Q5" s="110" t="s">
        <v>31</v>
      </c>
      <c r="R5" s="110" t="s">
        <v>32</v>
      </c>
      <c r="S5" s="111" t="s">
        <v>33</v>
      </c>
      <c r="T5" s="38" t="s">
        <v>48</v>
      </c>
      <c r="U5" s="38" t="s">
        <v>217</v>
      </c>
      <c r="V5" s="38" t="s">
        <v>58</v>
      </c>
      <c r="W5" s="38" t="s">
        <v>54</v>
      </c>
      <c r="X5" s="38"/>
      <c r="Y5" s="112"/>
      <c r="Z5" s="113"/>
      <c r="AA5" s="107" t="s">
        <v>34</v>
      </c>
      <c r="AB5" s="107" t="s">
        <v>42</v>
      </c>
      <c r="AC5" s="107" t="s">
        <v>43</v>
      </c>
      <c r="AD5" s="114" t="s">
        <v>49</v>
      </c>
      <c r="AE5" s="115"/>
      <c r="AF5" s="115"/>
      <c r="AG5" s="116"/>
      <c r="AH5" s="117"/>
      <c r="AI5" s="118"/>
      <c r="AJ5" s="119"/>
      <c r="AK5" s="120" t="s">
        <v>50</v>
      </c>
      <c r="AL5" s="120" t="s">
        <v>0</v>
      </c>
    </row>
    <row r="6" spans="1:40" ht="21.75" hidden="1" thickTop="1">
      <c r="A6" s="121"/>
      <c r="B6" s="122"/>
      <c r="C6" s="122"/>
      <c r="D6" s="122"/>
      <c r="E6" s="122"/>
      <c r="F6" s="122"/>
      <c r="G6" s="122"/>
      <c r="H6" s="122"/>
      <c r="I6" s="122"/>
      <c r="J6" s="122"/>
      <c r="K6" s="123"/>
      <c r="L6" s="124"/>
      <c r="M6" s="122"/>
      <c r="N6" s="122"/>
      <c r="O6" s="122"/>
      <c r="P6" s="122"/>
      <c r="Q6" s="122"/>
      <c r="R6" s="122"/>
      <c r="S6" s="125"/>
      <c r="T6" s="39"/>
      <c r="U6" s="39"/>
      <c r="V6" s="39"/>
      <c r="W6" s="39"/>
      <c r="X6" s="39"/>
      <c r="Y6" s="126"/>
      <c r="Z6" s="122"/>
      <c r="AA6" s="122"/>
      <c r="AB6" s="122"/>
      <c r="AC6" s="122"/>
      <c r="AD6" s="127">
        <f>T6/80</f>
        <v>0</v>
      </c>
      <c r="AE6" s="128">
        <f>AD6+AE5</f>
        <v>0</v>
      </c>
      <c r="AF6" s="129">
        <f>(7+(AE6/60))</f>
        <v>7</v>
      </c>
      <c r="AG6" s="130">
        <f>FLOOR(AF6,1)</f>
        <v>7</v>
      </c>
      <c r="AH6" s="131">
        <f>(AG6+((AF6-AG6)*60*0.01))</f>
        <v>7</v>
      </c>
      <c r="AI6" s="132"/>
      <c r="AJ6" s="133"/>
    </row>
    <row r="7" spans="1:40" s="145" customFormat="1" ht="12" customHeight="1" thickTop="1">
      <c r="A7" s="134"/>
      <c r="B7" s="135"/>
      <c r="C7" s="91"/>
      <c r="D7" s="136"/>
      <c r="E7" s="46"/>
      <c r="F7" s="46"/>
      <c r="G7" s="137"/>
      <c r="H7" s="137"/>
      <c r="I7" s="46"/>
      <c r="J7" s="135"/>
      <c r="K7" s="137" t="s">
        <v>1</v>
      </c>
      <c r="L7" s="137"/>
      <c r="M7" s="137"/>
      <c r="N7" s="91"/>
      <c r="O7" s="137"/>
      <c r="P7" s="137"/>
      <c r="Q7" s="137"/>
      <c r="R7" s="137"/>
      <c r="S7" s="135"/>
      <c r="T7" s="46"/>
      <c r="U7" s="46"/>
      <c r="V7" s="46"/>
      <c r="W7" s="46"/>
      <c r="X7" s="46"/>
      <c r="Y7" s="138"/>
      <c r="Z7" s="46"/>
      <c r="AA7" s="139"/>
      <c r="AB7" s="91"/>
      <c r="AC7" s="140"/>
      <c r="AD7" s="127">
        <f>T7/AK7+AL7</f>
        <v>30</v>
      </c>
      <c r="AE7" s="127">
        <f>AD7+AE6</f>
        <v>30</v>
      </c>
      <c r="AF7" s="141">
        <f>(8+(AE7/60))</f>
        <v>8.5</v>
      </c>
      <c r="AG7" s="142">
        <f>FLOOR(AF7,1)</f>
        <v>8</v>
      </c>
      <c r="AH7" s="141">
        <f>(AG7+((AF7-AG7)*60*0.01))</f>
        <v>8.3000000000000007</v>
      </c>
      <c r="AI7" s="141"/>
      <c r="AJ7" s="143"/>
      <c r="AK7" s="144">
        <v>50</v>
      </c>
      <c r="AL7" s="144">
        <v>30</v>
      </c>
    </row>
    <row r="8" spans="1:40" s="44" customFormat="1" ht="15" customHeight="1">
      <c r="A8" s="188" t="s">
        <v>207</v>
      </c>
      <c r="B8" s="189">
        <v>42787</v>
      </c>
      <c r="C8" s="190" t="s">
        <v>323</v>
      </c>
      <c r="D8" s="190"/>
      <c r="E8" s="190"/>
      <c r="F8" s="190"/>
      <c r="G8" s="193" t="s">
        <v>262</v>
      </c>
      <c r="H8" s="193" t="s">
        <v>263</v>
      </c>
      <c r="I8" s="196">
        <v>2000</v>
      </c>
      <c r="J8" s="189">
        <v>42817</v>
      </c>
      <c r="K8" s="193" t="s">
        <v>10</v>
      </c>
      <c r="L8" s="193" t="s">
        <v>64</v>
      </c>
      <c r="M8" s="193" t="s">
        <v>64</v>
      </c>
      <c r="N8" s="193" t="s">
        <v>264</v>
      </c>
      <c r="O8" s="193"/>
      <c r="P8" s="179"/>
      <c r="Q8" s="195"/>
      <c r="R8" s="195"/>
      <c r="S8" s="189">
        <v>42805</v>
      </c>
      <c r="T8" s="196">
        <v>2005</v>
      </c>
      <c r="U8" s="196"/>
      <c r="V8" s="196"/>
      <c r="W8" s="196"/>
      <c r="X8" s="196"/>
      <c r="Y8" s="196"/>
      <c r="Z8" s="190" t="s">
        <v>12</v>
      </c>
      <c r="AA8" s="193" t="s">
        <v>265</v>
      </c>
      <c r="AB8" s="198">
        <v>487</v>
      </c>
      <c r="AC8" s="198">
        <v>1347</v>
      </c>
      <c r="AD8" s="127">
        <f t="shared" ref="AD8:AD38" si="0">T8/AK8+AL8</f>
        <v>55.1</v>
      </c>
      <c r="AE8" s="127">
        <f t="shared" ref="AE8:AE38" si="1">AD8+AE7</f>
        <v>85.1</v>
      </c>
      <c r="AF8" s="141">
        <f t="shared" ref="AF8:AF38" si="2">(8+(AE8/60))</f>
        <v>9.418333333333333</v>
      </c>
      <c r="AG8" s="142">
        <f t="shared" ref="AG8:AG38" si="3">FLOOR(AF8,1)</f>
        <v>9</v>
      </c>
      <c r="AH8" s="141">
        <f t="shared" ref="AH8:AH38" si="4">(AG8+((AF8-AG8)*60*0.01))</f>
        <v>9.2509999999999994</v>
      </c>
      <c r="AI8" s="179"/>
      <c r="AJ8" s="179" t="s">
        <v>2</v>
      </c>
      <c r="AK8" s="179">
        <v>50</v>
      </c>
      <c r="AL8" s="179">
        <v>15</v>
      </c>
      <c r="AM8" s="202"/>
      <c r="AN8" s="218" t="s">
        <v>651</v>
      </c>
    </row>
    <row r="9" spans="1:40" s="44" customFormat="1" ht="15" customHeight="1">
      <c r="A9" s="51">
        <v>20</v>
      </c>
      <c r="B9" s="47">
        <v>42777</v>
      </c>
      <c r="C9" s="48" t="s">
        <v>324</v>
      </c>
      <c r="D9" s="48"/>
      <c r="E9" s="48"/>
      <c r="F9" s="48"/>
      <c r="G9" s="49" t="s">
        <v>55</v>
      </c>
      <c r="H9" s="49" t="s">
        <v>295</v>
      </c>
      <c r="I9" s="52">
        <v>300</v>
      </c>
      <c r="J9" s="47">
        <v>42818</v>
      </c>
      <c r="K9" s="49" t="s">
        <v>10</v>
      </c>
      <c r="L9" s="49" t="s">
        <v>64</v>
      </c>
      <c r="M9" s="49" t="s">
        <v>64</v>
      </c>
      <c r="N9" s="49" t="s">
        <v>296</v>
      </c>
      <c r="O9" s="49"/>
      <c r="P9" s="45"/>
      <c r="Q9" s="50"/>
      <c r="R9" s="50"/>
      <c r="S9" s="47">
        <v>42814</v>
      </c>
      <c r="T9" s="52">
        <v>305</v>
      </c>
      <c r="U9" s="52"/>
      <c r="V9" s="52"/>
      <c r="W9" s="52"/>
      <c r="X9" s="52"/>
      <c r="Y9" s="52"/>
      <c r="Z9" s="48" t="s">
        <v>12</v>
      </c>
      <c r="AA9" s="49" t="s">
        <v>273</v>
      </c>
      <c r="AB9" s="53">
        <v>689</v>
      </c>
      <c r="AC9" s="53">
        <v>1925</v>
      </c>
      <c r="AD9" s="127">
        <f t="shared" si="0"/>
        <v>21.1</v>
      </c>
      <c r="AE9" s="127">
        <f t="shared" si="1"/>
        <v>106.19999999999999</v>
      </c>
      <c r="AF9" s="141">
        <f t="shared" si="2"/>
        <v>9.77</v>
      </c>
      <c r="AG9" s="142">
        <f t="shared" si="3"/>
        <v>9</v>
      </c>
      <c r="AH9" s="141">
        <f t="shared" si="4"/>
        <v>9.4619999999999997</v>
      </c>
      <c r="AI9" s="45"/>
      <c r="AJ9" s="13" t="s">
        <v>216</v>
      </c>
      <c r="AK9" s="45">
        <v>50</v>
      </c>
      <c r="AL9" s="45">
        <v>15</v>
      </c>
      <c r="AN9" s="44" t="s">
        <v>678</v>
      </c>
    </row>
    <row r="10" spans="1:40" s="44" customFormat="1" ht="15" customHeight="1">
      <c r="A10" s="51">
        <v>30</v>
      </c>
      <c r="B10" s="47">
        <v>42804</v>
      </c>
      <c r="C10" s="48" t="s">
        <v>624</v>
      </c>
      <c r="D10" s="48"/>
      <c r="E10" s="48"/>
      <c r="F10" s="48"/>
      <c r="G10" s="49" t="s">
        <v>625</v>
      </c>
      <c r="H10" s="49" t="s">
        <v>626</v>
      </c>
      <c r="I10" s="52">
        <v>500</v>
      </c>
      <c r="J10" s="47">
        <v>42818</v>
      </c>
      <c r="K10" s="49" t="s">
        <v>10</v>
      </c>
      <c r="L10" s="49" t="s">
        <v>64</v>
      </c>
      <c r="M10" s="49" t="s">
        <v>64</v>
      </c>
      <c r="N10" s="49" t="s">
        <v>627</v>
      </c>
      <c r="O10" s="49"/>
      <c r="P10" s="45"/>
      <c r="Q10" s="50"/>
      <c r="R10" s="50"/>
      <c r="S10" s="47">
        <v>42815</v>
      </c>
      <c r="T10" s="52">
        <v>505</v>
      </c>
      <c r="U10" s="52"/>
      <c r="V10" s="52"/>
      <c r="W10" s="52"/>
      <c r="X10" s="52"/>
      <c r="Y10" s="52"/>
      <c r="Z10" s="48" t="s">
        <v>35</v>
      </c>
      <c r="AA10" s="49" t="s">
        <v>343</v>
      </c>
      <c r="AB10" s="53">
        <v>531</v>
      </c>
      <c r="AC10" s="53">
        <v>1655</v>
      </c>
      <c r="AD10" s="127">
        <f t="shared" si="0"/>
        <v>25.1</v>
      </c>
      <c r="AE10" s="127">
        <f t="shared" si="1"/>
        <v>131.29999999999998</v>
      </c>
      <c r="AF10" s="141">
        <f t="shared" si="2"/>
        <v>10.188333333333333</v>
      </c>
      <c r="AG10" s="142">
        <f t="shared" si="3"/>
        <v>10</v>
      </c>
      <c r="AH10" s="141">
        <f t="shared" si="4"/>
        <v>10.113</v>
      </c>
      <c r="AI10" s="45"/>
      <c r="AJ10" s="217" t="s">
        <v>531</v>
      </c>
      <c r="AK10" s="179">
        <v>50</v>
      </c>
      <c r="AL10" s="179">
        <v>15</v>
      </c>
      <c r="AN10" s="202" t="s">
        <v>712</v>
      </c>
    </row>
    <row r="11" spans="1:40" s="44" customFormat="1" ht="15" customHeight="1">
      <c r="A11" s="51">
        <v>40</v>
      </c>
      <c r="B11" s="210">
        <v>42808</v>
      </c>
      <c r="C11" s="211" t="s">
        <v>683</v>
      </c>
      <c r="D11" s="211"/>
      <c r="E11" s="211"/>
      <c r="F11" s="211"/>
      <c r="G11" s="212" t="s">
        <v>684</v>
      </c>
      <c r="H11" s="212" t="s">
        <v>685</v>
      </c>
      <c r="I11" s="213">
        <v>500</v>
      </c>
      <c r="J11" s="210">
        <v>42818</v>
      </c>
      <c r="K11" s="212" t="s">
        <v>506</v>
      </c>
      <c r="L11" s="212" t="s">
        <v>10</v>
      </c>
      <c r="M11" s="212" t="s">
        <v>64</v>
      </c>
      <c r="N11" s="212" t="s">
        <v>686</v>
      </c>
      <c r="O11" s="212"/>
      <c r="P11" s="45"/>
      <c r="Q11" s="214"/>
      <c r="R11" s="214"/>
      <c r="S11" s="210">
        <v>42815</v>
      </c>
      <c r="T11" s="213">
        <v>505</v>
      </c>
      <c r="U11" s="213"/>
      <c r="V11" s="213"/>
      <c r="W11" s="213"/>
      <c r="X11" s="213"/>
      <c r="Y11" s="213"/>
      <c r="Z11" s="211" t="s">
        <v>12</v>
      </c>
      <c r="AA11" s="212" t="s">
        <v>687</v>
      </c>
      <c r="AB11" s="215">
        <v>634</v>
      </c>
      <c r="AC11" s="215">
        <v>1775</v>
      </c>
      <c r="AD11" s="127">
        <f t="shared" si="0"/>
        <v>25.1</v>
      </c>
      <c r="AE11" s="127">
        <f t="shared" si="1"/>
        <v>156.39999999999998</v>
      </c>
      <c r="AF11" s="141">
        <f t="shared" si="2"/>
        <v>10.606666666666666</v>
      </c>
      <c r="AG11" s="142">
        <f t="shared" si="3"/>
        <v>10</v>
      </c>
      <c r="AH11" s="141">
        <f t="shared" si="4"/>
        <v>10.363999999999999</v>
      </c>
      <c r="AI11" s="45"/>
      <c r="AJ11" s="179" t="s">
        <v>2</v>
      </c>
      <c r="AK11" s="179">
        <v>50</v>
      </c>
      <c r="AL11" s="179">
        <v>15</v>
      </c>
      <c r="AN11" s="44" t="s">
        <v>644</v>
      </c>
    </row>
    <row r="12" spans="1:40" s="44" customFormat="1" ht="15" customHeight="1">
      <c r="A12" s="51">
        <v>50</v>
      </c>
      <c r="B12" s="210">
        <v>42808</v>
      </c>
      <c r="C12" s="211" t="s">
        <v>688</v>
      </c>
      <c r="D12" s="211"/>
      <c r="E12" s="211"/>
      <c r="F12" s="211"/>
      <c r="G12" s="212" t="s">
        <v>684</v>
      </c>
      <c r="H12" s="212" t="s">
        <v>689</v>
      </c>
      <c r="I12" s="213">
        <v>500</v>
      </c>
      <c r="J12" s="210">
        <v>42818</v>
      </c>
      <c r="K12" s="212" t="s">
        <v>690</v>
      </c>
      <c r="L12" s="212" t="s">
        <v>64</v>
      </c>
      <c r="M12" s="212" t="s">
        <v>64</v>
      </c>
      <c r="N12" s="212" t="s">
        <v>691</v>
      </c>
      <c r="O12" s="212"/>
      <c r="P12" s="45"/>
      <c r="Q12" s="214"/>
      <c r="R12" s="214"/>
      <c r="S12" s="210">
        <v>42815</v>
      </c>
      <c r="T12" s="213">
        <v>505</v>
      </c>
      <c r="U12" s="213"/>
      <c r="V12" s="213"/>
      <c r="W12" s="213"/>
      <c r="X12" s="213"/>
      <c r="Y12" s="213"/>
      <c r="Z12" s="211" t="s">
        <v>35</v>
      </c>
      <c r="AA12" s="212" t="s">
        <v>487</v>
      </c>
      <c r="AB12" s="215">
        <v>640</v>
      </c>
      <c r="AC12" s="215">
        <v>1875</v>
      </c>
      <c r="AD12" s="127">
        <f t="shared" si="0"/>
        <v>25.1</v>
      </c>
      <c r="AE12" s="127">
        <f t="shared" si="1"/>
        <v>181.49999999999997</v>
      </c>
      <c r="AF12" s="141">
        <f t="shared" si="2"/>
        <v>11.024999999999999</v>
      </c>
      <c r="AG12" s="142">
        <f t="shared" si="3"/>
        <v>11</v>
      </c>
      <c r="AH12" s="141">
        <f t="shared" si="4"/>
        <v>11.014999999999999</v>
      </c>
      <c r="AI12" s="45"/>
      <c r="AJ12" s="179" t="s">
        <v>2</v>
      </c>
      <c r="AK12" s="179">
        <v>50</v>
      </c>
      <c r="AL12" s="179">
        <v>15</v>
      </c>
      <c r="AN12" s="44" t="s">
        <v>644</v>
      </c>
    </row>
    <row r="13" spans="1:40" s="44" customFormat="1" ht="15.95" customHeight="1">
      <c r="A13" s="188"/>
      <c r="B13" s="189"/>
      <c r="C13" s="190"/>
      <c r="D13" s="191"/>
      <c r="E13" s="192"/>
      <c r="F13" s="192"/>
      <c r="G13" s="193"/>
      <c r="H13" s="193"/>
      <c r="I13" s="194"/>
      <c r="J13" s="189"/>
      <c r="K13" s="193" t="s">
        <v>347</v>
      </c>
      <c r="L13" s="193"/>
      <c r="M13" s="193"/>
      <c r="N13" s="190"/>
      <c r="O13" s="193"/>
      <c r="P13" s="179"/>
      <c r="Q13" s="195"/>
      <c r="R13" s="195"/>
      <c r="S13" s="189"/>
      <c r="T13" s="194"/>
      <c r="U13" s="194"/>
      <c r="V13" s="188"/>
      <c r="W13" s="196"/>
      <c r="X13" s="196"/>
      <c r="Y13" s="196"/>
      <c r="Z13" s="190"/>
      <c r="AA13" s="193"/>
      <c r="AB13" s="197"/>
      <c r="AC13" s="197"/>
      <c r="AD13" s="127">
        <f t="shared" si="0"/>
        <v>120</v>
      </c>
      <c r="AE13" s="127">
        <f t="shared" si="1"/>
        <v>301.5</v>
      </c>
      <c r="AF13" s="141">
        <f t="shared" si="2"/>
        <v>13.025</v>
      </c>
      <c r="AG13" s="142">
        <f t="shared" si="3"/>
        <v>13</v>
      </c>
      <c r="AH13" s="141">
        <f t="shared" si="4"/>
        <v>13.015000000000001</v>
      </c>
      <c r="AI13" s="179"/>
      <c r="AJ13" s="179"/>
      <c r="AK13" s="144">
        <v>50</v>
      </c>
      <c r="AL13" s="144">
        <v>120</v>
      </c>
    </row>
    <row r="14" spans="1:40" s="44" customFormat="1" ht="15" customHeight="1">
      <c r="A14" s="51">
        <v>60</v>
      </c>
      <c r="B14" s="210">
        <v>42802</v>
      </c>
      <c r="C14" s="211" t="s">
        <v>591</v>
      </c>
      <c r="D14" s="211"/>
      <c r="E14" s="211"/>
      <c r="F14" s="211"/>
      <c r="G14" s="212" t="s">
        <v>63</v>
      </c>
      <c r="H14" s="212" t="s">
        <v>589</v>
      </c>
      <c r="I14" s="213">
        <v>1780</v>
      </c>
      <c r="J14" s="210">
        <v>42816</v>
      </c>
      <c r="K14" s="212" t="s">
        <v>584</v>
      </c>
      <c r="L14" s="212" t="s">
        <v>585</v>
      </c>
      <c r="M14" s="212" t="s">
        <v>64</v>
      </c>
      <c r="N14" s="212" t="s">
        <v>590</v>
      </c>
      <c r="O14" s="212"/>
      <c r="P14" s="45"/>
      <c r="Q14" s="214"/>
      <c r="R14" s="214"/>
      <c r="S14" s="210">
        <v>42812</v>
      </c>
      <c r="T14" s="213">
        <v>1785</v>
      </c>
      <c r="U14" s="213"/>
      <c r="V14" s="213"/>
      <c r="W14" s="213"/>
      <c r="X14" s="213"/>
      <c r="Y14" s="213"/>
      <c r="Z14" s="211" t="s">
        <v>11</v>
      </c>
      <c r="AA14" s="212" t="s">
        <v>359</v>
      </c>
      <c r="AB14" s="215">
        <v>357</v>
      </c>
      <c r="AC14" s="215">
        <v>1643</v>
      </c>
      <c r="AD14" s="127">
        <f t="shared" si="0"/>
        <v>50.7</v>
      </c>
      <c r="AE14" s="127">
        <f t="shared" si="1"/>
        <v>352.2</v>
      </c>
      <c r="AF14" s="141">
        <f t="shared" si="2"/>
        <v>13.870000000000001</v>
      </c>
      <c r="AG14" s="142">
        <f t="shared" si="3"/>
        <v>13</v>
      </c>
      <c r="AH14" s="141">
        <f t="shared" si="4"/>
        <v>13.522</v>
      </c>
      <c r="AI14" s="45"/>
      <c r="AJ14" s="45" t="s">
        <v>2</v>
      </c>
      <c r="AK14" s="179">
        <v>50</v>
      </c>
      <c r="AL14" s="179">
        <v>15</v>
      </c>
    </row>
    <row r="15" spans="1:40" s="44" customFormat="1" ht="15" customHeight="1">
      <c r="A15" s="51">
        <v>70</v>
      </c>
      <c r="B15" s="210">
        <v>42801</v>
      </c>
      <c r="C15" s="211" t="s">
        <v>567</v>
      </c>
      <c r="D15" s="211"/>
      <c r="E15" s="211"/>
      <c r="F15" s="211"/>
      <c r="G15" s="212" t="s">
        <v>450</v>
      </c>
      <c r="H15" s="212" t="s">
        <v>455</v>
      </c>
      <c r="I15" s="213">
        <v>500</v>
      </c>
      <c r="J15" s="210">
        <v>42818</v>
      </c>
      <c r="K15" s="212" t="s">
        <v>456</v>
      </c>
      <c r="L15" s="212" t="s">
        <v>457</v>
      </c>
      <c r="M15" s="212" t="s">
        <v>64</v>
      </c>
      <c r="N15" s="212" t="s">
        <v>458</v>
      </c>
      <c r="O15" s="212"/>
      <c r="P15" s="45"/>
      <c r="Q15" s="214"/>
      <c r="R15" s="214"/>
      <c r="S15" s="210">
        <v>42814</v>
      </c>
      <c r="T15" s="213">
        <v>540</v>
      </c>
      <c r="U15" s="213"/>
      <c r="V15" s="213"/>
      <c r="W15" s="213"/>
      <c r="X15" s="213"/>
      <c r="Y15" s="213"/>
      <c r="Z15" s="211" t="s">
        <v>12</v>
      </c>
      <c r="AA15" s="212" t="s">
        <v>459</v>
      </c>
      <c r="AB15" s="215">
        <v>829</v>
      </c>
      <c r="AC15" s="215">
        <v>2145</v>
      </c>
      <c r="AD15" s="127">
        <f t="shared" si="0"/>
        <v>25.8</v>
      </c>
      <c r="AE15" s="127">
        <f t="shared" si="1"/>
        <v>378</v>
      </c>
      <c r="AF15" s="141">
        <f t="shared" si="2"/>
        <v>14.3</v>
      </c>
      <c r="AG15" s="142">
        <f t="shared" si="3"/>
        <v>14</v>
      </c>
      <c r="AH15" s="141">
        <f t="shared" si="4"/>
        <v>14.18</v>
      </c>
      <c r="AI15" s="45"/>
      <c r="AJ15" s="45" t="s">
        <v>65</v>
      </c>
      <c r="AK15" s="45">
        <v>50</v>
      </c>
      <c r="AL15" s="45">
        <v>15</v>
      </c>
    </row>
    <row r="16" spans="1:40" s="44" customFormat="1" ht="15" customHeight="1">
      <c r="A16" s="51">
        <v>80</v>
      </c>
      <c r="B16" s="47">
        <v>42809</v>
      </c>
      <c r="C16" s="48" t="s">
        <v>724</v>
      </c>
      <c r="D16" s="48"/>
      <c r="E16" s="48"/>
      <c r="F16" s="48"/>
      <c r="G16" s="49" t="s">
        <v>491</v>
      </c>
      <c r="H16" s="49" t="s">
        <v>725</v>
      </c>
      <c r="I16" s="52">
        <v>3000</v>
      </c>
      <c r="J16" s="47">
        <v>42817</v>
      </c>
      <c r="K16" s="49" t="s">
        <v>60</v>
      </c>
      <c r="L16" s="49" t="s">
        <v>726</v>
      </c>
      <c r="M16" s="49" t="s">
        <v>64</v>
      </c>
      <c r="N16" s="49" t="s">
        <v>727</v>
      </c>
      <c r="O16" s="49"/>
      <c r="P16" s="45"/>
      <c r="Q16" s="50"/>
      <c r="R16" s="50"/>
      <c r="S16" s="47">
        <v>42814</v>
      </c>
      <c r="T16" s="52">
        <v>3010</v>
      </c>
      <c r="U16" s="52"/>
      <c r="V16" s="52"/>
      <c r="W16" s="52"/>
      <c r="X16" s="52"/>
      <c r="Y16" s="52"/>
      <c r="Z16" s="48" t="s">
        <v>35</v>
      </c>
      <c r="AA16" s="49" t="s">
        <v>432</v>
      </c>
      <c r="AB16" s="53">
        <v>372</v>
      </c>
      <c r="AC16" s="53">
        <v>1557</v>
      </c>
      <c r="AD16" s="127">
        <f t="shared" si="0"/>
        <v>75.2</v>
      </c>
      <c r="AE16" s="127">
        <f t="shared" si="1"/>
        <v>453.2</v>
      </c>
      <c r="AF16" s="141">
        <f t="shared" si="2"/>
        <v>15.553333333333333</v>
      </c>
      <c r="AG16" s="142">
        <f t="shared" si="3"/>
        <v>15</v>
      </c>
      <c r="AH16" s="141">
        <f t="shared" si="4"/>
        <v>15.331999999999999</v>
      </c>
      <c r="AI16" s="45"/>
      <c r="AJ16" s="13" t="s">
        <v>2</v>
      </c>
      <c r="AK16" s="45">
        <v>50</v>
      </c>
      <c r="AL16" s="45">
        <v>15</v>
      </c>
    </row>
    <row r="17" spans="1:40" s="44" customFormat="1" ht="15.95" customHeight="1">
      <c r="A17" s="51">
        <v>90</v>
      </c>
      <c r="B17" s="210">
        <v>42808</v>
      </c>
      <c r="C17" s="211" t="s">
        <v>709</v>
      </c>
      <c r="D17" s="211"/>
      <c r="E17" s="211"/>
      <c r="F17" s="211"/>
      <c r="G17" s="212" t="s">
        <v>357</v>
      </c>
      <c r="H17" s="212" t="s">
        <v>710</v>
      </c>
      <c r="I17" s="213">
        <v>300</v>
      </c>
      <c r="J17" s="210">
        <v>42817</v>
      </c>
      <c r="K17" s="212" t="s">
        <v>6</v>
      </c>
      <c r="L17" s="212" t="s">
        <v>64</v>
      </c>
      <c r="M17" s="212" t="s">
        <v>64</v>
      </c>
      <c r="N17" s="212" t="s">
        <v>711</v>
      </c>
      <c r="O17" s="212"/>
      <c r="P17" s="45"/>
      <c r="Q17" s="214"/>
      <c r="R17" s="214"/>
      <c r="S17" s="210">
        <v>42814</v>
      </c>
      <c r="T17" s="213">
        <v>314</v>
      </c>
      <c r="U17" s="213"/>
      <c r="V17" s="213"/>
      <c r="W17" s="213"/>
      <c r="X17" s="213"/>
      <c r="Y17" s="213"/>
      <c r="Z17" s="211" t="s">
        <v>12</v>
      </c>
      <c r="AA17" s="212" t="s">
        <v>273</v>
      </c>
      <c r="AB17" s="215">
        <v>547</v>
      </c>
      <c r="AC17" s="215">
        <v>2199</v>
      </c>
      <c r="AD17" s="127">
        <f t="shared" si="0"/>
        <v>21.28</v>
      </c>
      <c r="AE17" s="127">
        <f t="shared" si="1"/>
        <v>474.48</v>
      </c>
      <c r="AF17" s="141">
        <f t="shared" si="2"/>
        <v>15.908000000000001</v>
      </c>
      <c r="AG17" s="142">
        <f t="shared" si="3"/>
        <v>15</v>
      </c>
      <c r="AH17" s="141">
        <f t="shared" si="4"/>
        <v>15.5448</v>
      </c>
      <c r="AI17" s="45"/>
      <c r="AJ17" s="45" t="s">
        <v>2</v>
      </c>
      <c r="AK17" s="45">
        <v>50</v>
      </c>
      <c r="AL17" s="45">
        <v>15</v>
      </c>
      <c r="AN17" s="44" t="s">
        <v>648</v>
      </c>
    </row>
    <row r="18" spans="1:40" s="44" customFormat="1" ht="15.95" customHeight="1">
      <c r="A18" s="216" t="s">
        <v>207</v>
      </c>
      <c r="B18" s="210">
        <v>42814</v>
      </c>
      <c r="C18" s="211" t="s">
        <v>957</v>
      </c>
      <c r="D18" s="211"/>
      <c r="E18" s="211"/>
      <c r="F18" s="211"/>
      <c r="G18" s="212" t="s">
        <v>320</v>
      </c>
      <c r="H18" s="212" t="s">
        <v>942</v>
      </c>
      <c r="I18" s="213">
        <v>5</v>
      </c>
      <c r="J18" s="210">
        <v>42817</v>
      </c>
      <c r="K18" s="212" t="s">
        <v>943</v>
      </c>
      <c r="L18" s="212" t="s">
        <v>944</v>
      </c>
      <c r="M18" s="212" t="s">
        <v>64</v>
      </c>
      <c r="N18" s="212" t="s">
        <v>945</v>
      </c>
      <c r="O18" s="212"/>
      <c r="P18" s="45"/>
      <c r="Q18" s="214"/>
      <c r="R18" s="214"/>
      <c r="S18" s="210">
        <v>42815</v>
      </c>
      <c r="T18" s="213">
        <v>15</v>
      </c>
      <c r="U18" s="213"/>
      <c r="V18" s="213"/>
      <c r="W18" s="213"/>
      <c r="X18" s="213"/>
      <c r="Y18" s="213"/>
      <c r="Z18" s="211" t="s">
        <v>35</v>
      </c>
      <c r="AA18" s="212" t="s">
        <v>946</v>
      </c>
      <c r="AB18" s="215">
        <v>570</v>
      </c>
      <c r="AC18" s="215">
        <v>1391</v>
      </c>
      <c r="AD18" s="127">
        <f t="shared" si="0"/>
        <v>15.3</v>
      </c>
      <c r="AE18" s="127">
        <f t="shared" si="1"/>
        <v>489.78000000000003</v>
      </c>
      <c r="AF18" s="141">
        <f t="shared" si="2"/>
        <v>16.163</v>
      </c>
      <c r="AG18" s="142">
        <f t="shared" si="3"/>
        <v>16</v>
      </c>
      <c r="AH18" s="141">
        <f t="shared" si="4"/>
        <v>16.097799999999999</v>
      </c>
      <c r="AI18" s="45"/>
      <c r="AJ18" s="45" t="s">
        <v>2</v>
      </c>
      <c r="AK18" s="45">
        <v>50</v>
      </c>
      <c r="AL18" s="45">
        <v>15</v>
      </c>
      <c r="AN18" s="44" t="s">
        <v>644</v>
      </c>
    </row>
    <row r="19" spans="1:40" s="44" customFormat="1" ht="15.95" customHeight="1">
      <c r="A19" s="216" t="s">
        <v>207</v>
      </c>
      <c r="B19" s="210">
        <v>42814</v>
      </c>
      <c r="C19" s="211" t="s">
        <v>958</v>
      </c>
      <c r="D19" s="211"/>
      <c r="E19" s="211"/>
      <c r="F19" s="211"/>
      <c r="G19" s="212" t="s">
        <v>320</v>
      </c>
      <c r="H19" s="212" t="s">
        <v>948</v>
      </c>
      <c r="I19" s="213">
        <v>5</v>
      </c>
      <c r="J19" s="210">
        <v>42817</v>
      </c>
      <c r="K19" s="212" t="s">
        <v>943</v>
      </c>
      <c r="L19" s="212" t="s">
        <v>944</v>
      </c>
      <c r="M19" s="212" t="s">
        <v>64</v>
      </c>
      <c r="N19" s="212" t="s">
        <v>949</v>
      </c>
      <c r="O19" s="212"/>
      <c r="P19" s="45"/>
      <c r="Q19" s="214"/>
      <c r="R19" s="214"/>
      <c r="S19" s="210">
        <v>42815</v>
      </c>
      <c r="T19" s="213">
        <v>15</v>
      </c>
      <c r="U19" s="213"/>
      <c r="V19" s="213"/>
      <c r="W19" s="213"/>
      <c r="X19" s="213"/>
      <c r="Y19" s="213"/>
      <c r="Z19" s="211" t="s">
        <v>35</v>
      </c>
      <c r="AA19" s="212" t="s">
        <v>946</v>
      </c>
      <c r="AB19" s="215">
        <v>570</v>
      </c>
      <c r="AC19" s="215">
        <v>1391</v>
      </c>
      <c r="AD19" s="127">
        <f t="shared" si="0"/>
        <v>15.3</v>
      </c>
      <c r="AE19" s="127">
        <f t="shared" si="1"/>
        <v>505.08000000000004</v>
      </c>
      <c r="AF19" s="141">
        <f t="shared" si="2"/>
        <v>16.417999999999999</v>
      </c>
      <c r="AG19" s="142">
        <f t="shared" si="3"/>
        <v>16</v>
      </c>
      <c r="AH19" s="141">
        <f t="shared" si="4"/>
        <v>16.250799999999998</v>
      </c>
      <c r="AI19" s="45"/>
      <c r="AJ19" s="45" t="s">
        <v>2</v>
      </c>
      <c r="AK19" s="45">
        <v>50</v>
      </c>
      <c r="AL19" s="45">
        <v>15</v>
      </c>
      <c r="AN19" s="44" t="s">
        <v>644</v>
      </c>
    </row>
    <row r="20" spans="1:40" s="44" customFormat="1" ht="15.95" customHeight="1">
      <c r="A20" s="216" t="s">
        <v>207</v>
      </c>
      <c r="B20" s="210">
        <v>42814</v>
      </c>
      <c r="C20" s="211" t="s">
        <v>959</v>
      </c>
      <c r="D20" s="211"/>
      <c r="E20" s="211"/>
      <c r="F20" s="211"/>
      <c r="G20" s="212" t="s">
        <v>320</v>
      </c>
      <c r="H20" s="212" t="s">
        <v>951</v>
      </c>
      <c r="I20" s="213">
        <v>5</v>
      </c>
      <c r="J20" s="210">
        <v>42817</v>
      </c>
      <c r="K20" s="212" t="s">
        <v>380</v>
      </c>
      <c r="L20" s="212" t="s">
        <v>64</v>
      </c>
      <c r="M20" s="212" t="s">
        <v>64</v>
      </c>
      <c r="N20" s="212" t="s">
        <v>952</v>
      </c>
      <c r="O20" s="212"/>
      <c r="P20" s="45"/>
      <c r="Q20" s="214"/>
      <c r="R20" s="214"/>
      <c r="S20" s="210">
        <v>42815</v>
      </c>
      <c r="T20" s="213">
        <v>15</v>
      </c>
      <c r="U20" s="213"/>
      <c r="V20" s="213"/>
      <c r="W20" s="213"/>
      <c r="X20" s="213"/>
      <c r="Y20" s="213"/>
      <c r="Z20" s="211" t="s">
        <v>12</v>
      </c>
      <c r="AA20" s="212" t="s">
        <v>249</v>
      </c>
      <c r="AB20" s="215">
        <v>524</v>
      </c>
      <c r="AC20" s="215">
        <v>957</v>
      </c>
      <c r="AD20" s="127">
        <f t="shared" si="0"/>
        <v>15.3</v>
      </c>
      <c r="AE20" s="127">
        <f t="shared" si="1"/>
        <v>520.38</v>
      </c>
      <c r="AF20" s="141">
        <f t="shared" si="2"/>
        <v>16.673000000000002</v>
      </c>
      <c r="AG20" s="142">
        <f t="shared" si="3"/>
        <v>16</v>
      </c>
      <c r="AH20" s="141">
        <f t="shared" si="4"/>
        <v>16.4038</v>
      </c>
      <c r="AI20" s="45"/>
      <c r="AJ20" s="45" t="s">
        <v>2</v>
      </c>
      <c r="AK20" s="45">
        <v>50</v>
      </c>
      <c r="AL20" s="45">
        <v>15</v>
      </c>
      <c r="AN20" s="44" t="s">
        <v>644</v>
      </c>
    </row>
    <row r="21" spans="1:40" s="44" customFormat="1" ht="18">
      <c r="A21" s="203">
        <v>130</v>
      </c>
      <c r="B21" s="204">
        <v>42811</v>
      </c>
      <c r="C21" s="205" t="s">
        <v>891</v>
      </c>
      <c r="D21" s="205"/>
      <c r="E21" s="205"/>
      <c r="F21" s="205"/>
      <c r="G21" s="206" t="s">
        <v>214</v>
      </c>
      <c r="H21" s="206" t="s">
        <v>892</v>
      </c>
      <c r="I21" s="207">
        <v>4407</v>
      </c>
      <c r="J21" s="204">
        <v>42817</v>
      </c>
      <c r="K21" s="206" t="s">
        <v>10</v>
      </c>
      <c r="L21" s="206" t="s">
        <v>893</v>
      </c>
      <c r="M21" s="206" t="s">
        <v>64</v>
      </c>
      <c r="N21" s="206" t="s">
        <v>894</v>
      </c>
      <c r="O21" s="206"/>
      <c r="P21" s="45"/>
      <c r="Q21" s="208"/>
      <c r="R21" s="208"/>
      <c r="S21" s="204">
        <v>42815</v>
      </c>
      <c r="T21" s="207">
        <v>4417</v>
      </c>
      <c r="U21" s="207"/>
      <c r="V21" s="207"/>
      <c r="W21" s="207"/>
      <c r="X21" s="207"/>
      <c r="Y21" s="207"/>
      <c r="Z21" s="205" t="s">
        <v>35</v>
      </c>
      <c r="AA21" s="206" t="s">
        <v>495</v>
      </c>
      <c r="AB21" s="209">
        <v>350</v>
      </c>
      <c r="AC21" s="209">
        <v>1107</v>
      </c>
      <c r="AD21" s="127">
        <f t="shared" si="0"/>
        <v>103.34</v>
      </c>
      <c r="AE21" s="127">
        <f t="shared" si="1"/>
        <v>623.72</v>
      </c>
      <c r="AF21" s="141">
        <f t="shared" si="2"/>
        <v>18.395333333333333</v>
      </c>
      <c r="AG21" s="142">
        <f t="shared" si="3"/>
        <v>18</v>
      </c>
      <c r="AH21" s="141">
        <f t="shared" si="4"/>
        <v>18.237200000000001</v>
      </c>
      <c r="AI21" s="45"/>
      <c r="AJ21" s="45" t="s">
        <v>2</v>
      </c>
      <c r="AK21" s="45">
        <v>50</v>
      </c>
      <c r="AL21" s="45">
        <v>15</v>
      </c>
      <c r="AN21" s="44" t="s">
        <v>648</v>
      </c>
    </row>
    <row r="22" spans="1:40" s="44" customFormat="1" ht="18">
      <c r="A22" s="203" t="s">
        <v>207</v>
      </c>
      <c r="B22" s="204">
        <v>42811</v>
      </c>
      <c r="C22" s="205" t="s">
        <v>895</v>
      </c>
      <c r="D22" s="205"/>
      <c r="E22" s="205"/>
      <c r="F22" s="205"/>
      <c r="G22" s="206" t="s">
        <v>214</v>
      </c>
      <c r="H22" s="206" t="s">
        <v>896</v>
      </c>
      <c r="I22" s="207">
        <v>2650</v>
      </c>
      <c r="J22" s="204">
        <v>42817</v>
      </c>
      <c r="K22" s="206" t="s">
        <v>10</v>
      </c>
      <c r="L22" s="206" t="s">
        <v>897</v>
      </c>
      <c r="M22" s="206" t="s">
        <v>64</v>
      </c>
      <c r="N22" s="206" t="s">
        <v>898</v>
      </c>
      <c r="O22" s="206"/>
      <c r="P22" s="45"/>
      <c r="Q22" s="208"/>
      <c r="R22" s="208"/>
      <c r="S22" s="204">
        <v>42815</v>
      </c>
      <c r="T22" s="207">
        <v>3680</v>
      </c>
      <c r="U22" s="207"/>
      <c r="V22" s="207"/>
      <c r="W22" s="207"/>
      <c r="X22" s="207"/>
      <c r="Y22" s="207"/>
      <c r="Z22" s="205" t="s">
        <v>11</v>
      </c>
      <c r="AA22" s="206" t="s">
        <v>607</v>
      </c>
      <c r="AB22" s="209">
        <v>426</v>
      </c>
      <c r="AC22" s="209">
        <v>1547</v>
      </c>
      <c r="AD22" s="127">
        <f t="shared" si="0"/>
        <v>88.6</v>
      </c>
      <c r="AE22" s="127">
        <f t="shared" si="1"/>
        <v>712.32</v>
      </c>
      <c r="AF22" s="141">
        <f t="shared" si="2"/>
        <v>19.872</v>
      </c>
      <c r="AG22" s="142">
        <f t="shared" si="3"/>
        <v>19</v>
      </c>
      <c r="AH22" s="141">
        <f t="shared" si="4"/>
        <v>19.523199999999999</v>
      </c>
      <c r="AI22" s="45"/>
      <c r="AJ22" s="45" t="s">
        <v>2</v>
      </c>
      <c r="AK22" s="45">
        <v>50</v>
      </c>
      <c r="AL22" s="45">
        <v>15</v>
      </c>
      <c r="AN22" s="44" t="s">
        <v>648</v>
      </c>
    </row>
    <row r="23" spans="1:40" s="44" customFormat="1" ht="15.95" customHeight="1">
      <c r="A23" s="51">
        <v>150</v>
      </c>
      <c r="B23" s="210">
        <v>42803</v>
      </c>
      <c r="C23" s="211" t="s">
        <v>597</v>
      </c>
      <c r="D23" s="211"/>
      <c r="E23" s="211"/>
      <c r="F23" s="211"/>
      <c r="G23" s="212" t="s">
        <v>210</v>
      </c>
      <c r="H23" s="212" t="s">
        <v>598</v>
      </c>
      <c r="I23" s="213">
        <v>500</v>
      </c>
      <c r="J23" s="210">
        <v>42818</v>
      </c>
      <c r="K23" s="212" t="s">
        <v>596</v>
      </c>
      <c r="L23" s="212" t="s">
        <v>10</v>
      </c>
      <c r="M23" s="212" t="s">
        <v>64</v>
      </c>
      <c r="N23" s="212" t="s">
        <v>599</v>
      </c>
      <c r="O23" s="212"/>
      <c r="P23" s="45"/>
      <c r="Q23" s="214"/>
      <c r="R23" s="214"/>
      <c r="S23" s="210">
        <v>42815</v>
      </c>
      <c r="T23" s="213">
        <v>515</v>
      </c>
      <c r="U23" s="213"/>
      <c r="V23" s="213"/>
      <c r="W23" s="213"/>
      <c r="X23" s="213"/>
      <c r="Y23" s="213"/>
      <c r="Z23" s="211" t="s">
        <v>12</v>
      </c>
      <c r="AA23" s="212" t="s">
        <v>595</v>
      </c>
      <c r="AB23" s="215">
        <v>450</v>
      </c>
      <c r="AC23" s="215">
        <v>1237</v>
      </c>
      <c r="AD23" s="127">
        <f t="shared" si="0"/>
        <v>25.3</v>
      </c>
      <c r="AE23" s="127">
        <f t="shared" si="1"/>
        <v>737.62</v>
      </c>
      <c r="AF23" s="141">
        <f t="shared" si="2"/>
        <v>20.293666666666667</v>
      </c>
      <c r="AG23" s="142">
        <f t="shared" si="3"/>
        <v>20</v>
      </c>
      <c r="AH23" s="141">
        <f t="shared" si="4"/>
        <v>20.176200000000001</v>
      </c>
      <c r="AI23" s="45"/>
      <c r="AJ23" s="45" t="s">
        <v>2</v>
      </c>
      <c r="AK23" s="45">
        <v>50</v>
      </c>
      <c r="AL23" s="45">
        <v>15</v>
      </c>
    </row>
    <row r="24" spans="1:40" s="44" customFormat="1" ht="15.95" customHeight="1">
      <c r="A24" s="51">
        <v>160</v>
      </c>
      <c r="B24" s="210">
        <v>42797</v>
      </c>
      <c r="C24" s="211" t="s">
        <v>529</v>
      </c>
      <c r="D24" s="211"/>
      <c r="E24" s="211"/>
      <c r="F24" s="211"/>
      <c r="G24" s="212" t="s">
        <v>241</v>
      </c>
      <c r="H24" s="212" t="s">
        <v>345</v>
      </c>
      <c r="I24" s="213">
        <v>450</v>
      </c>
      <c r="J24" s="210">
        <v>42818</v>
      </c>
      <c r="K24" s="212" t="s">
        <v>60</v>
      </c>
      <c r="L24" s="212" t="s">
        <v>231</v>
      </c>
      <c r="M24" s="212" t="s">
        <v>64</v>
      </c>
      <c r="N24" s="212" t="s">
        <v>344</v>
      </c>
      <c r="O24" s="212"/>
      <c r="P24" s="45"/>
      <c r="Q24" s="214"/>
      <c r="R24" s="214"/>
      <c r="S24" s="210">
        <v>42815</v>
      </c>
      <c r="T24" s="213">
        <v>455</v>
      </c>
      <c r="U24" s="213"/>
      <c r="V24" s="213"/>
      <c r="W24" s="213"/>
      <c r="X24" s="213"/>
      <c r="Y24" s="213"/>
      <c r="Z24" s="211" t="s">
        <v>12</v>
      </c>
      <c r="AA24" s="212" t="s">
        <v>343</v>
      </c>
      <c r="AB24" s="215">
        <v>437</v>
      </c>
      <c r="AC24" s="215">
        <v>1467</v>
      </c>
      <c r="AD24" s="127">
        <f t="shared" si="0"/>
        <v>24.1</v>
      </c>
      <c r="AE24" s="127">
        <f t="shared" si="1"/>
        <v>761.72</v>
      </c>
      <c r="AF24" s="141">
        <f t="shared" si="2"/>
        <v>20.695333333333334</v>
      </c>
      <c r="AG24" s="142">
        <f t="shared" si="3"/>
        <v>20</v>
      </c>
      <c r="AH24" s="141">
        <f t="shared" si="4"/>
        <v>20.417200000000001</v>
      </c>
      <c r="AI24" s="45"/>
      <c r="AJ24" s="45" t="s">
        <v>2</v>
      </c>
      <c r="AK24" s="45">
        <v>50</v>
      </c>
      <c r="AL24" s="45">
        <v>15</v>
      </c>
    </row>
    <row r="25" spans="1:40" s="44" customFormat="1" ht="15.95" customHeight="1">
      <c r="A25" s="51">
        <v>170</v>
      </c>
      <c r="B25" s="210">
        <v>42809</v>
      </c>
      <c r="C25" s="211" t="s">
        <v>801</v>
      </c>
      <c r="D25" s="211"/>
      <c r="E25" s="211"/>
      <c r="F25" s="211"/>
      <c r="G25" s="212" t="s">
        <v>272</v>
      </c>
      <c r="H25" s="212" t="s">
        <v>433</v>
      </c>
      <c r="I25" s="213">
        <v>200</v>
      </c>
      <c r="J25" s="210">
        <v>42818</v>
      </c>
      <c r="K25" s="212" t="s">
        <v>60</v>
      </c>
      <c r="L25" s="212" t="s">
        <v>64</v>
      </c>
      <c r="M25" s="212" t="s">
        <v>64</v>
      </c>
      <c r="N25" s="212" t="s">
        <v>434</v>
      </c>
      <c r="O25" s="212"/>
      <c r="P25" s="45"/>
      <c r="Q25" s="214"/>
      <c r="R25" s="214"/>
      <c r="S25" s="210">
        <v>42814</v>
      </c>
      <c r="T25" s="213">
        <v>428</v>
      </c>
      <c r="U25" s="213"/>
      <c r="V25" s="213"/>
      <c r="W25" s="213"/>
      <c r="X25" s="213"/>
      <c r="Y25" s="213"/>
      <c r="Z25" s="211" t="s">
        <v>35</v>
      </c>
      <c r="AA25" s="212" t="s">
        <v>435</v>
      </c>
      <c r="AB25" s="215">
        <v>663</v>
      </c>
      <c r="AC25" s="215">
        <v>1945</v>
      </c>
      <c r="AD25" s="127">
        <f t="shared" si="0"/>
        <v>23.560000000000002</v>
      </c>
      <c r="AE25" s="127">
        <f t="shared" si="1"/>
        <v>785.28</v>
      </c>
      <c r="AF25" s="141">
        <f t="shared" si="2"/>
        <v>21.088000000000001</v>
      </c>
      <c r="AG25" s="142">
        <f t="shared" si="3"/>
        <v>21</v>
      </c>
      <c r="AH25" s="141">
        <f t="shared" si="4"/>
        <v>21.052800000000001</v>
      </c>
      <c r="AI25" s="45"/>
      <c r="AJ25" s="45" t="s">
        <v>65</v>
      </c>
      <c r="AK25" s="45">
        <v>50</v>
      </c>
      <c r="AL25" s="45">
        <v>15</v>
      </c>
      <c r="AN25" s="44" t="s">
        <v>650</v>
      </c>
    </row>
    <row r="26" spans="1:40" s="44" customFormat="1" ht="15.95" customHeight="1">
      <c r="A26" s="51">
        <v>180</v>
      </c>
      <c r="B26" s="47">
        <v>42809</v>
      </c>
      <c r="C26" s="48" t="s">
        <v>770</v>
      </c>
      <c r="D26" s="48"/>
      <c r="E26" s="48"/>
      <c r="F26" s="48"/>
      <c r="G26" s="49" t="s">
        <v>63</v>
      </c>
      <c r="H26" s="49" t="s">
        <v>771</v>
      </c>
      <c r="I26" s="52">
        <v>1900</v>
      </c>
      <c r="J26" s="47">
        <v>42818</v>
      </c>
      <c r="K26" s="49" t="s">
        <v>584</v>
      </c>
      <c r="L26" s="49" t="s">
        <v>585</v>
      </c>
      <c r="M26" s="49" t="s">
        <v>64</v>
      </c>
      <c r="N26" s="49" t="s">
        <v>772</v>
      </c>
      <c r="O26" s="49"/>
      <c r="P26" s="45"/>
      <c r="Q26" s="50"/>
      <c r="R26" s="50"/>
      <c r="S26" s="47">
        <v>42814</v>
      </c>
      <c r="T26" s="52">
        <v>3820</v>
      </c>
      <c r="U26" s="52"/>
      <c r="V26" s="52"/>
      <c r="W26" s="52"/>
      <c r="X26" s="52"/>
      <c r="Y26" s="52"/>
      <c r="Z26" s="48" t="s">
        <v>11</v>
      </c>
      <c r="AA26" s="49" t="s">
        <v>359</v>
      </c>
      <c r="AB26" s="53">
        <v>357</v>
      </c>
      <c r="AC26" s="53">
        <v>1449</v>
      </c>
      <c r="AD26" s="127">
        <f t="shared" si="0"/>
        <v>91.4</v>
      </c>
      <c r="AE26" s="127">
        <f t="shared" si="1"/>
        <v>876.68</v>
      </c>
      <c r="AF26" s="141">
        <f t="shared" si="2"/>
        <v>22.611333333333334</v>
      </c>
      <c r="AG26" s="142">
        <f t="shared" si="3"/>
        <v>22</v>
      </c>
      <c r="AH26" s="141">
        <f t="shared" si="4"/>
        <v>22.366800000000001</v>
      </c>
      <c r="AI26" s="45"/>
      <c r="AJ26" s="13" t="s">
        <v>65</v>
      </c>
      <c r="AK26" s="45">
        <v>50</v>
      </c>
      <c r="AL26" s="45">
        <v>15</v>
      </c>
    </row>
    <row r="27" spans="1:40" s="44" customFormat="1" ht="15.95" customHeight="1">
      <c r="A27" s="51">
        <v>190</v>
      </c>
      <c r="B27" s="47">
        <v>42809</v>
      </c>
      <c r="C27" s="48" t="s">
        <v>773</v>
      </c>
      <c r="D27" s="48"/>
      <c r="E27" s="48"/>
      <c r="F27" s="48"/>
      <c r="G27" s="49" t="s">
        <v>63</v>
      </c>
      <c r="H27" s="49" t="s">
        <v>774</v>
      </c>
      <c r="I27" s="52">
        <v>1849</v>
      </c>
      <c r="J27" s="47">
        <v>42818</v>
      </c>
      <c r="K27" s="49" t="s">
        <v>775</v>
      </c>
      <c r="L27" s="49" t="s">
        <v>494</v>
      </c>
      <c r="M27" s="49" t="s">
        <v>64</v>
      </c>
      <c r="N27" s="49" t="s">
        <v>776</v>
      </c>
      <c r="O27" s="49"/>
      <c r="P27" s="45"/>
      <c r="Q27" s="50"/>
      <c r="R27" s="50"/>
      <c r="S27" s="47">
        <v>42814</v>
      </c>
      <c r="T27" s="52">
        <v>3718</v>
      </c>
      <c r="U27" s="52"/>
      <c r="V27" s="52"/>
      <c r="W27" s="52"/>
      <c r="X27" s="52"/>
      <c r="Y27" s="52"/>
      <c r="Z27" s="48" t="s">
        <v>11</v>
      </c>
      <c r="AA27" s="49" t="s">
        <v>359</v>
      </c>
      <c r="AB27" s="53">
        <v>357</v>
      </c>
      <c r="AC27" s="53">
        <v>1449</v>
      </c>
      <c r="AD27" s="127">
        <f t="shared" si="0"/>
        <v>89.36</v>
      </c>
      <c r="AE27" s="127">
        <f t="shared" si="1"/>
        <v>966.04</v>
      </c>
      <c r="AF27" s="141">
        <f t="shared" si="2"/>
        <v>24.100666666666665</v>
      </c>
      <c r="AG27" s="142">
        <f t="shared" si="3"/>
        <v>24</v>
      </c>
      <c r="AH27" s="141">
        <f t="shared" si="4"/>
        <v>24.060399999999998</v>
      </c>
      <c r="AI27" s="45"/>
      <c r="AJ27" s="13" t="s">
        <v>65</v>
      </c>
      <c r="AK27" s="45">
        <v>50</v>
      </c>
      <c r="AL27" s="45">
        <v>15</v>
      </c>
    </row>
    <row r="28" spans="1:40" s="44" customFormat="1" ht="15.95" customHeight="1">
      <c r="A28" s="51">
        <v>200</v>
      </c>
      <c r="B28" s="210">
        <v>42812</v>
      </c>
      <c r="C28" s="211" t="s">
        <v>873</v>
      </c>
      <c r="D28" s="211"/>
      <c r="E28" s="211"/>
      <c r="F28" s="211"/>
      <c r="G28" s="212" t="s">
        <v>63</v>
      </c>
      <c r="H28" s="212" t="s">
        <v>563</v>
      </c>
      <c r="I28" s="213">
        <v>200</v>
      </c>
      <c r="J28" s="210">
        <v>42817</v>
      </c>
      <c r="K28" s="212" t="s">
        <v>445</v>
      </c>
      <c r="L28" s="212" t="s">
        <v>64</v>
      </c>
      <c r="M28" s="212" t="s">
        <v>64</v>
      </c>
      <c r="N28" s="212" t="s">
        <v>564</v>
      </c>
      <c r="O28" s="212"/>
      <c r="P28" s="45"/>
      <c r="Q28" s="214"/>
      <c r="R28" s="214"/>
      <c r="S28" s="210">
        <v>42814</v>
      </c>
      <c r="T28" s="213">
        <v>420</v>
      </c>
      <c r="U28" s="213"/>
      <c r="V28" s="213"/>
      <c r="W28" s="213"/>
      <c r="X28" s="213"/>
      <c r="Y28" s="213"/>
      <c r="Z28" s="211" t="s">
        <v>11</v>
      </c>
      <c r="AA28" s="212" t="s">
        <v>224</v>
      </c>
      <c r="AB28" s="215">
        <v>313</v>
      </c>
      <c r="AC28" s="215">
        <v>1411</v>
      </c>
      <c r="AD28" s="127">
        <f t="shared" si="0"/>
        <v>23.4</v>
      </c>
      <c r="AE28" s="127">
        <f t="shared" si="1"/>
        <v>989.43999999999994</v>
      </c>
      <c r="AF28" s="141">
        <f t="shared" si="2"/>
        <v>24.490666666666666</v>
      </c>
      <c r="AG28" s="142">
        <f t="shared" si="3"/>
        <v>24</v>
      </c>
      <c r="AH28" s="141">
        <f t="shared" si="4"/>
        <v>24.2944</v>
      </c>
      <c r="AI28" s="45"/>
      <c r="AJ28" s="45" t="s">
        <v>65</v>
      </c>
      <c r="AK28" s="45">
        <v>50</v>
      </c>
      <c r="AL28" s="45">
        <v>15</v>
      </c>
    </row>
    <row r="29" spans="1:40" s="44" customFormat="1" ht="15.95" customHeight="1">
      <c r="A29" s="51">
        <v>210</v>
      </c>
      <c r="B29" s="210">
        <v>42801</v>
      </c>
      <c r="C29" s="211" t="s">
        <v>568</v>
      </c>
      <c r="D29" s="211"/>
      <c r="E29" s="211"/>
      <c r="F29" s="211"/>
      <c r="G29" s="212" t="s">
        <v>55</v>
      </c>
      <c r="H29" s="212" t="s">
        <v>560</v>
      </c>
      <c r="I29" s="213">
        <v>6000</v>
      </c>
      <c r="J29" s="210">
        <v>42817</v>
      </c>
      <c r="K29" s="212" t="s">
        <v>10</v>
      </c>
      <c r="L29" s="212" t="s">
        <v>64</v>
      </c>
      <c r="M29" s="212" t="s">
        <v>64</v>
      </c>
      <c r="N29" s="212" t="s">
        <v>561</v>
      </c>
      <c r="O29" s="212"/>
      <c r="P29" s="45"/>
      <c r="Q29" s="214"/>
      <c r="R29" s="214"/>
      <c r="S29" s="210">
        <v>42815</v>
      </c>
      <c r="T29" s="213">
        <v>6005</v>
      </c>
      <c r="U29" s="213"/>
      <c r="V29" s="213"/>
      <c r="W29" s="213"/>
      <c r="X29" s="213"/>
      <c r="Y29" s="213"/>
      <c r="Z29" s="211" t="s">
        <v>12</v>
      </c>
      <c r="AA29" s="212" t="s">
        <v>562</v>
      </c>
      <c r="AB29" s="215">
        <v>582</v>
      </c>
      <c r="AC29" s="215">
        <v>1797</v>
      </c>
      <c r="AD29" s="127">
        <f t="shared" si="0"/>
        <v>135.1</v>
      </c>
      <c r="AE29" s="127">
        <f t="shared" si="1"/>
        <v>1124.54</v>
      </c>
      <c r="AF29" s="141">
        <f t="shared" si="2"/>
        <v>26.742333333333331</v>
      </c>
      <c r="AG29" s="142">
        <f t="shared" si="3"/>
        <v>26</v>
      </c>
      <c r="AH29" s="141">
        <f t="shared" si="4"/>
        <v>26.445399999999999</v>
      </c>
      <c r="AI29" s="45"/>
      <c r="AJ29" s="45" t="s">
        <v>531</v>
      </c>
      <c r="AK29" s="45">
        <v>50</v>
      </c>
      <c r="AL29" s="45">
        <v>15</v>
      </c>
      <c r="AN29" s="44" t="s">
        <v>699</v>
      </c>
    </row>
    <row r="30" spans="1:40" s="44" customFormat="1" ht="15.95" customHeight="1">
      <c r="A30" s="51">
        <v>220</v>
      </c>
      <c r="B30" s="47">
        <v>42809</v>
      </c>
      <c r="C30" s="48" t="s">
        <v>719</v>
      </c>
      <c r="D30" s="48"/>
      <c r="E30" s="48"/>
      <c r="F30" s="48"/>
      <c r="G30" s="49" t="s">
        <v>67</v>
      </c>
      <c r="H30" s="49" t="s">
        <v>484</v>
      </c>
      <c r="I30" s="52">
        <v>10000</v>
      </c>
      <c r="J30" s="47">
        <v>42818</v>
      </c>
      <c r="K30" s="49" t="s">
        <v>483</v>
      </c>
      <c r="L30" s="49" t="s">
        <v>64</v>
      </c>
      <c r="M30" s="49" t="s">
        <v>64</v>
      </c>
      <c r="N30" s="49" t="s">
        <v>482</v>
      </c>
      <c r="O30" s="49"/>
      <c r="P30" s="45"/>
      <c r="Q30" s="50"/>
      <c r="R30" s="50"/>
      <c r="S30" s="47">
        <v>42815</v>
      </c>
      <c r="T30" s="52">
        <v>5510</v>
      </c>
      <c r="U30" s="52"/>
      <c r="V30" s="52"/>
      <c r="W30" s="52"/>
      <c r="X30" s="52"/>
      <c r="Y30" s="52"/>
      <c r="Z30" s="48" t="s">
        <v>11</v>
      </c>
      <c r="AA30" s="49" t="s">
        <v>224</v>
      </c>
      <c r="AB30" s="53">
        <v>570</v>
      </c>
      <c r="AC30" s="53">
        <v>1332</v>
      </c>
      <c r="AD30" s="127">
        <f t="shared" si="0"/>
        <v>125.2</v>
      </c>
      <c r="AE30" s="127">
        <f t="shared" si="1"/>
        <v>1249.74</v>
      </c>
      <c r="AF30" s="141">
        <f t="shared" si="2"/>
        <v>28.829000000000001</v>
      </c>
      <c r="AG30" s="142">
        <f t="shared" si="3"/>
        <v>28</v>
      </c>
      <c r="AH30" s="141">
        <f t="shared" si="4"/>
        <v>28.497399999999999</v>
      </c>
      <c r="AI30" s="45"/>
      <c r="AJ30" s="13" t="s">
        <v>299</v>
      </c>
      <c r="AK30" s="45">
        <v>50</v>
      </c>
      <c r="AL30" s="45">
        <v>15</v>
      </c>
    </row>
    <row r="31" spans="1:40" s="44" customFormat="1" ht="15.95" customHeight="1">
      <c r="A31" s="51">
        <v>230</v>
      </c>
      <c r="B31" s="47">
        <v>42809</v>
      </c>
      <c r="C31" s="48" t="s">
        <v>732</v>
      </c>
      <c r="D31" s="48"/>
      <c r="E31" s="48"/>
      <c r="F31" s="48"/>
      <c r="G31" s="49" t="s">
        <v>348</v>
      </c>
      <c r="H31" s="49" t="s">
        <v>386</v>
      </c>
      <c r="I31" s="52">
        <v>500</v>
      </c>
      <c r="J31" s="47">
        <v>42818</v>
      </c>
      <c r="K31" s="49" t="s">
        <v>350</v>
      </c>
      <c r="L31" s="49" t="s">
        <v>387</v>
      </c>
      <c r="M31" s="49" t="s">
        <v>225</v>
      </c>
      <c r="N31" s="49" t="s">
        <v>388</v>
      </c>
      <c r="O31" s="49"/>
      <c r="P31" s="45"/>
      <c r="Q31" s="50"/>
      <c r="R31" s="50"/>
      <c r="S31" s="47">
        <v>42815</v>
      </c>
      <c r="T31" s="52">
        <v>510</v>
      </c>
      <c r="U31" s="52"/>
      <c r="V31" s="52"/>
      <c r="W31" s="52"/>
      <c r="X31" s="52"/>
      <c r="Y31" s="52"/>
      <c r="Z31" s="48" t="s">
        <v>35</v>
      </c>
      <c r="AA31" s="49" t="s">
        <v>389</v>
      </c>
      <c r="AB31" s="53">
        <v>600</v>
      </c>
      <c r="AC31" s="53">
        <v>1695</v>
      </c>
      <c r="AD31" s="127">
        <f t="shared" si="0"/>
        <v>25.2</v>
      </c>
      <c r="AE31" s="127">
        <f t="shared" si="1"/>
        <v>1274.94</v>
      </c>
      <c r="AF31" s="141">
        <f t="shared" si="2"/>
        <v>29.249000000000002</v>
      </c>
      <c r="AG31" s="142">
        <f t="shared" si="3"/>
        <v>29</v>
      </c>
      <c r="AH31" s="141">
        <f t="shared" si="4"/>
        <v>29.1494</v>
      </c>
      <c r="AI31" s="45"/>
      <c r="AJ31" s="13" t="s">
        <v>390</v>
      </c>
      <c r="AK31" s="45">
        <v>50</v>
      </c>
      <c r="AL31" s="45">
        <v>15</v>
      </c>
      <c r="AN31" s="202" t="s">
        <v>659</v>
      </c>
    </row>
    <row r="32" spans="1:40" s="44" customFormat="1" ht="15.95" customHeight="1">
      <c r="A32" s="51">
        <v>240</v>
      </c>
      <c r="B32" s="47">
        <v>42809</v>
      </c>
      <c r="C32" s="48" t="s">
        <v>732</v>
      </c>
      <c r="D32" s="48"/>
      <c r="E32" s="48"/>
      <c r="F32" s="48"/>
      <c r="G32" s="49" t="s">
        <v>348</v>
      </c>
      <c r="H32" s="49" t="s">
        <v>386</v>
      </c>
      <c r="I32" s="52">
        <v>500</v>
      </c>
      <c r="J32" s="47">
        <v>42818</v>
      </c>
      <c r="K32" s="49" t="s">
        <v>391</v>
      </c>
      <c r="L32" s="49"/>
      <c r="M32" s="49" t="s">
        <v>240</v>
      </c>
      <c r="N32" s="49" t="s">
        <v>388</v>
      </c>
      <c r="O32" s="49"/>
      <c r="P32" s="45"/>
      <c r="Q32" s="50"/>
      <c r="R32" s="50"/>
      <c r="S32" s="47">
        <v>42815</v>
      </c>
      <c r="T32" s="52">
        <v>510</v>
      </c>
      <c r="U32" s="52"/>
      <c r="V32" s="52"/>
      <c r="W32" s="52"/>
      <c r="X32" s="52"/>
      <c r="Y32" s="52"/>
      <c r="Z32" s="48" t="s">
        <v>35</v>
      </c>
      <c r="AA32" s="49" t="s">
        <v>389</v>
      </c>
      <c r="AB32" s="53">
        <v>600</v>
      </c>
      <c r="AC32" s="53">
        <v>1695</v>
      </c>
      <c r="AD32" s="127">
        <f t="shared" si="0"/>
        <v>25.2</v>
      </c>
      <c r="AE32" s="127">
        <f t="shared" si="1"/>
        <v>1300.1400000000001</v>
      </c>
      <c r="AF32" s="141">
        <f t="shared" si="2"/>
        <v>29.669</v>
      </c>
      <c r="AG32" s="142">
        <f t="shared" si="3"/>
        <v>29</v>
      </c>
      <c r="AH32" s="141">
        <f t="shared" si="4"/>
        <v>29.401399999999999</v>
      </c>
      <c r="AI32" s="45"/>
      <c r="AJ32" s="13" t="s">
        <v>390</v>
      </c>
      <c r="AK32" s="45">
        <v>50</v>
      </c>
      <c r="AL32" s="45">
        <v>15</v>
      </c>
      <c r="AN32" s="202" t="s">
        <v>659</v>
      </c>
    </row>
    <row r="33" spans="1:186" s="44" customFormat="1" ht="15.95" customHeight="1">
      <c r="A33" s="51">
        <v>250</v>
      </c>
      <c r="B33" s="47">
        <v>42809</v>
      </c>
      <c r="C33" s="48" t="s">
        <v>733</v>
      </c>
      <c r="D33" s="48"/>
      <c r="E33" s="48"/>
      <c r="F33" s="48"/>
      <c r="G33" s="49" t="s">
        <v>348</v>
      </c>
      <c r="H33" s="49" t="s">
        <v>575</v>
      </c>
      <c r="I33" s="52">
        <v>1000</v>
      </c>
      <c r="J33" s="47">
        <v>42818</v>
      </c>
      <c r="K33" s="49" t="s">
        <v>350</v>
      </c>
      <c r="L33" s="49" t="s">
        <v>576</v>
      </c>
      <c r="M33" s="49" t="s">
        <v>225</v>
      </c>
      <c r="N33" s="49" t="s">
        <v>578</v>
      </c>
      <c r="O33" s="49"/>
      <c r="P33" s="45"/>
      <c r="Q33" s="50"/>
      <c r="R33" s="50"/>
      <c r="S33" s="47">
        <v>42815</v>
      </c>
      <c r="T33" s="52">
        <v>1010</v>
      </c>
      <c r="U33" s="52"/>
      <c r="V33" s="52"/>
      <c r="W33" s="52"/>
      <c r="X33" s="52"/>
      <c r="Y33" s="52"/>
      <c r="Z33" s="48" t="s">
        <v>35</v>
      </c>
      <c r="AA33" s="49" t="s">
        <v>389</v>
      </c>
      <c r="AB33" s="53">
        <v>580</v>
      </c>
      <c r="AC33" s="53">
        <v>1695</v>
      </c>
      <c r="AD33" s="127">
        <f t="shared" si="0"/>
        <v>35.200000000000003</v>
      </c>
      <c r="AE33" s="127">
        <f t="shared" si="1"/>
        <v>1335.3400000000001</v>
      </c>
      <c r="AF33" s="141">
        <f t="shared" si="2"/>
        <v>30.25566666666667</v>
      </c>
      <c r="AG33" s="142">
        <f t="shared" si="3"/>
        <v>30</v>
      </c>
      <c r="AH33" s="141">
        <f t="shared" si="4"/>
        <v>30.153400000000001</v>
      </c>
      <c r="AI33" s="45"/>
      <c r="AJ33" s="13" t="s">
        <v>390</v>
      </c>
      <c r="AK33" s="45">
        <v>50</v>
      </c>
      <c r="AL33" s="45">
        <v>15</v>
      </c>
      <c r="AN33" s="202" t="s">
        <v>659</v>
      </c>
    </row>
    <row r="34" spans="1:186" s="44" customFormat="1" ht="15.95" customHeight="1">
      <c r="A34" s="51">
        <v>260</v>
      </c>
      <c r="B34" s="47">
        <v>42809</v>
      </c>
      <c r="C34" s="48" t="s">
        <v>733</v>
      </c>
      <c r="D34" s="48"/>
      <c r="E34" s="48"/>
      <c r="F34" s="48"/>
      <c r="G34" s="49" t="s">
        <v>348</v>
      </c>
      <c r="H34" s="49" t="s">
        <v>575</v>
      </c>
      <c r="I34" s="52">
        <v>1000</v>
      </c>
      <c r="J34" s="47">
        <v>42818</v>
      </c>
      <c r="K34" s="49" t="s">
        <v>577</v>
      </c>
      <c r="L34" s="49"/>
      <c r="M34" s="49" t="s">
        <v>240</v>
      </c>
      <c r="N34" s="49" t="s">
        <v>578</v>
      </c>
      <c r="O34" s="49"/>
      <c r="P34" s="45"/>
      <c r="Q34" s="50"/>
      <c r="R34" s="50"/>
      <c r="S34" s="47">
        <v>42815</v>
      </c>
      <c r="T34" s="52">
        <v>1010</v>
      </c>
      <c r="U34" s="52"/>
      <c r="V34" s="52"/>
      <c r="W34" s="52"/>
      <c r="X34" s="52"/>
      <c r="Y34" s="52"/>
      <c r="Z34" s="48" t="s">
        <v>35</v>
      </c>
      <c r="AA34" s="49" t="s">
        <v>389</v>
      </c>
      <c r="AB34" s="53">
        <v>580</v>
      </c>
      <c r="AC34" s="53">
        <v>1695</v>
      </c>
      <c r="AD34" s="127">
        <f t="shared" si="0"/>
        <v>35.200000000000003</v>
      </c>
      <c r="AE34" s="127">
        <f t="shared" si="1"/>
        <v>1370.5400000000002</v>
      </c>
      <c r="AF34" s="141">
        <f t="shared" si="2"/>
        <v>30.842333333333336</v>
      </c>
      <c r="AG34" s="142">
        <f t="shared" si="3"/>
        <v>30</v>
      </c>
      <c r="AH34" s="141">
        <f t="shared" si="4"/>
        <v>30.505400000000002</v>
      </c>
      <c r="AI34" s="45"/>
      <c r="AJ34" s="13" t="s">
        <v>390</v>
      </c>
      <c r="AK34" s="45">
        <v>50</v>
      </c>
      <c r="AL34" s="45">
        <v>15</v>
      </c>
      <c r="AN34" s="202" t="s">
        <v>659</v>
      </c>
    </row>
    <row r="35" spans="1:186" s="44" customFormat="1" ht="15.95" customHeight="1">
      <c r="A35" s="51">
        <v>270</v>
      </c>
      <c r="B35" s="47">
        <v>42809</v>
      </c>
      <c r="C35" s="48" t="s">
        <v>728</v>
      </c>
      <c r="D35" s="48"/>
      <c r="E35" s="48"/>
      <c r="F35" s="48"/>
      <c r="G35" s="49" t="s">
        <v>468</v>
      </c>
      <c r="H35" s="49" t="s">
        <v>729</v>
      </c>
      <c r="I35" s="52">
        <v>1000</v>
      </c>
      <c r="J35" s="47">
        <v>42818</v>
      </c>
      <c r="K35" s="49" t="s">
        <v>730</v>
      </c>
      <c r="L35" s="49" t="s">
        <v>469</v>
      </c>
      <c r="M35" s="49" t="s">
        <v>64</v>
      </c>
      <c r="N35" s="49" t="s">
        <v>731</v>
      </c>
      <c r="O35" s="49"/>
      <c r="P35" s="45"/>
      <c r="Q35" s="50"/>
      <c r="R35" s="50"/>
      <c r="S35" s="47">
        <v>42815</v>
      </c>
      <c r="T35" s="52">
        <v>1010</v>
      </c>
      <c r="U35" s="52"/>
      <c r="V35" s="52"/>
      <c r="W35" s="52"/>
      <c r="X35" s="52"/>
      <c r="Y35" s="52"/>
      <c r="Z35" s="48" t="s">
        <v>35</v>
      </c>
      <c r="AA35" s="49" t="s">
        <v>495</v>
      </c>
      <c r="AB35" s="53">
        <v>720</v>
      </c>
      <c r="AC35" s="53">
        <v>1615</v>
      </c>
      <c r="AD35" s="127">
        <f t="shared" si="0"/>
        <v>35.200000000000003</v>
      </c>
      <c r="AE35" s="127">
        <f t="shared" si="1"/>
        <v>1405.7400000000002</v>
      </c>
      <c r="AF35" s="141">
        <f t="shared" si="2"/>
        <v>31.429000000000006</v>
      </c>
      <c r="AG35" s="142">
        <f t="shared" si="3"/>
        <v>31</v>
      </c>
      <c r="AH35" s="141">
        <f t="shared" si="4"/>
        <v>31.257400000000004</v>
      </c>
      <c r="AI35" s="45"/>
      <c r="AJ35" s="13" t="s">
        <v>2</v>
      </c>
      <c r="AK35" s="45">
        <v>50</v>
      </c>
      <c r="AL35" s="45">
        <v>15</v>
      </c>
    </row>
    <row r="36" spans="1:186" s="44" customFormat="1" ht="15.95" customHeight="1">
      <c r="A36" s="216" t="s">
        <v>66</v>
      </c>
      <c r="B36" s="210">
        <v>42781</v>
      </c>
      <c r="C36" s="211" t="s">
        <v>476</v>
      </c>
      <c r="D36" s="211"/>
      <c r="E36" s="211"/>
      <c r="F36" s="211"/>
      <c r="G36" s="212" t="s">
        <v>220</v>
      </c>
      <c r="H36" s="212" t="s">
        <v>250</v>
      </c>
      <c r="I36" s="213">
        <v>10</v>
      </c>
      <c r="J36" s="210">
        <v>42812</v>
      </c>
      <c r="K36" s="212" t="s">
        <v>221</v>
      </c>
      <c r="L36" s="212" t="s">
        <v>10</v>
      </c>
      <c r="M36" s="212" t="s">
        <v>64</v>
      </c>
      <c r="N36" s="212" t="s">
        <v>251</v>
      </c>
      <c r="O36" s="212"/>
      <c r="P36" s="45"/>
      <c r="Q36" s="214"/>
      <c r="R36" s="214"/>
      <c r="S36" s="210">
        <v>42815</v>
      </c>
      <c r="T36" s="213">
        <v>20</v>
      </c>
      <c r="U36" s="213"/>
      <c r="V36" s="213"/>
      <c r="W36" s="213"/>
      <c r="X36" s="213"/>
      <c r="Y36" s="213"/>
      <c r="Z36" s="211" t="s">
        <v>35</v>
      </c>
      <c r="AA36" s="212" t="s">
        <v>218</v>
      </c>
      <c r="AB36" s="215">
        <v>490</v>
      </c>
      <c r="AC36" s="215">
        <v>1075</v>
      </c>
      <c r="AD36" s="127">
        <f t="shared" si="0"/>
        <v>15.4</v>
      </c>
      <c r="AE36" s="127">
        <f t="shared" si="1"/>
        <v>1421.1400000000003</v>
      </c>
      <c r="AF36" s="141">
        <f t="shared" si="2"/>
        <v>31.685666666666673</v>
      </c>
      <c r="AG36" s="142">
        <f t="shared" si="3"/>
        <v>31</v>
      </c>
      <c r="AH36" s="141">
        <f t="shared" si="4"/>
        <v>31.411400000000004</v>
      </c>
      <c r="AI36" s="45"/>
      <c r="AJ36" s="45" t="s">
        <v>2</v>
      </c>
      <c r="AK36" s="45">
        <v>50</v>
      </c>
      <c r="AL36" s="45">
        <v>15</v>
      </c>
      <c r="AN36" s="44" t="s">
        <v>679</v>
      </c>
    </row>
    <row r="37" spans="1:186" s="44" customFormat="1" ht="15.95" customHeight="1">
      <c r="A37" s="51">
        <v>290</v>
      </c>
      <c r="B37" s="47">
        <v>42809</v>
      </c>
      <c r="C37" s="48" t="s">
        <v>753</v>
      </c>
      <c r="D37" s="48"/>
      <c r="E37" s="48"/>
      <c r="F37" s="48"/>
      <c r="G37" s="49" t="s">
        <v>351</v>
      </c>
      <c r="H37" s="49" t="s">
        <v>352</v>
      </c>
      <c r="I37" s="52">
        <v>500</v>
      </c>
      <c r="J37" s="47">
        <v>42818</v>
      </c>
      <c r="K37" s="49" t="s">
        <v>353</v>
      </c>
      <c r="L37" s="49" t="s">
        <v>64</v>
      </c>
      <c r="M37" s="49" t="s">
        <v>64</v>
      </c>
      <c r="N37" s="49" t="s">
        <v>354</v>
      </c>
      <c r="O37" s="49"/>
      <c r="P37" s="45"/>
      <c r="Q37" s="50"/>
      <c r="R37" s="50"/>
      <c r="S37" s="47">
        <v>42815</v>
      </c>
      <c r="T37" s="52">
        <v>510</v>
      </c>
      <c r="U37" s="52"/>
      <c r="V37" s="52"/>
      <c r="W37" s="52"/>
      <c r="X37" s="52"/>
      <c r="Y37" s="52"/>
      <c r="Z37" s="48" t="s">
        <v>12</v>
      </c>
      <c r="AA37" s="49" t="s">
        <v>258</v>
      </c>
      <c r="AB37" s="53">
        <v>491</v>
      </c>
      <c r="AC37" s="53">
        <v>1713</v>
      </c>
      <c r="AD37" s="127">
        <f t="shared" si="0"/>
        <v>25.2</v>
      </c>
      <c r="AE37" s="127">
        <f t="shared" si="1"/>
        <v>1446.3400000000004</v>
      </c>
      <c r="AF37" s="141">
        <f t="shared" si="2"/>
        <v>32.105666666666671</v>
      </c>
      <c r="AG37" s="142">
        <f t="shared" si="3"/>
        <v>32</v>
      </c>
      <c r="AH37" s="141">
        <f t="shared" si="4"/>
        <v>32.063400000000001</v>
      </c>
      <c r="AI37" s="45"/>
      <c r="AJ37" s="13" t="s">
        <v>2</v>
      </c>
      <c r="AK37" s="45">
        <v>50</v>
      </c>
      <c r="AL37" s="45">
        <v>15</v>
      </c>
      <c r="AN37" s="202" t="s">
        <v>794</v>
      </c>
    </row>
    <row r="38" spans="1:186" s="44" customFormat="1" ht="15.95" customHeight="1">
      <c r="A38" s="51">
        <v>300</v>
      </c>
      <c r="B38" s="210">
        <v>42809</v>
      </c>
      <c r="C38" s="211" t="s">
        <v>800</v>
      </c>
      <c r="D38" s="211"/>
      <c r="E38" s="211"/>
      <c r="F38" s="211"/>
      <c r="G38" s="212" t="s">
        <v>272</v>
      </c>
      <c r="H38" s="212" t="s">
        <v>799</v>
      </c>
      <c r="I38" s="213">
        <v>200</v>
      </c>
      <c r="J38" s="210">
        <v>42818</v>
      </c>
      <c r="K38" s="212" t="s">
        <v>60</v>
      </c>
      <c r="L38" s="212" t="s">
        <v>64</v>
      </c>
      <c r="M38" s="212" t="s">
        <v>64</v>
      </c>
      <c r="N38" s="212" t="s">
        <v>798</v>
      </c>
      <c r="O38" s="212"/>
      <c r="P38" s="45"/>
      <c r="Q38" s="214"/>
      <c r="R38" s="214"/>
      <c r="S38" s="210">
        <v>42814</v>
      </c>
      <c r="T38" s="213">
        <v>214</v>
      </c>
      <c r="U38" s="213"/>
      <c r="V38" s="213"/>
      <c r="W38" s="213"/>
      <c r="X38" s="213"/>
      <c r="Y38" s="213"/>
      <c r="Z38" s="211" t="s">
        <v>35</v>
      </c>
      <c r="AA38" s="212" t="s">
        <v>797</v>
      </c>
      <c r="AB38" s="215">
        <v>403</v>
      </c>
      <c r="AC38" s="215">
        <v>2125</v>
      </c>
      <c r="AD38" s="127">
        <f t="shared" si="0"/>
        <v>19.28</v>
      </c>
      <c r="AE38" s="127">
        <f t="shared" si="1"/>
        <v>1465.6200000000003</v>
      </c>
      <c r="AF38" s="141">
        <f t="shared" si="2"/>
        <v>32.427000000000007</v>
      </c>
      <c r="AG38" s="142">
        <f t="shared" si="3"/>
        <v>32</v>
      </c>
      <c r="AH38" s="141">
        <f t="shared" si="4"/>
        <v>32.256200000000007</v>
      </c>
      <c r="AI38" s="45"/>
      <c r="AJ38" s="45" t="s">
        <v>2</v>
      </c>
      <c r="AK38" s="45">
        <v>50</v>
      </c>
      <c r="AL38" s="45">
        <v>15</v>
      </c>
      <c r="AN38" s="44" t="s">
        <v>650</v>
      </c>
    </row>
    <row r="39" spans="1:186" s="9" customFormat="1" ht="12.75" customHeight="1">
      <c r="A39" s="3"/>
      <c r="B39" s="4"/>
      <c r="C39" s="14"/>
      <c r="D39" s="5"/>
      <c r="E39" s="3"/>
      <c r="F39" s="3"/>
      <c r="G39" s="1"/>
      <c r="H39" s="1"/>
      <c r="I39" s="3">
        <f>SUM(I8:I38)</f>
        <v>42261</v>
      </c>
      <c r="J39" s="4"/>
      <c r="K39" s="1"/>
      <c r="L39" s="1"/>
      <c r="M39" s="1"/>
      <c r="N39" s="14"/>
      <c r="O39" s="1"/>
      <c r="P39" s="1"/>
      <c r="Q39" s="1"/>
      <c r="R39" s="1"/>
      <c r="S39" s="4"/>
      <c r="T39" s="3">
        <f>SUM(T8:T38)</f>
        <v>43281</v>
      </c>
      <c r="U39" s="3"/>
      <c r="V39" s="3"/>
      <c r="W39" s="3"/>
      <c r="X39" s="3"/>
      <c r="Y39" s="12"/>
      <c r="Z39" s="3"/>
      <c r="AA39" s="6"/>
      <c r="AB39" s="14"/>
      <c r="AC39" s="7"/>
      <c r="AD39" s="11">
        <f>SUM(AD7:AD38)</f>
        <v>1465.6200000000003</v>
      </c>
      <c r="AE39" s="11"/>
      <c r="AF39" s="146"/>
      <c r="AG39" s="147"/>
      <c r="AH39" s="11">
        <f>AD39/60</f>
        <v>24.427000000000007</v>
      </c>
      <c r="AI39" s="8"/>
      <c r="AJ39" s="43"/>
      <c r="AK39" s="2"/>
      <c r="AL39" s="2"/>
      <c r="GD39" s="10"/>
    </row>
    <row r="40" spans="1:186" ht="12.75" customHeight="1" thickBot="1">
      <c r="A40" s="148" t="s">
        <v>3</v>
      </c>
      <c r="B40" s="149"/>
      <c r="C40" s="149"/>
      <c r="D40" s="150"/>
      <c r="E40" s="150"/>
      <c r="F40" s="151"/>
      <c r="G40" s="149"/>
      <c r="H40" s="152"/>
      <c r="I40" s="152"/>
      <c r="J40" s="153"/>
      <c r="K40" s="153" t="s">
        <v>4</v>
      </c>
      <c r="L40" s="154"/>
      <c r="M40" s="155"/>
      <c r="N40" s="155"/>
      <c r="O40" s="155"/>
      <c r="P40" s="155"/>
      <c r="Q40" s="155"/>
      <c r="R40" s="155"/>
      <c r="S40" s="156"/>
      <c r="T40" s="157"/>
      <c r="U40" s="40"/>
      <c r="V40" s="40"/>
      <c r="W40" s="158"/>
      <c r="X40" s="159"/>
      <c r="Y40" s="160"/>
      <c r="Z40" s="161"/>
      <c r="AA40" s="155"/>
      <c r="AB40" s="155"/>
      <c r="AC40" s="155"/>
      <c r="AD40" s="162"/>
      <c r="AE40" s="163"/>
      <c r="AF40" s="163"/>
      <c r="AG40" s="164"/>
      <c r="AH40" s="165"/>
      <c r="AI40" s="166"/>
      <c r="AJ40" s="167"/>
      <c r="AK40" s="168"/>
      <c r="AL40" s="55"/>
      <c r="AM40" s="42"/>
      <c r="AN40" s="42"/>
      <c r="AO40" s="42"/>
      <c r="AP40" s="42"/>
      <c r="AQ40" s="42"/>
      <c r="AR40" s="42"/>
      <c r="AS40" s="42"/>
      <c r="AT40" s="42"/>
      <c r="AU40" s="42"/>
    </row>
    <row r="41" spans="1:186" s="169" customFormat="1" ht="18" customHeight="1" thickBot="1">
      <c r="A41" s="1516" t="s">
        <v>5</v>
      </c>
      <c r="B41" s="1517"/>
      <c r="C41" s="1517"/>
      <c r="D41" s="1517"/>
      <c r="E41" s="1517"/>
      <c r="F41" s="1517"/>
      <c r="G41" s="1517"/>
      <c r="H41" s="1517"/>
      <c r="I41" s="1517"/>
      <c r="J41" s="1517"/>
      <c r="K41" s="1517"/>
      <c r="L41" s="1517"/>
      <c r="M41" s="1517"/>
      <c r="N41" s="1517"/>
      <c r="O41" s="1517"/>
      <c r="P41" s="1517"/>
      <c r="Q41" s="1517"/>
      <c r="R41" s="1517"/>
      <c r="S41" s="1517"/>
      <c r="T41" s="1517"/>
      <c r="U41" s="1517"/>
      <c r="V41" s="1517"/>
      <c r="W41" s="1517"/>
      <c r="X41" s="1517"/>
      <c r="Y41" s="1517"/>
      <c r="Z41" s="1517"/>
      <c r="AA41" s="1517"/>
      <c r="AB41" s="1517"/>
      <c r="AC41" s="1517"/>
      <c r="AD41" s="1517"/>
      <c r="AE41" s="1517"/>
      <c r="AF41" s="1517"/>
      <c r="AG41" s="1517"/>
      <c r="AH41" s="1517"/>
      <c r="AI41" s="1517"/>
      <c r="AJ41" s="1517"/>
      <c r="AK41" s="1517"/>
      <c r="AL41" s="1518"/>
    </row>
    <row r="42" spans="1:186" ht="14.25" customHeight="1">
      <c r="A42" s="170"/>
      <c r="H42" s="171"/>
      <c r="I42" s="171"/>
      <c r="J42" s="171"/>
      <c r="K42" s="172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173"/>
      <c r="Z42" s="171"/>
      <c r="AA42" s="174"/>
      <c r="AB42" s="174"/>
      <c r="AC42" s="174"/>
      <c r="AD42" s="175"/>
      <c r="AE42" s="171"/>
      <c r="AF42" s="171"/>
      <c r="AG42" s="171"/>
      <c r="AH42" s="171"/>
      <c r="AI42" s="171"/>
      <c r="AJ42" s="171"/>
    </row>
    <row r="43" spans="1:186" ht="14.25" customHeight="1">
      <c r="T43" s="42"/>
      <c r="U43" s="42"/>
      <c r="V43" s="42"/>
      <c r="W43" s="176"/>
      <c r="X43" s="176"/>
      <c r="Y43" s="177"/>
      <c r="AB43" s="178" t="s">
        <v>297</v>
      </c>
    </row>
    <row r="44" spans="1:186" ht="19.5" customHeight="1">
      <c r="H44" s="78" t="s">
        <v>592</v>
      </c>
      <c r="S44" s="78" t="s">
        <v>594</v>
      </c>
      <c r="Y44" s="35"/>
      <c r="AO44" s="42"/>
      <c r="AP44" s="42"/>
    </row>
    <row r="45" spans="1:186" s="199" customFormat="1" ht="16.5" customHeight="1">
      <c r="H45" s="1515"/>
      <c r="I45" s="1515"/>
      <c r="S45" s="1515" t="s">
        <v>61</v>
      </c>
      <c r="T45" s="1515"/>
      <c r="U45" s="1515"/>
      <c r="V45" s="1515"/>
      <c r="W45" s="1515"/>
      <c r="X45" s="1515"/>
      <c r="Y45" s="1515"/>
      <c r="Z45" s="1515"/>
      <c r="AA45" s="200"/>
      <c r="AB45" s="200"/>
      <c r="AC45" s="200"/>
      <c r="AN45" s="201"/>
      <c r="AO45" s="201"/>
    </row>
    <row r="46" spans="1:186" ht="19.5" customHeight="1">
      <c r="A46" s="78"/>
      <c r="B46" s="78"/>
      <c r="H46" s="78" t="s">
        <v>593</v>
      </c>
      <c r="N46" s="78"/>
      <c r="T46" s="78"/>
      <c r="U46" s="78"/>
      <c r="Y46" s="35"/>
      <c r="AO46" s="42"/>
      <c r="AP46" s="42"/>
    </row>
  </sheetData>
  <mergeCells count="10">
    <mergeCell ref="S45:Z45"/>
    <mergeCell ref="A41:AL41"/>
    <mergeCell ref="H45:I45"/>
    <mergeCell ref="A2:AC2"/>
    <mergeCell ref="D4:E5"/>
    <mergeCell ref="G4:G5"/>
    <mergeCell ref="H4:H5"/>
    <mergeCell ref="K4:M4"/>
    <mergeCell ref="P4:R4"/>
    <mergeCell ref="AB4:AC4"/>
  </mergeCells>
  <conditionalFormatting sqref="C39:C43 C47:C65536">
    <cfRule type="duplicateValues" dxfId="4188" priority="343" stopIfTrue="1"/>
  </conditionalFormatting>
  <conditionalFormatting sqref="C39:C43 C1:C7 C47:C65536">
    <cfRule type="duplicateValues" dxfId="4187" priority="344" stopIfTrue="1"/>
  </conditionalFormatting>
  <conditionalFormatting sqref="C39:C43 C1:C7 C47:C65536">
    <cfRule type="duplicateValues" dxfId="4186" priority="345" stopIfTrue="1"/>
    <cfRule type="duplicateValues" dxfId="4185" priority="346" stopIfTrue="1"/>
  </conditionalFormatting>
  <conditionalFormatting sqref="C44:C46">
    <cfRule type="duplicateValues" dxfId="4184" priority="244" stopIfTrue="1"/>
    <cfRule type="duplicateValues" dxfId="4183" priority="245" stopIfTrue="1"/>
  </conditionalFormatting>
  <conditionalFormatting sqref="C44:C46">
    <cfRule type="duplicateValues" dxfId="4182" priority="246" stopIfTrue="1"/>
  </conditionalFormatting>
  <conditionalFormatting sqref="C44:C46">
    <cfRule type="duplicateValues" dxfId="4181" priority="247" stopIfTrue="1"/>
  </conditionalFormatting>
  <conditionalFormatting sqref="C44:C46">
    <cfRule type="duplicateValues" dxfId="4180" priority="248" stopIfTrue="1"/>
    <cfRule type="duplicateValues" dxfId="4179" priority="249" stopIfTrue="1"/>
  </conditionalFormatting>
  <conditionalFormatting sqref="C13">
    <cfRule type="duplicateValues" dxfId="4178" priority="235" stopIfTrue="1"/>
  </conditionalFormatting>
  <conditionalFormatting sqref="C13">
    <cfRule type="duplicateValues" dxfId="4177" priority="236" stopIfTrue="1"/>
    <cfRule type="duplicateValues" dxfId="4176" priority="237" stopIfTrue="1"/>
  </conditionalFormatting>
  <conditionalFormatting sqref="AJ13">
    <cfRule type="duplicateValues" dxfId="4175" priority="232" stopIfTrue="1"/>
  </conditionalFormatting>
  <conditionalFormatting sqref="AJ13">
    <cfRule type="duplicateValues" dxfId="4174" priority="233" stopIfTrue="1"/>
    <cfRule type="duplicateValues" dxfId="4173" priority="234" stopIfTrue="1"/>
  </conditionalFormatting>
  <conditionalFormatting sqref="AK29:AL29">
    <cfRule type="duplicateValues" dxfId="4172" priority="217" stopIfTrue="1"/>
  </conditionalFormatting>
  <conditionalFormatting sqref="AK29:AL29">
    <cfRule type="duplicateValues" dxfId="4171" priority="218" stopIfTrue="1"/>
    <cfRule type="duplicateValues" dxfId="4170" priority="219" stopIfTrue="1"/>
  </conditionalFormatting>
  <conditionalFormatting sqref="AJ29">
    <cfRule type="duplicateValues" dxfId="4169" priority="220" stopIfTrue="1"/>
  </conditionalFormatting>
  <conditionalFormatting sqref="AJ29">
    <cfRule type="duplicateValues" dxfId="4168" priority="221" stopIfTrue="1"/>
    <cfRule type="duplicateValues" dxfId="4167" priority="222" stopIfTrue="1"/>
  </conditionalFormatting>
  <conditionalFormatting sqref="C29:L29">
    <cfRule type="duplicateValues" dxfId="4166" priority="223" stopIfTrue="1"/>
  </conditionalFormatting>
  <conditionalFormatting sqref="C29:L29">
    <cfRule type="duplicateValues" dxfId="4165" priority="224" stopIfTrue="1"/>
    <cfRule type="duplicateValues" dxfId="4164" priority="225" stopIfTrue="1"/>
  </conditionalFormatting>
  <conditionalFormatting sqref="AK30:AL30">
    <cfRule type="duplicateValues" dxfId="4163" priority="193" stopIfTrue="1"/>
  </conditionalFormatting>
  <conditionalFormatting sqref="AK30:AL30">
    <cfRule type="duplicateValues" dxfId="4162" priority="194" stopIfTrue="1"/>
    <cfRule type="duplicateValues" dxfId="4161" priority="195" stopIfTrue="1"/>
  </conditionalFormatting>
  <conditionalFormatting sqref="C30:F30">
    <cfRule type="duplicateValues" dxfId="4160" priority="190" stopIfTrue="1"/>
  </conditionalFormatting>
  <conditionalFormatting sqref="C30:F30">
    <cfRule type="duplicateValues" dxfId="4159" priority="191" stopIfTrue="1"/>
    <cfRule type="duplicateValues" dxfId="4158" priority="192" stopIfTrue="1"/>
  </conditionalFormatting>
  <conditionalFormatting sqref="BA37:BD37 AI26:AL27 C31:AC31 C35:AC35 BA31:BD31 BA35:BD35 AR31:AU31 AR35:AU35 BS31 BS35 BJ31:BK31 BJ35:BK35 BJ33:BK33 BS33 AR33:AU33 BA33:BD33 C33:L33 N33:AC33 AK33:AL33 AI33 AI31:AL31 AI35:AL35 C26:AC27 BJ26:BK27 BS26:BS27 AR26:AU27 BA26:BD27 AR37:AU37 BS37 BJ37:BK37 C37:AC37 AI37:AL37">
    <cfRule type="duplicateValues" dxfId="4157" priority="178" stopIfTrue="1"/>
  </conditionalFormatting>
  <conditionalFormatting sqref="BA37:BD37 AI26:AL27 C31:AC31 C35:AC35 BA31:BD31 BA35:BD35 AR31:AU31 AR35:AU35 BS31 BS35 BJ31:BK31 BJ35:BK35 BJ33:BK33 BS33 AR33:AU33 BA33:BD33 C33:L33 N33:AC33 AK33:AL33 AI33 AI31:AL31 AI35:AL35 C26:AC27 BJ26:BK27 BS26:BS27 AR26:AU27 BA26:BD27 AR37:AU37 BS37 BJ37:BK37 C37:AC37 AI37:AL37">
    <cfRule type="duplicateValues" dxfId="4156" priority="179" stopIfTrue="1"/>
    <cfRule type="duplicateValues" dxfId="4155" priority="180" stopIfTrue="1"/>
  </conditionalFormatting>
  <conditionalFormatting sqref="BT37 BT26:BT27 BT31 BT35 BT33">
    <cfRule type="duplicateValues" dxfId="4154" priority="181" stopIfTrue="1"/>
  </conditionalFormatting>
  <conditionalFormatting sqref="BT37 BT26:BT27 BT31 BT35 BT33">
    <cfRule type="duplicateValues" dxfId="4153" priority="182" stopIfTrue="1"/>
    <cfRule type="duplicateValues" dxfId="4152" priority="183" stopIfTrue="1"/>
  </conditionalFormatting>
  <conditionalFormatting sqref="AJ33:AJ34 C32:J32 BA32:BD32 AR32:AU32 BS32 BJ32:BK32 L32:AC32 AI32:AL32">
    <cfRule type="duplicateValues" dxfId="4151" priority="163" stopIfTrue="1"/>
  </conditionalFormatting>
  <conditionalFormatting sqref="AJ33:AJ34 C32:J32 BA32:BD32 AR32:AU32 BS32 BJ32:BK32 L32:AC32 AI32:AL32">
    <cfRule type="duplicateValues" dxfId="4150" priority="164" stopIfTrue="1"/>
    <cfRule type="duplicateValues" dxfId="4149" priority="165" stopIfTrue="1"/>
  </conditionalFormatting>
  <conditionalFormatting sqref="BT32">
    <cfRule type="duplicateValues" dxfId="4148" priority="166" stopIfTrue="1"/>
  </conditionalFormatting>
  <conditionalFormatting sqref="BT32">
    <cfRule type="duplicateValues" dxfId="4147" priority="167" stopIfTrue="1"/>
    <cfRule type="duplicateValues" dxfId="4146" priority="168" stopIfTrue="1"/>
  </conditionalFormatting>
  <conditionalFormatting sqref="K32">
    <cfRule type="duplicateValues" dxfId="4145" priority="160" stopIfTrue="1"/>
  </conditionalFormatting>
  <conditionalFormatting sqref="K32">
    <cfRule type="duplicateValues" dxfId="4144" priority="161" stopIfTrue="1"/>
    <cfRule type="duplicateValues" dxfId="4143" priority="162" stopIfTrue="1"/>
  </conditionalFormatting>
  <conditionalFormatting sqref="BJ34:BK34 BS34 AR34:AU34 BA34:BD34 C34:J34 L34 N34:AC34 AK34:AL34 AI34">
    <cfRule type="duplicateValues" dxfId="4142" priority="154" stopIfTrue="1"/>
  </conditionalFormatting>
  <conditionalFormatting sqref="BJ34:BK34 BS34 AR34:AU34 BA34:BD34 C34:J34 L34 N34:AC34 AK34:AL34 AI34">
    <cfRule type="duplicateValues" dxfId="4141" priority="155" stopIfTrue="1"/>
    <cfRule type="duplicateValues" dxfId="4140" priority="156" stopIfTrue="1"/>
  </conditionalFormatting>
  <conditionalFormatting sqref="BT34">
    <cfRule type="duplicateValues" dxfId="4139" priority="157" stopIfTrue="1"/>
  </conditionalFormatting>
  <conditionalFormatting sqref="BT34">
    <cfRule type="duplicateValues" dxfId="4138" priority="158" stopIfTrue="1"/>
    <cfRule type="duplicateValues" dxfId="4137" priority="159" stopIfTrue="1"/>
  </conditionalFormatting>
  <conditionalFormatting sqref="K34">
    <cfRule type="duplicateValues" dxfId="4136" priority="151" stopIfTrue="1"/>
  </conditionalFormatting>
  <conditionalFormatting sqref="K34">
    <cfRule type="duplicateValues" dxfId="4135" priority="152" stopIfTrue="1"/>
    <cfRule type="duplicateValues" dxfId="4134" priority="153" stopIfTrue="1"/>
  </conditionalFormatting>
  <conditionalFormatting sqref="M33">
    <cfRule type="duplicateValues" dxfId="4133" priority="148" stopIfTrue="1"/>
  </conditionalFormatting>
  <conditionalFormatting sqref="M33">
    <cfRule type="duplicateValues" dxfId="4132" priority="149" stopIfTrue="1"/>
    <cfRule type="duplicateValues" dxfId="4131" priority="150" stopIfTrue="1"/>
  </conditionalFormatting>
  <conditionalFormatting sqref="M34">
    <cfRule type="duplicateValues" dxfId="4130" priority="145" stopIfTrue="1"/>
  </conditionalFormatting>
  <conditionalFormatting sqref="M34">
    <cfRule type="duplicateValues" dxfId="4129" priority="146" stopIfTrue="1"/>
    <cfRule type="duplicateValues" dxfId="4128" priority="147" stopIfTrue="1"/>
  </conditionalFormatting>
  <conditionalFormatting sqref="C25:F25">
    <cfRule type="duplicateValues" dxfId="4127" priority="136" stopIfTrue="1"/>
  </conditionalFormatting>
  <conditionalFormatting sqref="C25:F25">
    <cfRule type="duplicateValues" dxfId="4126" priority="137" stopIfTrue="1"/>
    <cfRule type="duplicateValues" dxfId="4125" priority="138" stopIfTrue="1"/>
  </conditionalFormatting>
  <conditionalFormatting sqref="BJ17:BK17 BS17 BA17:BD17 C17:AC17 AR17:AU17 AI17:AL17">
    <cfRule type="duplicateValues" dxfId="4124" priority="97" stopIfTrue="1"/>
  </conditionalFormatting>
  <conditionalFormatting sqref="BJ17:BK17 BS17 BA17:BD17 C17:AC17 AR17:AU17 AI17:AL17">
    <cfRule type="duplicateValues" dxfId="4123" priority="98" stopIfTrue="1"/>
    <cfRule type="duplicateValues" dxfId="4122" priority="99" stopIfTrue="1"/>
  </conditionalFormatting>
  <conditionalFormatting sqref="BT17">
    <cfRule type="duplicateValues" dxfId="4121" priority="100" stopIfTrue="1"/>
  </conditionalFormatting>
  <conditionalFormatting sqref="BT17">
    <cfRule type="duplicateValues" dxfId="4120" priority="101" stopIfTrue="1"/>
    <cfRule type="duplicateValues" dxfId="4119" priority="102" stopIfTrue="1"/>
  </conditionalFormatting>
  <conditionalFormatting sqref="C23:AC23 BS23 BJ23:BK23 BA23:BD23 AR23:AU23 AI23:AL23">
    <cfRule type="duplicateValues" dxfId="4118" priority="91" stopIfTrue="1"/>
  </conditionalFormatting>
  <conditionalFormatting sqref="C23:AC23 BS23 BJ23:BK23 BA23:BD23 AR23:AU23 AI23:AL23">
    <cfRule type="duplicateValues" dxfId="4117" priority="92" stopIfTrue="1"/>
    <cfRule type="duplicateValues" dxfId="4116" priority="93" stopIfTrue="1"/>
  </conditionalFormatting>
  <conditionalFormatting sqref="BT23">
    <cfRule type="duplicateValues" dxfId="4115" priority="94" stopIfTrue="1"/>
  </conditionalFormatting>
  <conditionalFormatting sqref="BT23">
    <cfRule type="duplicateValues" dxfId="4114" priority="95" stopIfTrue="1"/>
    <cfRule type="duplicateValues" dxfId="4113" priority="96" stopIfTrue="1"/>
  </conditionalFormatting>
  <conditionalFormatting sqref="C24:L24">
    <cfRule type="duplicateValues" dxfId="4112" priority="88" stopIfTrue="1"/>
  </conditionalFormatting>
  <conditionalFormatting sqref="C24:L24">
    <cfRule type="duplicateValues" dxfId="4111" priority="89" stopIfTrue="1"/>
    <cfRule type="duplicateValues" dxfId="4110" priority="90" stopIfTrue="1"/>
  </conditionalFormatting>
  <conditionalFormatting sqref="AJ24:AL24">
    <cfRule type="duplicateValues" dxfId="4109" priority="85" stopIfTrue="1"/>
  </conditionalFormatting>
  <conditionalFormatting sqref="AJ24:AL24">
    <cfRule type="duplicateValues" dxfId="4108" priority="86" stopIfTrue="1"/>
    <cfRule type="duplicateValues" dxfId="4107" priority="87" stopIfTrue="1"/>
  </conditionalFormatting>
  <conditionalFormatting sqref="C28:AC28 BA28:BD28 AR28:AU28 BS28 BJ28:BK28 AI28:AL28">
    <cfRule type="duplicateValues" dxfId="4106" priority="79" stopIfTrue="1"/>
  </conditionalFormatting>
  <conditionalFormatting sqref="C28:AC28 BA28:BD28 AR28:AU28 BS28 BJ28:BK28 AI28:AL28">
    <cfRule type="duplicateValues" dxfId="4105" priority="80" stopIfTrue="1"/>
    <cfRule type="duplicateValues" dxfId="4104" priority="81" stopIfTrue="1"/>
  </conditionalFormatting>
  <conditionalFormatting sqref="BT28">
    <cfRule type="duplicateValues" dxfId="4103" priority="82" stopIfTrue="1"/>
  </conditionalFormatting>
  <conditionalFormatting sqref="BT28">
    <cfRule type="duplicateValues" dxfId="4102" priority="83" stopIfTrue="1"/>
    <cfRule type="duplicateValues" dxfId="4101" priority="84" stopIfTrue="1"/>
  </conditionalFormatting>
  <conditionalFormatting sqref="C36:L36">
    <cfRule type="duplicateValues" dxfId="4100" priority="70" stopIfTrue="1"/>
  </conditionalFormatting>
  <conditionalFormatting sqref="C36:L36">
    <cfRule type="duplicateValues" dxfId="4099" priority="71" stopIfTrue="1"/>
    <cfRule type="duplicateValues" dxfId="4098" priority="72" stopIfTrue="1"/>
  </conditionalFormatting>
  <conditionalFormatting sqref="AK36:AL36">
    <cfRule type="duplicateValues" dxfId="4097" priority="67" stopIfTrue="1"/>
  </conditionalFormatting>
  <conditionalFormatting sqref="AK36:AL36">
    <cfRule type="duplicateValues" dxfId="4096" priority="68" stopIfTrue="1"/>
    <cfRule type="duplicateValues" dxfId="4095" priority="69" stopIfTrue="1"/>
  </conditionalFormatting>
  <conditionalFormatting sqref="BJ18:BK20 BS18:BS20 BA18:BD20 AR18:AU20 C18:AC20 AI18:AL20">
    <cfRule type="duplicateValues" dxfId="4094" priority="61" stopIfTrue="1"/>
  </conditionalFormatting>
  <conditionalFormatting sqref="BJ18:BK20 BS18:BS20 BA18:BD20 AR18:AU20 C18:AC20 AI18:AL20">
    <cfRule type="duplicateValues" dxfId="4093" priority="62" stopIfTrue="1"/>
    <cfRule type="duplicateValues" dxfId="4092" priority="63" stopIfTrue="1"/>
  </conditionalFormatting>
  <conditionalFormatting sqref="BT18:BT20">
    <cfRule type="duplicateValues" dxfId="4091" priority="64" stopIfTrue="1"/>
  </conditionalFormatting>
  <conditionalFormatting sqref="BT18:BT20">
    <cfRule type="duplicateValues" dxfId="4090" priority="65" stopIfTrue="1"/>
    <cfRule type="duplicateValues" dxfId="4089" priority="66" stopIfTrue="1"/>
  </conditionalFormatting>
  <conditionalFormatting sqref="C21:AC22 AI21:AL22 BA21:BD22 AR21:AU22 BS21:BS22 BJ21:BK22">
    <cfRule type="duplicateValues" dxfId="4088" priority="55" stopIfTrue="1"/>
  </conditionalFormatting>
  <conditionalFormatting sqref="C21:AC22 AI21:AL22 BA21:BD22 AR21:AU22 BS21:BS22 BJ21:BK22">
    <cfRule type="duplicateValues" dxfId="4087" priority="56" stopIfTrue="1"/>
    <cfRule type="duplicateValues" dxfId="4086" priority="57" stopIfTrue="1"/>
  </conditionalFormatting>
  <conditionalFormatting sqref="BT21:BT22">
    <cfRule type="duplicateValues" dxfId="4085" priority="58" stopIfTrue="1"/>
  </conditionalFormatting>
  <conditionalFormatting sqref="BT21:BT22">
    <cfRule type="duplicateValues" dxfId="4084" priority="59" stopIfTrue="1"/>
    <cfRule type="duplicateValues" dxfId="4083" priority="60" stopIfTrue="1"/>
  </conditionalFormatting>
  <conditionalFormatting sqref="C38:F38">
    <cfRule type="duplicateValues" dxfId="4082" priority="52" stopIfTrue="1"/>
  </conditionalFormatting>
  <conditionalFormatting sqref="C38:F38">
    <cfRule type="duplicateValues" dxfId="4081" priority="53" stopIfTrue="1"/>
    <cfRule type="duplicateValues" dxfId="4080" priority="54" stopIfTrue="1"/>
  </conditionalFormatting>
  <conditionalFormatting sqref="C9:AC9 AR9:AU9 BJ9 BA9:BB9 AI9:AL9">
    <cfRule type="duplicateValues" dxfId="4079" priority="37" stopIfTrue="1"/>
  </conditionalFormatting>
  <conditionalFormatting sqref="C9:AC9 AR9:AU9 BJ9 BA9:BB9 AI9:AL9">
    <cfRule type="duplicateValues" dxfId="4078" priority="38" stopIfTrue="1"/>
    <cfRule type="duplicateValues" dxfId="4077" priority="39" stopIfTrue="1"/>
  </conditionalFormatting>
  <conditionalFormatting sqref="BK9">
    <cfRule type="duplicateValues" dxfId="4076" priority="40" stopIfTrue="1"/>
  </conditionalFormatting>
  <conditionalFormatting sqref="BK9">
    <cfRule type="duplicateValues" dxfId="4075" priority="41" stopIfTrue="1"/>
    <cfRule type="duplicateValues" dxfId="4074" priority="42" stopIfTrue="1"/>
  </conditionalFormatting>
  <conditionalFormatting sqref="BS14 BJ14:BK14 BA14:BD14 C14:AC14 AR14:AU14 AI14:AL14">
    <cfRule type="duplicateValues" dxfId="4073" priority="31" stopIfTrue="1"/>
  </conditionalFormatting>
  <conditionalFormatting sqref="BS14 BJ14:BK14 BA14:BD14 C14:AC14 AR14:AU14 AI14:AL14">
    <cfRule type="duplicateValues" dxfId="4072" priority="32" stopIfTrue="1"/>
    <cfRule type="duplicateValues" dxfId="4071" priority="33" stopIfTrue="1"/>
  </conditionalFormatting>
  <conditionalFormatting sqref="BT14">
    <cfRule type="duplicateValues" dxfId="4070" priority="34" stopIfTrue="1"/>
  </conditionalFormatting>
  <conditionalFormatting sqref="BT14">
    <cfRule type="duplicateValues" dxfId="4069" priority="35" stopIfTrue="1"/>
    <cfRule type="duplicateValues" dxfId="4068" priority="36" stopIfTrue="1"/>
  </conditionalFormatting>
  <conditionalFormatting sqref="BA8:BB8 BJ8 AR8:AU8 C8:AC8 AI8:AL8">
    <cfRule type="duplicateValues" dxfId="4067" priority="25" stopIfTrue="1"/>
  </conditionalFormatting>
  <conditionalFormatting sqref="BA8:BB8 BJ8 AR8:AU8 C8:AC8 AI8:AL8">
    <cfRule type="duplicateValues" dxfId="4066" priority="26" stopIfTrue="1"/>
    <cfRule type="duplicateValues" dxfId="4065" priority="27" stopIfTrue="1"/>
  </conditionalFormatting>
  <conditionalFormatting sqref="BK8">
    <cfRule type="duplicateValues" dxfId="4064" priority="28" stopIfTrue="1"/>
  </conditionalFormatting>
  <conditionalFormatting sqref="BK8">
    <cfRule type="duplicateValues" dxfId="4063" priority="29" stopIfTrue="1"/>
    <cfRule type="duplicateValues" dxfId="4062" priority="30" stopIfTrue="1"/>
  </conditionalFormatting>
  <conditionalFormatting sqref="AK15:AL15">
    <cfRule type="duplicateValues" dxfId="4061" priority="43" stopIfTrue="1"/>
  </conditionalFormatting>
  <conditionalFormatting sqref="AK15:AL15">
    <cfRule type="duplicateValues" dxfId="4060" priority="44" stopIfTrue="1"/>
    <cfRule type="duplicateValues" dxfId="4059" priority="45" stopIfTrue="1"/>
  </conditionalFormatting>
  <conditionalFormatting sqref="AJ15">
    <cfRule type="duplicateValues" dxfId="4058" priority="46" stopIfTrue="1"/>
  </conditionalFormatting>
  <conditionalFormatting sqref="AJ15">
    <cfRule type="duplicateValues" dxfId="4057" priority="47" stopIfTrue="1"/>
    <cfRule type="duplicateValues" dxfId="4056" priority="48" stopIfTrue="1"/>
  </conditionalFormatting>
  <conditionalFormatting sqref="C15:L15">
    <cfRule type="duplicateValues" dxfId="4055" priority="49" stopIfTrue="1"/>
  </conditionalFormatting>
  <conditionalFormatting sqref="C15:L15">
    <cfRule type="duplicateValues" dxfId="4054" priority="50" stopIfTrue="1"/>
    <cfRule type="duplicateValues" dxfId="4053" priority="51" stopIfTrue="1"/>
  </conditionalFormatting>
  <conditionalFormatting sqref="BS10 BJ10:BK10 BA10:BD10 C10:AC10 AR10:AU10 AI10:AL10">
    <cfRule type="duplicateValues" dxfId="4052" priority="19" stopIfTrue="1"/>
  </conditionalFormatting>
  <conditionalFormatting sqref="BS10 BJ10:BK10 BA10:BD10 C10:AC10 AR10:AU10 AI10:AL10">
    <cfRule type="duplicateValues" dxfId="4051" priority="20" stopIfTrue="1"/>
    <cfRule type="duplicateValues" dxfId="4050" priority="21" stopIfTrue="1"/>
  </conditionalFormatting>
  <conditionalFormatting sqref="BT10">
    <cfRule type="duplicateValues" dxfId="4049" priority="22" stopIfTrue="1"/>
  </conditionalFormatting>
  <conditionalFormatting sqref="BT10">
    <cfRule type="duplicateValues" dxfId="4048" priority="23" stopIfTrue="1"/>
    <cfRule type="duplicateValues" dxfId="4047" priority="24" stopIfTrue="1"/>
  </conditionalFormatting>
  <conditionalFormatting sqref="BJ11:BK12 BS11:BS12 BA11:BD12 AI11:AL12 C11:AC12 AR11:AU12">
    <cfRule type="duplicateValues" dxfId="4046" priority="13" stopIfTrue="1"/>
  </conditionalFormatting>
  <conditionalFormatting sqref="BJ11:BK12 BS11:BS12 BA11:BD12 AI11:AL12 C11:AC12 AR11:AU12">
    <cfRule type="duplicateValues" dxfId="4045" priority="14" stopIfTrue="1"/>
    <cfRule type="duplicateValues" dxfId="4044" priority="15" stopIfTrue="1"/>
  </conditionalFormatting>
  <conditionalFormatting sqref="BT11:BT12">
    <cfRule type="duplicateValues" dxfId="4043" priority="16" stopIfTrue="1"/>
  </conditionalFormatting>
  <conditionalFormatting sqref="BT11:BT12">
    <cfRule type="duplicateValues" dxfId="4042" priority="17" stopIfTrue="1"/>
    <cfRule type="duplicateValues" dxfId="4041" priority="18" stopIfTrue="1"/>
  </conditionalFormatting>
  <conditionalFormatting sqref="BJ16:BK16 BS16 AR16:AU16 BA16:BD16 C16:AC16 AI16:AL16">
    <cfRule type="duplicateValues" dxfId="4040" priority="7" stopIfTrue="1"/>
  </conditionalFormatting>
  <conditionalFormatting sqref="BJ16:BK16 BS16 AR16:AU16 BA16:BD16 C16:AC16 AI16:AL16">
    <cfRule type="duplicateValues" dxfId="4039" priority="8" stopIfTrue="1"/>
    <cfRule type="duplicateValues" dxfId="4038" priority="9" stopIfTrue="1"/>
  </conditionalFormatting>
  <conditionalFormatting sqref="BT16">
    <cfRule type="duplicateValues" dxfId="4037" priority="10" stopIfTrue="1"/>
  </conditionalFormatting>
  <conditionalFormatting sqref="BT16">
    <cfRule type="duplicateValues" dxfId="4036" priority="11" stopIfTrue="1"/>
    <cfRule type="duplicateValues" dxfId="4035" priority="12" stopIfTrue="1"/>
  </conditionalFormatting>
  <printOptions horizontalCentered="1"/>
  <pageMargins left="0" right="0" top="0" bottom="0" header="0.31496062992125984" footer="0.31496062992125984"/>
  <pageSetup paperSize="156" scale="75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</sheetPr>
  <dimension ref="A1:GB49"/>
  <sheetViews>
    <sheetView topLeftCell="A7" zoomScale="110" zoomScaleNormal="110" workbookViewId="0">
      <selection activeCell="M11" sqref="M11"/>
    </sheetView>
  </sheetViews>
  <sheetFormatPr defaultRowHeight="18"/>
  <cols>
    <col min="1" max="1" width="6.5703125" style="367" customWidth="1"/>
    <col min="2" max="3" width="6.5703125" style="367" hidden="1" customWidth="1"/>
    <col min="4" max="4" width="11.7109375" style="367" customWidth="1"/>
    <col min="5" max="5" width="12.7109375" style="367" customWidth="1"/>
    <col min="6" max="6" width="8.7109375" style="367" hidden="1" customWidth="1"/>
    <col min="7" max="7" width="7.28515625" style="367" hidden="1" customWidth="1"/>
    <col min="8" max="8" width="15.42578125" style="367" customWidth="1"/>
    <col min="9" max="9" width="20.5703125" style="367" customWidth="1"/>
    <col min="10" max="10" width="5.85546875" style="367" customWidth="1"/>
    <col min="11" max="11" width="7" style="367" customWidth="1"/>
    <col min="12" max="12" width="27.140625" style="367" customWidth="1"/>
    <col min="13" max="13" width="9.5703125" style="367" customWidth="1"/>
    <col min="14" max="14" width="6.140625" style="367" customWidth="1"/>
    <col min="15" max="15" width="4" style="367" customWidth="1"/>
    <col min="16" max="16" width="4.42578125" style="367" customWidth="1"/>
    <col min="17" max="17" width="5.7109375" style="367" customWidth="1"/>
    <col min="18" max="18" width="7.7109375" style="367" customWidth="1"/>
    <col min="19" max="19" width="5.140625" style="367" customWidth="1"/>
    <col min="20" max="20" width="6.28515625" style="367" hidden="1" customWidth="1"/>
    <col min="21" max="22" width="7.28515625" style="367" customWidth="1"/>
    <col min="23" max="23" width="5.140625" style="368" hidden="1" customWidth="1"/>
    <col min="24" max="24" width="4.85546875" style="367" customWidth="1"/>
    <col min="25" max="25" width="19" style="367" customWidth="1"/>
    <col min="26" max="26" width="4.5703125" style="367" customWidth="1"/>
    <col min="27" max="27" width="4.28515625" style="367" customWidth="1"/>
    <col min="28" max="28" width="4.5703125" style="367" customWidth="1"/>
    <col min="29" max="29" width="4.7109375" style="367" hidden="1" customWidth="1"/>
    <col min="30" max="30" width="6.7109375" style="367" hidden="1" customWidth="1"/>
    <col min="31" max="31" width="3.7109375" style="367" hidden="1" customWidth="1"/>
    <col min="32" max="32" width="4.5703125" style="367" customWidth="1"/>
    <col min="33" max="33" width="6.42578125" style="367" hidden="1" customWidth="1"/>
    <col min="34" max="34" width="6.140625" style="369" customWidth="1"/>
    <col min="35" max="35" width="4.42578125" style="369" customWidth="1"/>
    <col min="36" max="37" width="4.140625" style="369" customWidth="1"/>
    <col min="38" max="38" width="88.5703125" style="367" customWidth="1"/>
    <col min="39" max="16384" width="9.140625" style="367"/>
  </cols>
  <sheetData>
    <row r="1" spans="1:38" ht="6" customHeight="1" thickBot="1"/>
    <row r="2" spans="1:38" s="538" customFormat="1" ht="23.25" customHeight="1" thickTop="1" thickBot="1">
      <c r="A2" s="1556" t="s">
        <v>1580</v>
      </c>
      <c r="B2" s="1557"/>
      <c r="C2" s="1557"/>
      <c r="D2" s="1557"/>
      <c r="E2" s="1557"/>
      <c r="F2" s="1557"/>
      <c r="G2" s="1557"/>
      <c r="H2" s="1557"/>
      <c r="I2" s="1557"/>
      <c r="J2" s="1557"/>
      <c r="K2" s="1557"/>
      <c r="L2" s="1557"/>
      <c r="M2" s="1557"/>
      <c r="N2" s="1557"/>
      <c r="O2" s="1557"/>
      <c r="P2" s="1557"/>
      <c r="Q2" s="1557"/>
      <c r="R2" s="1557"/>
      <c r="S2" s="1557"/>
      <c r="T2" s="1557"/>
      <c r="U2" s="1557"/>
      <c r="V2" s="1557"/>
      <c r="W2" s="1557"/>
      <c r="X2" s="1557"/>
      <c r="Y2" s="1557"/>
      <c r="Z2" s="1557"/>
      <c r="AA2" s="1557"/>
      <c r="AB2" s="1557"/>
      <c r="AC2" s="1557"/>
      <c r="AD2" s="1557"/>
      <c r="AE2" s="1557"/>
      <c r="AF2" s="535"/>
      <c r="AG2" s="536" t="s">
        <v>51</v>
      </c>
      <c r="AH2" s="537" t="s">
        <v>52</v>
      </c>
      <c r="AI2" s="540"/>
      <c r="AJ2" s="540"/>
      <c r="AK2" s="540"/>
    </row>
    <row r="3" spans="1:38" s="540" customFormat="1" ht="18" customHeight="1" thickTop="1" thickBot="1">
      <c r="A3" s="539" t="s">
        <v>1289</v>
      </c>
      <c r="B3" s="401"/>
      <c r="C3" s="401"/>
      <c r="D3" s="402"/>
      <c r="E3" s="402"/>
      <c r="F3" s="402"/>
      <c r="G3" s="402"/>
      <c r="H3" s="402"/>
      <c r="I3" s="402"/>
      <c r="J3" s="311" t="s">
        <v>36</v>
      </c>
      <c r="K3" s="311"/>
      <c r="L3" s="403" t="s">
        <v>59</v>
      </c>
      <c r="M3" s="404"/>
      <c r="N3" s="405"/>
      <c r="O3" s="405"/>
      <c r="P3" s="405"/>
      <c r="R3" s="541"/>
      <c r="S3" s="542"/>
      <c r="T3" s="542"/>
      <c r="U3" s="542"/>
      <c r="V3" s="542"/>
      <c r="W3" s="543"/>
      <c r="X3" s="406"/>
      <c r="Y3" s="406"/>
      <c r="Z3" s="544" t="s">
        <v>3916</v>
      </c>
      <c r="AA3" s="545"/>
      <c r="AB3" s="407"/>
      <c r="AC3" s="312"/>
      <c r="AD3" s="312"/>
      <c r="AE3" s="312"/>
      <c r="AF3" s="313"/>
      <c r="AG3" s="546"/>
      <c r="AH3" s="547"/>
    </row>
    <row r="4" spans="1:38" s="1226" customFormat="1" ht="12" customHeight="1" thickTop="1">
      <c r="A4" s="372" t="s">
        <v>37</v>
      </c>
      <c r="B4" s="317"/>
      <c r="C4" s="317" t="s">
        <v>13</v>
      </c>
      <c r="D4" s="548" t="s">
        <v>1296</v>
      </c>
      <c r="E4" s="1223" t="s">
        <v>1296</v>
      </c>
      <c r="F4" s="1223"/>
      <c r="G4" s="1223"/>
      <c r="H4" s="1558" t="s">
        <v>15</v>
      </c>
      <c r="I4" s="1552" t="s">
        <v>16</v>
      </c>
      <c r="J4" s="370" t="s">
        <v>17</v>
      </c>
      <c r="K4" s="549" t="s">
        <v>18</v>
      </c>
      <c r="L4" s="1227" t="s">
        <v>19</v>
      </c>
      <c r="M4" s="317" t="s">
        <v>39</v>
      </c>
      <c r="N4" s="373" t="s">
        <v>20</v>
      </c>
      <c r="O4" s="1559" t="s">
        <v>21</v>
      </c>
      <c r="P4" s="1559"/>
      <c r="Q4" s="1559"/>
      <c r="R4" s="374" t="s">
        <v>22</v>
      </c>
      <c r="S4" s="375" t="s">
        <v>38</v>
      </c>
      <c r="T4" s="375"/>
      <c r="U4" s="375" t="s">
        <v>57</v>
      </c>
      <c r="V4" s="375" t="s">
        <v>53</v>
      </c>
      <c r="W4" s="376" t="s">
        <v>8</v>
      </c>
      <c r="X4" s="317" t="s">
        <v>40</v>
      </c>
      <c r="Y4" s="377" t="s">
        <v>41</v>
      </c>
      <c r="Z4" s="1560" t="s">
        <v>23</v>
      </c>
      <c r="AA4" s="1561"/>
      <c r="AB4" s="317" t="s">
        <v>44</v>
      </c>
      <c r="AC4" s="317" t="s">
        <v>45</v>
      </c>
      <c r="AD4" s="317" t="s">
        <v>46</v>
      </c>
      <c r="AE4" s="317"/>
      <c r="AF4" s="378" t="s">
        <v>44</v>
      </c>
      <c r="AG4" s="1224" t="s">
        <v>51</v>
      </c>
      <c r="AH4" s="550" t="s">
        <v>52</v>
      </c>
      <c r="AI4" s="400"/>
      <c r="AJ4" s="400"/>
      <c r="AK4" s="400"/>
    </row>
    <row r="5" spans="1:38" s="1226" customFormat="1" ht="12" customHeight="1" thickBot="1">
      <c r="A5" s="379" t="s">
        <v>47</v>
      </c>
      <c r="B5" s="321"/>
      <c r="C5" s="321" t="s">
        <v>24</v>
      </c>
      <c r="D5" s="318" t="s">
        <v>1297</v>
      </c>
      <c r="E5" s="1225" t="s">
        <v>1298</v>
      </c>
      <c r="F5" s="1225"/>
      <c r="G5" s="1225"/>
      <c r="H5" s="1558"/>
      <c r="I5" s="1554"/>
      <c r="J5" s="370" t="s">
        <v>26</v>
      </c>
      <c r="K5" s="551" t="s">
        <v>26</v>
      </c>
      <c r="L5" s="552" t="s">
        <v>27</v>
      </c>
      <c r="M5" s="553"/>
      <c r="N5" s="380"/>
      <c r="O5" s="1227" t="s">
        <v>30</v>
      </c>
      <c r="P5" s="1227" t="s">
        <v>31</v>
      </c>
      <c r="Q5" s="1227" t="s">
        <v>32</v>
      </c>
      <c r="R5" s="381" t="s">
        <v>33</v>
      </c>
      <c r="S5" s="382" t="s">
        <v>48</v>
      </c>
      <c r="T5" s="382" t="s">
        <v>217</v>
      </c>
      <c r="U5" s="382" t="s">
        <v>58</v>
      </c>
      <c r="V5" s="382" t="s">
        <v>54</v>
      </c>
      <c r="W5" s="383"/>
      <c r="X5" s="379"/>
      <c r="Y5" s="1228" t="s">
        <v>34</v>
      </c>
      <c r="Z5" s="1228" t="s">
        <v>42</v>
      </c>
      <c r="AA5" s="1228" t="s">
        <v>43</v>
      </c>
      <c r="AB5" s="322" t="s">
        <v>49</v>
      </c>
      <c r="AC5" s="321"/>
      <c r="AD5" s="321"/>
      <c r="AE5" s="322"/>
      <c r="AF5" s="385"/>
      <c r="AG5" s="1225"/>
      <c r="AH5" s="554"/>
      <c r="AI5" s="607" t="s">
        <v>50</v>
      </c>
      <c r="AJ5" s="607" t="s">
        <v>0</v>
      </c>
      <c r="AK5" s="608" t="s">
        <v>38</v>
      </c>
      <c r="AL5" s="1552" t="s">
        <v>1325</v>
      </c>
    </row>
    <row r="6" spans="1:38" s="1226" customFormat="1" ht="21.75" hidden="1" customHeight="1" thickTop="1">
      <c r="A6" s="1224"/>
      <c r="B6" s="323"/>
      <c r="C6" s="323"/>
      <c r="D6" s="323"/>
      <c r="E6" s="323"/>
      <c r="F6" s="323"/>
      <c r="G6" s="323"/>
      <c r="H6" s="323"/>
      <c r="I6" s="323"/>
      <c r="J6" s="323"/>
      <c r="K6" s="323"/>
      <c r="L6" s="326"/>
      <c r="M6" s="323"/>
      <c r="N6" s="323"/>
      <c r="O6" s="323"/>
      <c r="P6" s="323"/>
      <c r="Q6" s="323"/>
      <c r="R6" s="326"/>
      <c r="S6" s="555"/>
      <c r="T6" s="555"/>
      <c r="U6" s="555"/>
      <c r="V6" s="555"/>
      <c r="W6" s="556"/>
      <c r="X6" s="323"/>
      <c r="Y6" s="323"/>
      <c r="Z6" s="323"/>
      <c r="AA6" s="323"/>
      <c r="AB6" s="557">
        <f>S6/80</f>
        <v>0</v>
      </c>
      <c r="AC6" s="558">
        <f>AB6+AC5</f>
        <v>0</v>
      </c>
      <c r="AD6" s="559">
        <f>(7+(AC6/60))</f>
        <v>7</v>
      </c>
      <c r="AE6" s="560">
        <f>FLOOR(AD6,1)</f>
        <v>7</v>
      </c>
      <c r="AF6" s="561">
        <f>(AE6+((AD6-AE6)*60*0.01))</f>
        <v>7</v>
      </c>
      <c r="AG6" s="1225"/>
      <c r="AH6" s="554"/>
      <c r="AI6" s="400"/>
      <c r="AJ6" s="400"/>
      <c r="AK6" s="608"/>
      <c r="AL6" s="1553"/>
    </row>
    <row r="7" spans="1:38" s="570" customFormat="1" ht="12" customHeight="1" thickTop="1">
      <c r="A7" s="562"/>
      <c r="B7" s="562"/>
      <c r="C7" s="563"/>
      <c r="D7" s="1223"/>
      <c r="E7" s="562"/>
      <c r="F7" s="562"/>
      <c r="G7" s="562"/>
      <c r="H7" s="564"/>
      <c r="I7" s="564"/>
      <c r="J7" s="562"/>
      <c r="K7" s="563"/>
      <c r="L7" s="564" t="s">
        <v>1</v>
      </c>
      <c r="M7" s="1223"/>
      <c r="N7" s="564"/>
      <c r="O7" s="564"/>
      <c r="P7" s="564"/>
      <c r="Q7" s="564"/>
      <c r="R7" s="563"/>
      <c r="S7" s="562"/>
      <c r="T7" s="562"/>
      <c r="U7" s="562"/>
      <c r="V7" s="562"/>
      <c r="W7" s="565"/>
      <c r="X7" s="562"/>
      <c r="Y7" s="566"/>
      <c r="Z7" s="1223"/>
      <c r="AA7" s="567"/>
      <c r="AB7" s="329">
        <f>S7/AI7+AJ7</f>
        <v>0</v>
      </c>
      <c r="AC7" s="329">
        <f>AB7+AC6</f>
        <v>0</v>
      </c>
      <c r="AD7" s="340">
        <f>(8+(AC7/60))</f>
        <v>8</v>
      </c>
      <c r="AE7" s="341">
        <f>FLOOR(AD7,1)</f>
        <v>8</v>
      </c>
      <c r="AF7" s="340">
        <f>(AE7+((AD7-AE7)*60*0.01))</f>
        <v>8</v>
      </c>
      <c r="AG7" s="568"/>
      <c r="AH7" s="569"/>
      <c r="AI7" s="569">
        <v>50</v>
      </c>
      <c r="AJ7" s="569">
        <v>0</v>
      </c>
      <c r="AK7" s="608" t="s">
        <v>1391</v>
      </c>
      <c r="AL7" s="1554"/>
    </row>
    <row r="8" spans="1:38" s="792" customFormat="1" ht="12" customHeight="1">
      <c r="A8" s="256" t="s">
        <v>69</v>
      </c>
      <c r="B8" s="257">
        <v>43626</v>
      </c>
      <c r="C8" s="713" t="str">
        <f t="shared" ref="C8:C41" si="0">"*"&amp;D8&amp;"*"</f>
        <v>*PDR1906-0973*</v>
      </c>
      <c r="D8" s="672" t="s">
        <v>3766</v>
      </c>
      <c r="E8" s="256" t="s">
        <v>3746</v>
      </c>
      <c r="F8" s="256"/>
      <c r="G8" s="297" t="s">
        <v>2124</v>
      </c>
      <c r="H8" s="258" t="s">
        <v>1415</v>
      </c>
      <c r="I8" s="258" t="s">
        <v>2123</v>
      </c>
      <c r="J8" s="256">
        <v>5000</v>
      </c>
      <c r="K8" s="257">
        <v>22816</v>
      </c>
      <c r="L8" s="258" t="s">
        <v>1942</v>
      </c>
      <c r="M8" s="260" t="s">
        <v>2122</v>
      </c>
      <c r="N8" s="672"/>
      <c r="O8" s="257" t="s">
        <v>1291</v>
      </c>
      <c r="P8" s="257"/>
      <c r="Q8" s="257"/>
      <c r="R8" s="257">
        <v>43631</v>
      </c>
      <c r="S8" s="256">
        <v>5000</v>
      </c>
      <c r="T8" s="256"/>
      <c r="U8" s="256" t="s">
        <v>4247</v>
      </c>
      <c r="V8" s="813">
        <v>4830</v>
      </c>
      <c r="W8" s="259"/>
      <c r="X8" s="680" t="s">
        <v>1829</v>
      </c>
      <c r="Y8" s="260" t="s">
        <v>1941</v>
      </c>
      <c r="Z8" s="672">
        <v>504</v>
      </c>
      <c r="AA8" s="261">
        <v>1047</v>
      </c>
      <c r="AB8" s="329">
        <f t="shared" ref="AB8:AB42" si="1">S8/AI8+AJ8</f>
        <v>115</v>
      </c>
      <c r="AC8" s="329">
        <f t="shared" ref="AC8:AC42" si="2">AB8+AC7</f>
        <v>115</v>
      </c>
      <c r="AD8" s="340">
        <f t="shared" ref="AD8:AD42" si="3">(8+(AC8/60))</f>
        <v>9.9166666666666661</v>
      </c>
      <c r="AE8" s="341">
        <f t="shared" ref="AE8:AE42" si="4">FLOOR(AD8,1)</f>
        <v>9</v>
      </c>
      <c r="AF8" s="340">
        <f t="shared" ref="AF8:AF42" si="5">(AE8+((AD8-AE8)*60*0.01))</f>
        <v>9.5499999999999989</v>
      </c>
      <c r="AG8" s="262" t="s">
        <v>1330</v>
      </c>
      <c r="AH8" s="255" t="s">
        <v>2</v>
      </c>
      <c r="AI8" s="255">
        <v>50</v>
      </c>
      <c r="AJ8" s="255">
        <v>15</v>
      </c>
      <c r="AK8" s="255">
        <v>20</v>
      </c>
      <c r="AL8" s="255" t="s">
        <v>2121</v>
      </c>
    </row>
    <row r="9" spans="1:38" s="792" customFormat="1" ht="12" customHeight="1">
      <c r="A9" s="256" t="s">
        <v>69</v>
      </c>
      <c r="B9" s="257">
        <v>43616</v>
      </c>
      <c r="C9" s="713" t="str">
        <f t="shared" si="0"/>
        <v>*PDR1906-0477*</v>
      </c>
      <c r="D9" s="672" t="s">
        <v>3023</v>
      </c>
      <c r="E9" s="256" t="s">
        <v>3024</v>
      </c>
      <c r="F9" s="256"/>
      <c r="G9" s="297" t="s">
        <v>1861</v>
      </c>
      <c r="H9" s="258" t="s">
        <v>1450</v>
      </c>
      <c r="I9" s="258" t="s">
        <v>2135</v>
      </c>
      <c r="J9" s="256">
        <v>4000</v>
      </c>
      <c r="K9" s="257">
        <v>22816</v>
      </c>
      <c r="L9" s="258" t="s">
        <v>1860</v>
      </c>
      <c r="M9" s="260" t="s">
        <v>1859</v>
      </c>
      <c r="N9" s="672"/>
      <c r="O9" s="257" t="s">
        <v>1291</v>
      </c>
      <c r="P9" s="257"/>
      <c r="Q9" s="257"/>
      <c r="R9" s="257">
        <v>43631</v>
      </c>
      <c r="S9" s="256">
        <v>4003</v>
      </c>
      <c r="T9" s="256"/>
      <c r="U9" s="256" t="s">
        <v>4248</v>
      </c>
      <c r="V9" s="743">
        <v>4000</v>
      </c>
      <c r="W9" s="259"/>
      <c r="X9" s="680" t="s">
        <v>1829</v>
      </c>
      <c r="Y9" s="260" t="s">
        <v>1336</v>
      </c>
      <c r="Z9" s="672">
        <v>434</v>
      </c>
      <c r="AA9" s="261">
        <v>1185</v>
      </c>
      <c r="AB9" s="329">
        <f t="shared" si="1"/>
        <v>95.06</v>
      </c>
      <c r="AC9" s="329">
        <f t="shared" si="2"/>
        <v>210.06</v>
      </c>
      <c r="AD9" s="340">
        <f t="shared" si="3"/>
        <v>11.500999999999999</v>
      </c>
      <c r="AE9" s="341">
        <f t="shared" si="4"/>
        <v>11</v>
      </c>
      <c r="AF9" s="340">
        <f t="shared" si="5"/>
        <v>11.300599999999999</v>
      </c>
      <c r="AG9" s="262" t="s">
        <v>1330</v>
      </c>
      <c r="AH9" s="255" t="s">
        <v>2</v>
      </c>
      <c r="AI9" s="255">
        <v>50</v>
      </c>
      <c r="AJ9" s="255">
        <v>15</v>
      </c>
      <c r="AK9" s="255">
        <v>10</v>
      </c>
      <c r="AL9" s="255" t="s">
        <v>2414</v>
      </c>
    </row>
    <row r="10" spans="1:38" s="792" customFormat="1" ht="12" customHeight="1">
      <c r="A10" s="256" t="s">
        <v>69</v>
      </c>
      <c r="B10" s="257">
        <v>43609</v>
      </c>
      <c r="C10" s="713" t="str">
        <f t="shared" si="0"/>
        <v>*PDR1906-0225*</v>
      </c>
      <c r="D10" s="672" t="s">
        <v>2773</v>
      </c>
      <c r="E10" s="256" t="s">
        <v>2772</v>
      </c>
      <c r="F10" s="256"/>
      <c r="G10" s="297" t="s">
        <v>2215</v>
      </c>
      <c r="H10" s="258" t="s">
        <v>1307</v>
      </c>
      <c r="I10" s="258" t="s">
        <v>2216</v>
      </c>
      <c r="J10" s="256">
        <v>4882</v>
      </c>
      <c r="K10" s="257">
        <v>22816</v>
      </c>
      <c r="L10" s="258" t="s">
        <v>1371</v>
      </c>
      <c r="M10" s="260" t="s">
        <v>2526</v>
      </c>
      <c r="N10" s="672"/>
      <c r="O10" s="257" t="s">
        <v>1291</v>
      </c>
      <c r="P10" s="257"/>
      <c r="Q10" s="256" t="s">
        <v>3940</v>
      </c>
      <c r="R10" s="257">
        <v>43631</v>
      </c>
      <c r="S10" s="256">
        <v>4885</v>
      </c>
      <c r="T10" s="256"/>
      <c r="U10" s="256" t="s">
        <v>4249</v>
      </c>
      <c r="V10" s="743">
        <v>4882</v>
      </c>
      <c r="W10" s="259"/>
      <c r="X10" s="680" t="s">
        <v>1828</v>
      </c>
      <c r="Y10" s="674" t="s">
        <v>2527</v>
      </c>
      <c r="Z10" s="672">
        <v>377</v>
      </c>
      <c r="AA10" s="261">
        <v>1127</v>
      </c>
      <c r="AB10" s="329">
        <f t="shared" si="1"/>
        <v>112.7</v>
      </c>
      <c r="AC10" s="329">
        <f t="shared" si="2"/>
        <v>322.76</v>
      </c>
      <c r="AD10" s="340">
        <f t="shared" si="3"/>
        <v>13.379333333333333</v>
      </c>
      <c r="AE10" s="341">
        <f t="shared" si="4"/>
        <v>13</v>
      </c>
      <c r="AF10" s="340">
        <f t="shared" si="5"/>
        <v>13.227600000000001</v>
      </c>
      <c r="AG10" s="262" t="s">
        <v>1330</v>
      </c>
      <c r="AH10" s="255" t="s">
        <v>2</v>
      </c>
      <c r="AI10" s="255">
        <v>50</v>
      </c>
      <c r="AJ10" s="255">
        <v>15</v>
      </c>
      <c r="AK10" s="255">
        <v>10</v>
      </c>
      <c r="AL10" s="255" t="s">
        <v>2219</v>
      </c>
    </row>
    <row r="11" spans="1:38" s="792" customFormat="1" ht="12" customHeight="1">
      <c r="A11" s="256" t="s">
        <v>69</v>
      </c>
      <c r="B11" s="257">
        <v>43623</v>
      </c>
      <c r="C11" s="713" t="str">
        <f t="shared" si="0"/>
        <v>*PDR1906-0815*</v>
      </c>
      <c r="D11" s="672" t="s">
        <v>3553</v>
      </c>
      <c r="E11" s="256" t="s">
        <v>3552</v>
      </c>
      <c r="F11" s="256"/>
      <c r="G11" s="297" t="s">
        <v>1917</v>
      </c>
      <c r="H11" s="258" t="s">
        <v>1914</v>
      </c>
      <c r="I11" s="258" t="s">
        <v>1918</v>
      </c>
      <c r="J11" s="256">
        <v>400</v>
      </c>
      <c r="K11" s="257">
        <v>22816</v>
      </c>
      <c r="L11" s="258" t="s">
        <v>1316</v>
      </c>
      <c r="M11" s="260" t="s">
        <v>1919</v>
      </c>
      <c r="N11" s="672"/>
      <c r="O11" s="257" t="s">
        <v>1291</v>
      </c>
      <c r="P11" s="257"/>
      <c r="Q11" s="257"/>
      <c r="R11" s="257">
        <v>43631</v>
      </c>
      <c r="S11" s="256">
        <v>400</v>
      </c>
      <c r="T11" s="256"/>
      <c r="U11" s="256" t="s">
        <v>4250</v>
      </c>
      <c r="V11" s="293">
        <v>408</v>
      </c>
      <c r="W11" s="259"/>
      <c r="X11" s="680" t="s">
        <v>1828</v>
      </c>
      <c r="Y11" s="674" t="s">
        <v>1916</v>
      </c>
      <c r="Z11" s="672">
        <v>964</v>
      </c>
      <c r="AA11" s="261">
        <v>2215</v>
      </c>
      <c r="AB11" s="329">
        <f t="shared" si="1"/>
        <v>23</v>
      </c>
      <c r="AC11" s="329">
        <f t="shared" si="2"/>
        <v>345.76</v>
      </c>
      <c r="AD11" s="340">
        <f t="shared" si="3"/>
        <v>13.762666666666666</v>
      </c>
      <c r="AE11" s="341">
        <f t="shared" si="4"/>
        <v>13</v>
      </c>
      <c r="AF11" s="340">
        <f t="shared" si="5"/>
        <v>13.457599999999999</v>
      </c>
      <c r="AG11" s="262" t="s">
        <v>1395</v>
      </c>
      <c r="AH11" s="255" t="s">
        <v>65</v>
      </c>
      <c r="AI11" s="255">
        <v>50</v>
      </c>
      <c r="AJ11" s="255">
        <v>15</v>
      </c>
      <c r="AK11" s="255">
        <v>5</v>
      </c>
      <c r="AL11" s="255" t="s">
        <v>1920</v>
      </c>
    </row>
    <row r="12" spans="1:38" s="792" customFormat="1" ht="12" customHeight="1">
      <c r="A12" s="256" t="s">
        <v>69</v>
      </c>
      <c r="B12" s="257">
        <v>43629</v>
      </c>
      <c r="C12" s="713" t="str">
        <f t="shared" si="0"/>
        <v>*PDR1906-1113*</v>
      </c>
      <c r="D12" s="672" t="s">
        <v>4113</v>
      </c>
      <c r="E12" s="256" t="s">
        <v>4112</v>
      </c>
      <c r="F12" s="256"/>
      <c r="G12" s="297" t="s">
        <v>4111</v>
      </c>
      <c r="H12" s="258" t="s">
        <v>1924</v>
      </c>
      <c r="I12" s="258" t="s">
        <v>4110</v>
      </c>
      <c r="J12" s="256">
        <v>1500</v>
      </c>
      <c r="K12" s="257">
        <v>22816</v>
      </c>
      <c r="L12" s="258" t="s">
        <v>1923</v>
      </c>
      <c r="M12" s="260" t="s">
        <v>4109</v>
      </c>
      <c r="N12" s="672"/>
      <c r="O12" s="257" t="s">
        <v>1291</v>
      </c>
      <c r="P12" s="257"/>
      <c r="Q12" s="257"/>
      <c r="R12" s="257">
        <v>43631</v>
      </c>
      <c r="S12" s="256">
        <v>1500</v>
      </c>
      <c r="T12" s="256"/>
      <c r="U12" s="256" t="s">
        <v>4251</v>
      </c>
      <c r="V12" s="293">
        <v>1500</v>
      </c>
      <c r="W12" s="259"/>
      <c r="X12" s="680" t="s">
        <v>1828</v>
      </c>
      <c r="Y12" s="674" t="s">
        <v>4108</v>
      </c>
      <c r="Z12" s="672">
        <v>598</v>
      </c>
      <c r="AA12" s="261">
        <v>1661</v>
      </c>
      <c r="AB12" s="329">
        <f t="shared" si="1"/>
        <v>45</v>
      </c>
      <c r="AC12" s="329">
        <f t="shared" si="2"/>
        <v>390.76</v>
      </c>
      <c r="AD12" s="340">
        <f t="shared" si="3"/>
        <v>14.512666666666666</v>
      </c>
      <c r="AE12" s="341">
        <f t="shared" si="4"/>
        <v>14</v>
      </c>
      <c r="AF12" s="340">
        <f t="shared" si="5"/>
        <v>14.307599999999999</v>
      </c>
      <c r="AG12" s="262" t="s">
        <v>1330</v>
      </c>
      <c r="AH12" s="255" t="s">
        <v>2</v>
      </c>
      <c r="AI12" s="255">
        <v>50</v>
      </c>
      <c r="AJ12" s="255">
        <v>15</v>
      </c>
      <c r="AK12" s="255">
        <v>10</v>
      </c>
      <c r="AL12" s="255" t="s">
        <v>4107</v>
      </c>
    </row>
    <row r="13" spans="1:38" s="792" customFormat="1" ht="12" customHeight="1">
      <c r="A13" s="256">
        <v>60</v>
      </c>
      <c r="B13" s="257">
        <v>43629</v>
      </c>
      <c r="C13" s="713" t="str">
        <f t="shared" si="0"/>
        <v>*PDR1906-1120*</v>
      </c>
      <c r="D13" s="672" t="s">
        <v>3999</v>
      </c>
      <c r="E13" s="256" t="s">
        <v>3998</v>
      </c>
      <c r="F13" s="256"/>
      <c r="G13" s="297" t="s">
        <v>1959</v>
      </c>
      <c r="H13" s="258" t="s">
        <v>1924</v>
      </c>
      <c r="I13" s="258" t="s">
        <v>1958</v>
      </c>
      <c r="J13" s="256">
        <v>2000</v>
      </c>
      <c r="K13" s="257">
        <v>22817</v>
      </c>
      <c r="L13" s="258" t="s">
        <v>1923</v>
      </c>
      <c r="M13" s="260" t="s">
        <v>1957</v>
      </c>
      <c r="N13" s="672"/>
      <c r="O13" s="257" t="s">
        <v>1291</v>
      </c>
      <c r="P13" s="257"/>
      <c r="Q13" s="257"/>
      <c r="R13" s="257">
        <v>43633</v>
      </c>
      <c r="S13" s="256">
        <v>2000</v>
      </c>
      <c r="T13" s="256"/>
      <c r="U13" s="256" t="s">
        <v>4252</v>
      </c>
      <c r="V13" s="293">
        <v>2000</v>
      </c>
      <c r="W13" s="259"/>
      <c r="X13" s="680" t="s">
        <v>1828</v>
      </c>
      <c r="Y13" s="674" t="s">
        <v>1922</v>
      </c>
      <c r="Z13" s="672">
        <v>571</v>
      </c>
      <c r="AA13" s="261">
        <v>1595</v>
      </c>
      <c r="AB13" s="329">
        <f t="shared" si="1"/>
        <v>55</v>
      </c>
      <c r="AC13" s="329">
        <f t="shared" si="2"/>
        <v>445.76</v>
      </c>
      <c r="AD13" s="340">
        <f t="shared" si="3"/>
        <v>15.429333333333332</v>
      </c>
      <c r="AE13" s="341">
        <f t="shared" si="4"/>
        <v>15</v>
      </c>
      <c r="AF13" s="340">
        <f t="shared" si="5"/>
        <v>15.2576</v>
      </c>
      <c r="AG13" s="262" t="s">
        <v>1330</v>
      </c>
      <c r="AH13" s="255" t="s">
        <v>2</v>
      </c>
      <c r="AI13" s="255">
        <v>50</v>
      </c>
      <c r="AJ13" s="255">
        <v>15</v>
      </c>
      <c r="AK13" s="255">
        <v>10</v>
      </c>
      <c r="AL13" s="255" t="s">
        <v>1921</v>
      </c>
    </row>
    <row r="14" spans="1:38" s="844" customFormat="1" ht="12" customHeight="1">
      <c r="A14" s="727">
        <v>70</v>
      </c>
      <c r="B14" s="728">
        <v>43624</v>
      </c>
      <c r="C14" s="729" t="str">
        <f t="shared" si="0"/>
        <v>*PDR1906-0865*</v>
      </c>
      <c r="D14" s="730" t="s">
        <v>3629</v>
      </c>
      <c r="E14" s="727" t="s">
        <v>3628</v>
      </c>
      <c r="F14" s="727"/>
      <c r="G14" s="731" t="s">
        <v>2710</v>
      </c>
      <c r="H14" s="725" t="s">
        <v>1358</v>
      </c>
      <c r="I14" s="725" t="s">
        <v>2709</v>
      </c>
      <c r="J14" s="727">
        <v>17050</v>
      </c>
      <c r="K14" s="728">
        <v>22816</v>
      </c>
      <c r="L14" s="725" t="s">
        <v>2708</v>
      </c>
      <c r="M14" s="732" t="s">
        <v>2707</v>
      </c>
      <c r="N14" s="730"/>
      <c r="O14" s="728" t="s">
        <v>1291</v>
      </c>
      <c r="P14" s="728"/>
      <c r="Q14" s="728"/>
      <c r="R14" s="728">
        <v>43633</v>
      </c>
      <c r="S14" s="727">
        <v>17050</v>
      </c>
      <c r="T14" s="727"/>
      <c r="U14" s="727" t="s">
        <v>4253</v>
      </c>
      <c r="V14" s="813">
        <v>17050</v>
      </c>
      <c r="W14" s="734"/>
      <c r="X14" s="735" t="s">
        <v>1829</v>
      </c>
      <c r="Y14" s="732" t="s">
        <v>1306</v>
      </c>
      <c r="Z14" s="730">
        <v>445</v>
      </c>
      <c r="AA14" s="736">
        <v>1311</v>
      </c>
      <c r="AB14" s="1336">
        <f t="shared" si="1"/>
        <v>258.57142857142856</v>
      </c>
      <c r="AC14" s="1336">
        <f t="shared" si="2"/>
        <v>704.33142857142855</v>
      </c>
      <c r="AD14" s="1337">
        <f t="shared" si="3"/>
        <v>19.738857142857142</v>
      </c>
      <c r="AE14" s="1338">
        <f t="shared" si="4"/>
        <v>19</v>
      </c>
      <c r="AF14" s="1337">
        <f t="shared" si="5"/>
        <v>19.443314285714287</v>
      </c>
      <c r="AG14" s="737" t="s">
        <v>1330</v>
      </c>
      <c r="AH14" s="738" t="s">
        <v>2</v>
      </c>
      <c r="AI14" s="738">
        <v>70</v>
      </c>
      <c r="AJ14" s="738">
        <v>15</v>
      </c>
      <c r="AK14" s="738">
        <v>20</v>
      </c>
      <c r="AL14" s="738" t="s">
        <v>1856</v>
      </c>
    </row>
    <row r="15" spans="1:38" s="792" customFormat="1" ht="12" customHeight="1">
      <c r="A15" s="256">
        <v>80</v>
      </c>
      <c r="B15" s="257">
        <v>43630</v>
      </c>
      <c r="C15" s="713" t="str">
        <f t="shared" si="0"/>
        <v>*PDR1906-1202*</v>
      </c>
      <c r="D15" s="672" t="s">
        <v>4094</v>
      </c>
      <c r="E15" s="256" t="s">
        <v>4080</v>
      </c>
      <c r="F15" s="256"/>
      <c r="G15" s="297" t="s">
        <v>4093</v>
      </c>
      <c r="H15" s="258" t="s">
        <v>1344</v>
      </c>
      <c r="I15" s="258" t="s">
        <v>4092</v>
      </c>
      <c r="J15" s="256">
        <v>500</v>
      </c>
      <c r="K15" s="257">
        <v>22816</v>
      </c>
      <c r="L15" s="258" t="s">
        <v>4065</v>
      </c>
      <c r="M15" s="260" t="s">
        <v>4091</v>
      </c>
      <c r="N15" s="672"/>
      <c r="O15" s="257" t="s">
        <v>1291</v>
      </c>
      <c r="P15" s="257"/>
      <c r="Q15" s="257"/>
      <c r="R15" s="257">
        <v>43633</v>
      </c>
      <c r="S15" s="256">
        <v>500</v>
      </c>
      <c r="T15" s="256"/>
      <c r="U15" s="727">
        <v>500</v>
      </c>
      <c r="V15" s="293">
        <v>5000</v>
      </c>
      <c r="W15" s="259"/>
      <c r="X15" s="680" t="s">
        <v>1831</v>
      </c>
      <c r="Y15" s="260" t="s">
        <v>4076</v>
      </c>
      <c r="Z15" s="672">
        <v>413</v>
      </c>
      <c r="AA15" s="261">
        <v>1003</v>
      </c>
      <c r="AB15" s="329">
        <f t="shared" si="1"/>
        <v>20</v>
      </c>
      <c r="AC15" s="329">
        <f t="shared" si="2"/>
        <v>724.33142857142855</v>
      </c>
      <c r="AD15" s="340">
        <f t="shared" si="3"/>
        <v>20.072190476190478</v>
      </c>
      <c r="AE15" s="341">
        <f t="shared" si="4"/>
        <v>20</v>
      </c>
      <c r="AF15" s="340">
        <f t="shared" si="5"/>
        <v>20.043314285714288</v>
      </c>
      <c r="AG15" s="262" t="s">
        <v>1330</v>
      </c>
      <c r="AH15" s="255" t="s">
        <v>2</v>
      </c>
      <c r="AI15" s="255">
        <v>100</v>
      </c>
      <c r="AJ15" s="255">
        <v>15</v>
      </c>
      <c r="AK15" s="255">
        <v>20</v>
      </c>
      <c r="AL15" s="255" t="s">
        <v>4086</v>
      </c>
    </row>
    <row r="16" spans="1:38" s="792" customFormat="1" ht="12" customHeight="1">
      <c r="A16" s="256">
        <v>90</v>
      </c>
      <c r="B16" s="257">
        <v>43630</v>
      </c>
      <c r="C16" s="713" t="str">
        <f t="shared" si="0"/>
        <v>*PDR1906-1203*</v>
      </c>
      <c r="D16" s="672" t="s">
        <v>4090</v>
      </c>
      <c r="E16" s="256" t="s">
        <v>4080</v>
      </c>
      <c r="F16" s="256"/>
      <c r="G16" s="297" t="s">
        <v>4089</v>
      </c>
      <c r="H16" s="258" t="s">
        <v>1344</v>
      </c>
      <c r="I16" s="258" t="s">
        <v>4088</v>
      </c>
      <c r="J16" s="256">
        <v>500</v>
      </c>
      <c r="K16" s="257">
        <v>22816</v>
      </c>
      <c r="L16" s="258" t="s">
        <v>4065</v>
      </c>
      <c r="M16" s="260" t="s">
        <v>4087</v>
      </c>
      <c r="N16" s="672"/>
      <c r="O16" s="257" t="s">
        <v>1291</v>
      </c>
      <c r="P16" s="257"/>
      <c r="Q16" s="257"/>
      <c r="R16" s="257">
        <v>43633</v>
      </c>
      <c r="S16" s="256">
        <v>500</v>
      </c>
      <c r="T16" s="256"/>
      <c r="U16" s="256" t="s">
        <v>4254</v>
      </c>
      <c r="V16" s="293">
        <v>500</v>
      </c>
      <c r="W16" s="259"/>
      <c r="X16" s="680" t="s">
        <v>1831</v>
      </c>
      <c r="Y16" s="260" t="s">
        <v>4076</v>
      </c>
      <c r="Z16" s="672">
        <v>413</v>
      </c>
      <c r="AA16" s="261">
        <v>1003</v>
      </c>
      <c r="AB16" s="329">
        <f t="shared" si="1"/>
        <v>20</v>
      </c>
      <c r="AC16" s="329">
        <f t="shared" si="2"/>
        <v>744.33142857142855</v>
      </c>
      <c r="AD16" s="340">
        <f t="shared" si="3"/>
        <v>20.405523809523807</v>
      </c>
      <c r="AE16" s="341">
        <f t="shared" si="4"/>
        <v>20</v>
      </c>
      <c r="AF16" s="340">
        <f t="shared" si="5"/>
        <v>20.243314285714284</v>
      </c>
      <c r="AG16" s="262" t="s">
        <v>1330</v>
      </c>
      <c r="AH16" s="255" t="s">
        <v>2</v>
      </c>
      <c r="AI16" s="255">
        <v>100</v>
      </c>
      <c r="AJ16" s="255">
        <v>15</v>
      </c>
      <c r="AK16" s="255">
        <v>20</v>
      </c>
      <c r="AL16" s="255" t="s">
        <v>4086</v>
      </c>
    </row>
    <row r="17" spans="1:184" s="792" customFormat="1" ht="12" customHeight="1">
      <c r="A17" s="256">
        <v>100</v>
      </c>
      <c r="B17" s="257">
        <v>43630</v>
      </c>
      <c r="C17" s="713" t="str">
        <f t="shared" si="0"/>
        <v>*PDR1906-1204*</v>
      </c>
      <c r="D17" s="672" t="s">
        <v>4085</v>
      </c>
      <c r="E17" s="256" t="s">
        <v>4080</v>
      </c>
      <c r="F17" s="256"/>
      <c r="G17" s="297" t="s">
        <v>4084</v>
      </c>
      <c r="H17" s="258" t="s">
        <v>1344</v>
      </c>
      <c r="I17" s="258" t="s">
        <v>4083</v>
      </c>
      <c r="J17" s="256">
        <v>1000</v>
      </c>
      <c r="K17" s="257">
        <v>22816</v>
      </c>
      <c r="L17" s="258" t="s">
        <v>4065</v>
      </c>
      <c r="M17" s="260" t="s">
        <v>4082</v>
      </c>
      <c r="N17" s="672"/>
      <c r="O17" s="257" t="s">
        <v>1291</v>
      </c>
      <c r="P17" s="257"/>
      <c r="Q17" s="257"/>
      <c r="R17" s="257">
        <v>43633</v>
      </c>
      <c r="S17" s="256">
        <v>1000</v>
      </c>
      <c r="T17" s="256"/>
      <c r="U17" s="256" t="s">
        <v>4255</v>
      </c>
      <c r="V17" s="293">
        <v>1000</v>
      </c>
      <c r="W17" s="259"/>
      <c r="X17" s="680" t="s">
        <v>1831</v>
      </c>
      <c r="Y17" s="260" t="s">
        <v>4076</v>
      </c>
      <c r="Z17" s="672">
        <v>413</v>
      </c>
      <c r="AA17" s="261">
        <v>1003</v>
      </c>
      <c r="AB17" s="329">
        <f t="shared" si="1"/>
        <v>25</v>
      </c>
      <c r="AC17" s="329">
        <f t="shared" si="2"/>
        <v>769.33142857142855</v>
      </c>
      <c r="AD17" s="340">
        <f t="shared" si="3"/>
        <v>20.822190476190478</v>
      </c>
      <c r="AE17" s="341">
        <f t="shared" si="4"/>
        <v>20</v>
      </c>
      <c r="AF17" s="340">
        <f t="shared" si="5"/>
        <v>20.493314285714288</v>
      </c>
      <c r="AG17" s="262" t="s">
        <v>1330</v>
      </c>
      <c r="AH17" s="255" t="s">
        <v>2</v>
      </c>
      <c r="AI17" s="255">
        <v>100</v>
      </c>
      <c r="AJ17" s="255">
        <v>15</v>
      </c>
      <c r="AK17" s="255">
        <v>20</v>
      </c>
      <c r="AL17" s="255" t="s">
        <v>4075</v>
      </c>
    </row>
    <row r="18" spans="1:184" s="792" customFormat="1" ht="12" customHeight="1">
      <c r="A18" s="256">
        <v>110</v>
      </c>
      <c r="B18" s="257">
        <v>43630</v>
      </c>
      <c r="C18" s="713" t="str">
        <f t="shared" si="0"/>
        <v>*PDR1906-1205*</v>
      </c>
      <c r="D18" s="672" t="s">
        <v>4081</v>
      </c>
      <c r="E18" s="256" t="s">
        <v>4080</v>
      </c>
      <c r="F18" s="256"/>
      <c r="G18" s="297" t="s">
        <v>4079</v>
      </c>
      <c r="H18" s="258" t="s">
        <v>1344</v>
      </c>
      <c r="I18" s="258" t="s">
        <v>4078</v>
      </c>
      <c r="J18" s="256">
        <v>1200</v>
      </c>
      <c r="K18" s="257">
        <v>22816</v>
      </c>
      <c r="L18" s="258" t="s">
        <v>4065</v>
      </c>
      <c r="M18" s="260" t="s">
        <v>4077</v>
      </c>
      <c r="N18" s="672"/>
      <c r="O18" s="257" t="s">
        <v>1291</v>
      </c>
      <c r="P18" s="257"/>
      <c r="Q18" s="257"/>
      <c r="R18" s="257">
        <v>43633</v>
      </c>
      <c r="S18" s="256">
        <v>1200</v>
      </c>
      <c r="T18" s="256"/>
      <c r="U18" s="256">
        <v>1198</v>
      </c>
      <c r="V18" s="293">
        <v>1200</v>
      </c>
      <c r="W18" s="259"/>
      <c r="X18" s="680" t="s">
        <v>1831</v>
      </c>
      <c r="Y18" s="260" t="s">
        <v>4076</v>
      </c>
      <c r="Z18" s="672">
        <v>413</v>
      </c>
      <c r="AA18" s="261">
        <v>1003</v>
      </c>
      <c r="AB18" s="329">
        <f t="shared" si="1"/>
        <v>27</v>
      </c>
      <c r="AC18" s="329">
        <f t="shared" si="2"/>
        <v>796.33142857142855</v>
      </c>
      <c r="AD18" s="340">
        <f t="shared" si="3"/>
        <v>21.272190476190474</v>
      </c>
      <c r="AE18" s="341">
        <f t="shared" si="4"/>
        <v>21</v>
      </c>
      <c r="AF18" s="340">
        <f t="shared" si="5"/>
        <v>21.163314285714286</v>
      </c>
      <c r="AG18" s="262" t="s">
        <v>1330</v>
      </c>
      <c r="AH18" s="255" t="s">
        <v>2</v>
      </c>
      <c r="AI18" s="255">
        <v>100</v>
      </c>
      <c r="AJ18" s="255">
        <v>15</v>
      </c>
      <c r="AK18" s="255">
        <v>20</v>
      </c>
      <c r="AL18" s="255" t="s">
        <v>4075</v>
      </c>
    </row>
    <row r="19" spans="1:184" s="792" customFormat="1" ht="12" customHeight="1">
      <c r="A19" s="256">
        <v>120</v>
      </c>
      <c r="B19" s="257">
        <v>43630</v>
      </c>
      <c r="C19" s="713" t="str">
        <f t="shared" si="0"/>
        <v>*PDR1906-1200*</v>
      </c>
      <c r="D19" s="672" t="s">
        <v>4074</v>
      </c>
      <c r="E19" s="256" t="s">
        <v>4068</v>
      </c>
      <c r="F19" s="256"/>
      <c r="G19" s="297" t="s">
        <v>4073</v>
      </c>
      <c r="H19" s="258" t="s">
        <v>1344</v>
      </c>
      <c r="I19" s="258" t="s">
        <v>4072</v>
      </c>
      <c r="J19" s="256">
        <v>600</v>
      </c>
      <c r="K19" s="257">
        <v>43635</v>
      </c>
      <c r="L19" s="258" t="s">
        <v>4065</v>
      </c>
      <c r="M19" s="260" t="s">
        <v>4071</v>
      </c>
      <c r="N19" s="672"/>
      <c r="O19" s="257" t="s">
        <v>1291</v>
      </c>
      <c r="P19" s="257"/>
      <c r="Q19" s="257"/>
      <c r="R19" s="257">
        <v>43633</v>
      </c>
      <c r="S19" s="256">
        <v>600</v>
      </c>
      <c r="T19" s="256"/>
      <c r="U19" s="256" t="s">
        <v>4256</v>
      </c>
      <c r="V19" s="293">
        <v>600</v>
      </c>
      <c r="W19" s="259"/>
      <c r="X19" s="680" t="s">
        <v>1831</v>
      </c>
      <c r="Y19" s="260" t="s">
        <v>2076</v>
      </c>
      <c r="Z19" s="672">
        <v>413</v>
      </c>
      <c r="AA19" s="261">
        <v>911</v>
      </c>
      <c r="AB19" s="329">
        <f t="shared" si="1"/>
        <v>21</v>
      </c>
      <c r="AC19" s="329">
        <f t="shared" si="2"/>
        <v>817.33142857142855</v>
      </c>
      <c r="AD19" s="340">
        <f t="shared" si="3"/>
        <v>21.622190476190475</v>
      </c>
      <c r="AE19" s="341">
        <f t="shared" si="4"/>
        <v>21</v>
      </c>
      <c r="AF19" s="340">
        <f t="shared" si="5"/>
        <v>21.373314285714287</v>
      </c>
      <c r="AG19" s="262" t="s">
        <v>1330</v>
      </c>
      <c r="AH19" s="255" t="s">
        <v>2</v>
      </c>
      <c r="AI19" s="255">
        <v>100</v>
      </c>
      <c r="AJ19" s="255">
        <v>15</v>
      </c>
      <c r="AK19" s="255">
        <v>20</v>
      </c>
      <c r="AL19" s="255" t="s">
        <v>4070</v>
      </c>
    </row>
    <row r="20" spans="1:184" s="792" customFormat="1" ht="12" customHeight="1">
      <c r="A20" s="256">
        <v>130</v>
      </c>
      <c r="B20" s="257">
        <v>43630</v>
      </c>
      <c r="C20" s="713" t="str">
        <f t="shared" si="0"/>
        <v>*PDR1906-1201*</v>
      </c>
      <c r="D20" s="672" t="s">
        <v>4069</v>
      </c>
      <c r="E20" s="256" t="s">
        <v>4068</v>
      </c>
      <c r="F20" s="256"/>
      <c r="G20" s="297" t="s">
        <v>4067</v>
      </c>
      <c r="H20" s="258" t="s">
        <v>1344</v>
      </c>
      <c r="I20" s="258" t="s">
        <v>4066</v>
      </c>
      <c r="J20" s="256">
        <v>800</v>
      </c>
      <c r="K20" s="257">
        <v>43635</v>
      </c>
      <c r="L20" s="258" t="s">
        <v>4065</v>
      </c>
      <c r="M20" s="260" t="s">
        <v>4064</v>
      </c>
      <c r="N20" s="672"/>
      <c r="O20" s="257" t="s">
        <v>1291</v>
      </c>
      <c r="P20" s="257"/>
      <c r="Q20" s="257"/>
      <c r="R20" s="257">
        <v>43633</v>
      </c>
      <c r="S20" s="256">
        <v>800</v>
      </c>
      <c r="T20" s="256"/>
      <c r="U20" s="256" t="s">
        <v>4257</v>
      </c>
      <c r="V20" s="293">
        <v>800</v>
      </c>
      <c r="W20" s="259"/>
      <c r="X20" s="680" t="s">
        <v>1831</v>
      </c>
      <c r="Y20" s="260" t="s">
        <v>2076</v>
      </c>
      <c r="Z20" s="672">
        <v>413</v>
      </c>
      <c r="AA20" s="261">
        <v>911</v>
      </c>
      <c r="AB20" s="329">
        <f t="shared" si="1"/>
        <v>23</v>
      </c>
      <c r="AC20" s="329">
        <f t="shared" si="2"/>
        <v>840.33142857142855</v>
      </c>
      <c r="AD20" s="340">
        <f t="shared" si="3"/>
        <v>22.005523809523808</v>
      </c>
      <c r="AE20" s="341">
        <f t="shared" si="4"/>
        <v>22</v>
      </c>
      <c r="AF20" s="340">
        <f t="shared" si="5"/>
        <v>22.003314285714286</v>
      </c>
      <c r="AG20" s="262" t="s">
        <v>1330</v>
      </c>
      <c r="AH20" s="255" t="s">
        <v>2</v>
      </c>
      <c r="AI20" s="255">
        <v>100</v>
      </c>
      <c r="AJ20" s="255">
        <v>15</v>
      </c>
      <c r="AK20" s="255">
        <v>20</v>
      </c>
      <c r="AL20" s="255" t="s">
        <v>4063</v>
      </c>
    </row>
    <row r="21" spans="1:184" s="792" customFormat="1" ht="12" customHeight="1">
      <c r="A21" s="256">
        <v>140</v>
      </c>
      <c r="B21" s="275">
        <v>43598</v>
      </c>
      <c r="C21" s="289" t="str">
        <f t="shared" si="0"/>
        <v>*PDR1905-0974*</v>
      </c>
      <c r="D21" s="1188" t="s">
        <v>2520</v>
      </c>
      <c r="E21" s="263" t="s">
        <v>2519</v>
      </c>
      <c r="F21" s="263"/>
      <c r="G21" s="266" t="s">
        <v>2140</v>
      </c>
      <c r="H21" s="267" t="s">
        <v>1903</v>
      </c>
      <c r="I21" s="267" t="s">
        <v>2139</v>
      </c>
      <c r="J21" s="263">
        <v>1000</v>
      </c>
      <c r="K21" s="264">
        <v>43633</v>
      </c>
      <c r="L21" s="267" t="s">
        <v>2138</v>
      </c>
      <c r="M21" s="269" t="s">
        <v>2137</v>
      </c>
      <c r="N21" s="265"/>
      <c r="O21" s="275" t="s">
        <v>1291</v>
      </c>
      <c r="P21" s="275"/>
      <c r="Q21" s="275"/>
      <c r="R21" s="1189">
        <v>43634</v>
      </c>
      <c r="S21" s="1190">
        <v>1003</v>
      </c>
      <c r="T21" s="276"/>
      <c r="U21" s="256" t="s">
        <v>3176</v>
      </c>
      <c r="V21" s="293">
        <v>1000</v>
      </c>
      <c r="W21" s="268"/>
      <c r="X21" s="677" t="s">
        <v>1828</v>
      </c>
      <c r="Y21" s="269" t="s">
        <v>1095</v>
      </c>
      <c r="Z21" s="265">
        <v>937</v>
      </c>
      <c r="AA21" s="270">
        <v>1695</v>
      </c>
      <c r="AB21" s="329">
        <f t="shared" si="1"/>
        <v>29.328571428571429</v>
      </c>
      <c r="AC21" s="329">
        <f t="shared" si="2"/>
        <v>869.66</v>
      </c>
      <c r="AD21" s="340">
        <f t="shared" si="3"/>
        <v>22.494333333333334</v>
      </c>
      <c r="AE21" s="341">
        <f t="shared" si="4"/>
        <v>22</v>
      </c>
      <c r="AF21" s="340">
        <f t="shared" si="5"/>
        <v>22.296600000000002</v>
      </c>
      <c r="AG21" s="271" t="s">
        <v>1330</v>
      </c>
      <c r="AH21" s="290" t="s">
        <v>2</v>
      </c>
      <c r="AI21" s="255">
        <v>70</v>
      </c>
      <c r="AJ21" s="290">
        <v>15</v>
      </c>
      <c r="AK21" s="290">
        <v>10</v>
      </c>
      <c r="AL21" s="290" t="s">
        <v>2136</v>
      </c>
      <c r="AM21" s="273"/>
      <c r="AN21" s="273"/>
      <c r="AO21" s="273"/>
      <c r="AP21" s="273"/>
      <c r="AQ21" s="273"/>
      <c r="AR21" s="273"/>
      <c r="AS21" s="273"/>
      <c r="AT21" s="273"/>
      <c r="AU21" s="273"/>
      <c r="AV21" s="273"/>
      <c r="AW21" s="273"/>
      <c r="AX21" s="273"/>
      <c r="AY21" s="273"/>
      <c r="AZ21" s="273"/>
      <c r="BA21" s="273"/>
      <c r="BB21" s="273"/>
      <c r="BC21" s="273"/>
      <c r="BD21" s="273"/>
      <c r="BE21" s="273"/>
      <c r="BF21" s="273"/>
      <c r="BG21" s="273"/>
      <c r="BH21" s="273"/>
      <c r="BI21" s="273"/>
      <c r="BJ21" s="273"/>
      <c r="BK21" s="273"/>
      <c r="BL21" s="273"/>
      <c r="BM21" s="273"/>
      <c r="BN21" s="273"/>
      <c r="BO21" s="273"/>
      <c r="BP21" s="273"/>
      <c r="BQ21" s="273"/>
      <c r="BR21" s="273"/>
      <c r="BS21" s="273"/>
      <c r="BT21" s="273"/>
      <c r="BU21" s="273"/>
      <c r="BV21" s="273"/>
      <c r="BW21" s="273"/>
      <c r="BX21" s="273"/>
      <c r="BY21" s="273"/>
      <c r="BZ21" s="273"/>
      <c r="CA21" s="273"/>
      <c r="CB21" s="273"/>
      <c r="CC21" s="273"/>
      <c r="CD21" s="273"/>
      <c r="CE21" s="273"/>
      <c r="CF21" s="273"/>
      <c r="CG21" s="273"/>
      <c r="CH21" s="273"/>
      <c r="CI21" s="273"/>
      <c r="CJ21" s="273"/>
      <c r="CK21" s="273"/>
      <c r="CL21" s="273"/>
      <c r="CM21" s="273"/>
      <c r="CN21" s="273"/>
      <c r="CO21" s="273"/>
      <c r="CP21" s="273"/>
      <c r="CQ21" s="273"/>
      <c r="CR21" s="273"/>
      <c r="CS21" s="273"/>
      <c r="CT21" s="273"/>
      <c r="CU21" s="273"/>
      <c r="CV21" s="273"/>
      <c r="CW21" s="273"/>
      <c r="CX21" s="273"/>
      <c r="CY21" s="273"/>
      <c r="CZ21" s="273"/>
      <c r="DA21" s="273"/>
      <c r="DB21" s="273"/>
      <c r="DC21" s="273"/>
      <c r="DD21" s="273"/>
      <c r="DE21" s="273"/>
      <c r="DF21" s="273"/>
      <c r="DG21" s="273"/>
      <c r="DH21" s="273"/>
      <c r="DI21" s="273"/>
      <c r="DJ21" s="273"/>
      <c r="DK21" s="273"/>
      <c r="DL21" s="273"/>
      <c r="DM21" s="273"/>
      <c r="DN21" s="273"/>
      <c r="DO21" s="273"/>
      <c r="DP21" s="273"/>
      <c r="DQ21" s="273"/>
      <c r="DR21" s="273"/>
      <c r="DS21" s="273"/>
      <c r="DT21" s="273"/>
      <c r="DU21" s="273"/>
      <c r="DV21" s="273"/>
      <c r="DW21" s="273"/>
      <c r="DX21" s="273"/>
      <c r="DY21" s="273"/>
      <c r="DZ21" s="273"/>
      <c r="EA21" s="273"/>
      <c r="EB21" s="273"/>
      <c r="EC21" s="273"/>
      <c r="ED21" s="273"/>
      <c r="EE21" s="273"/>
      <c r="EF21" s="273"/>
      <c r="EG21" s="273"/>
      <c r="EH21" s="273"/>
      <c r="EI21" s="273"/>
      <c r="EJ21" s="273"/>
      <c r="EK21" s="273"/>
      <c r="EL21" s="273"/>
      <c r="EM21" s="273"/>
      <c r="EN21" s="273"/>
      <c r="EO21" s="273"/>
      <c r="EP21" s="273"/>
      <c r="EQ21" s="273"/>
      <c r="ER21" s="273"/>
      <c r="ES21" s="273"/>
      <c r="ET21" s="273"/>
      <c r="EU21" s="273"/>
      <c r="EV21" s="273"/>
      <c r="EW21" s="273"/>
      <c r="EX21" s="273"/>
      <c r="EY21" s="273"/>
      <c r="EZ21" s="273"/>
      <c r="FA21" s="273"/>
      <c r="FB21" s="273"/>
      <c r="FC21" s="273"/>
      <c r="FD21" s="273"/>
      <c r="FE21" s="273"/>
      <c r="FF21" s="273"/>
      <c r="FG21" s="273"/>
      <c r="FH21" s="273"/>
      <c r="FI21" s="273"/>
      <c r="FJ21" s="273"/>
      <c r="FK21" s="273"/>
      <c r="FL21" s="273"/>
      <c r="FM21" s="273"/>
      <c r="FN21" s="273"/>
      <c r="FO21" s="273"/>
      <c r="FP21" s="273"/>
      <c r="FQ21" s="273"/>
      <c r="FR21" s="273"/>
      <c r="FS21" s="273"/>
      <c r="FT21" s="273"/>
      <c r="FU21" s="273"/>
      <c r="FV21" s="273"/>
      <c r="FW21" s="273"/>
      <c r="FX21" s="273"/>
      <c r="FY21" s="273"/>
      <c r="FZ21" s="273"/>
      <c r="GA21" s="273"/>
      <c r="GB21" s="273"/>
    </row>
    <row r="22" spans="1:184" s="792" customFormat="1" ht="12" customHeight="1">
      <c r="A22" s="256">
        <v>150</v>
      </c>
      <c r="B22" s="257">
        <v>43631</v>
      </c>
      <c r="C22" s="713" t="str">
        <f t="shared" si="0"/>
        <v>*PDR1906-1245*</v>
      </c>
      <c r="D22" s="672" t="s">
        <v>4173</v>
      </c>
      <c r="E22" s="256" t="s">
        <v>4170</v>
      </c>
      <c r="F22" s="256"/>
      <c r="G22" s="297" t="s">
        <v>2814</v>
      </c>
      <c r="H22" s="258" t="s">
        <v>2427</v>
      </c>
      <c r="I22" s="258" t="s">
        <v>2813</v>
      </c>
      <c r="J22" s="256">
        <v>1000</v>
      </c>
      <c r="K22" s="257">
        <v>22816</v>
      </c>
      <c r="L22" s="258" t="s">
        <v>2812</v>
      </c>
      <c r="M22" s="260" t="s">
        <v>2811</v>
      </c>
      <c r="N22" s="672" t="s">
        <v>503</v>
      </c>
      <c r="O22" s="257" t="s">
        <v>1291</v>
      </c>
      <c r="P22" s="257"/>
      <c r="Q22" s="257"/>
      <c r="R22" s="257">
        <v>43633</v>
      </c>
      <c r="S22" s="256">
        <v>1000</v>
      </c>
      <c r="T22" s="256"/>
      <c r="U22" s="256" t="s">
        <v>4258</v>
      </c>
      <c r="V22" s="293">
        <v>1000</v>
      </c>
      <c r="W22" s="259"/>
      <c r="X22" s="680" t="s">
        <v>1828</v>
      </c>
      <c r="Y22" s="260" t="s">
        <v>1314</v>
      </c>
      <c r="Z22" s="672">
        <v>684</v>
      </c>
      <c r="AA22" s="261">
        <v>1915</v>
      </c>
      <c r="AB22" s="329">
        <f t="shared" si="1"/>
        <v>25</v>
      </c>
      <c r="AC22" s="329">
        <f t="shared" si="2"/>
        <v>894.66</v>
      </c>
      <c r="AD22" s="340">
        <f t="shared" si="3"/>
        <v>22.911000000000001</v>
      </c>
      <c r="AE22" s="341">
        <f t="shared" si="4"/>
        <v>22</v>
      </c>
      <c r="AF22" s="340">
        <f t="shared" si="5"/>
        <v>22.546600000000002</v>
      </c>
      <c r="AG22" s="262" t="s">
        <v>1330</v>
      </c>
      <c r="AH22" s="290" t="s">
        <v>2</v>
      </c>
      <c r="AI22" s="255">
        <v>100</v>
      </c>
      <c r="AJ22" s="846">
        <v>15</v>
      </c>
      <c r="AK22" s="792">
        <v>10</v>
      </c>
      <c r="AL22" s="792" t="s">
        <v>2810</v>
      </c>
    </row>
    <row r="23" spans="1:184" s="792" customFormat="1" ht="12" customHeight="1">
      <c r="A23" s="256">
        <v>160</v>
      </c>
      <c r="B23" s="257">
        <v>43631</v>
      </c>
      <c r="C23" s="713" t="str">
        <f t="shared" si="0"/>
        <v>*PDR1906-1246*</v>
      </c>
      <c r="D23" s="672" t="s">
        <v>4172</v>
      </c>
      <c r="E23" s="256" t="s">
        <v>4170</v>
      </c>
      <c r="F23" s="256"/>
      <c r="G23" s="297" t="s">
        <v>2814</v>
      </c>
      <c r="H23" s="258" t="s">
        <v>2427</v>
      </c>
      <c r="I23" s="258" t="s">
        <v>2813</v>
      </c>
      <c r="J23" s="256">
        <v>1000</v>
      </c>
      <c r="K23" s="257">
        <v>43638</v>
      </c>
      <c r="L23" s="258" t="s">
        <v>2812</v>
      </c>
      <c r="M23" s="260" t="s">
        <v>2811</v>
      </c>
      <c r="N23" s="672"/>
      <c r="O23" s="257" t="s">
        <v>1291</v>
      </c>
      <c r="P23" s="257"/>
      <c r="Q23" s="257"/>
      <c r="R23" s="257">
        <v>43633</v>
      </c>
      <c r="S23" s="256">
        <v>1000</v>
      </c>
      <c r="T23" s="256"/>
      <c r="U23" s="256" t="s">
        <v>4259</v>
      </c>
      <c r="V23" s="293">
        <v>1000</v>
      </c>
      <c r="W23" s="259"/>
      <c r="X23" s="680" t="s">
        <v>1828</v>
      </c>
      <c r="Y23" s="260" t="s">
        <v>1314</v>
      </c>
      <c r="Z23" s="672">
        <v>684</v>
      </c>
      <c r="AA23" s="261">
        <v>1915</v>
      </c>
      <c r="AB23" s="329">
        <f t="shared" si="1"/>
        <v>10</v>
      </c>
      <c r="AC23" s="329">
        <f t="shared" si="2"/>
        <v>904.66</v>
      </c>
      <c r="AD23" s="340">
        <f t="shared" si="3"/>
        <v>23.077666666666666</v>
      </c>
      <c r="AE23" s="341">
        <f t="shared" si="4"/>
        <v>23</v>
      </c>
      <c r="AF23" s="340">
        <f t="shared" si="5"/>
        <v>23.046599999999998</v>
      </c>
      <c r="AG23" s="262" t="s">
        <v>1330</v>
      </c>
      <c r="AH23" s="290" t="s">
        <v>2</v>
      </c>
      <c r="AI23" s="255">
        <v>100</v>
      </c>
      <c r="AJ23" s="846">
        <v>0</v>
      </c>
      <c r="AK23" s="792">
        <v>10</v>
      </c>
      <c r="AL23" s="792" t="s">
        <v>2810</v>
      </c>
    </row>
    <row r="24" spans="1:184" s="792" customFormat="1" ht="12" customHeight="1">
      <c r="A24" s="256">
        <v>170</v>
      </c>
      <c r="B24" s="257">
        <v>43626</v>
      </c>
      <c r="C24" s="713" t="str">
        <f t="shared" si="0"/>
        <v>*PDR1906-0985*</v>
      </c>
      <c r="D24" s="672" t="s">
        <v>3737</v>
      </c>
      <c r="E24" s="256" t="s">
        <v>3730</v>
      </c>
      <c r="F24" s="256"/>
      <c r="G24" s="297" t="s">
        <v>3731</v>
      </c>
      <c r="H24" s="258" t="s">
        <v>1307</v>
      </c>
      <c r="I24" s="258" t="s">
        <v>3732</v>
      </c>
      <c r="J24" s="256">
        <v>3230</v>
      </c>
      <c r="K24" s="257">
        <v>43636</v>
      </c>
      <c r="L24" s="258" t="s">
        <v>3733</v>
      </c>
      <c r="M24" s="260" t="s">
        <v>3734</v>
      </c>
      <c r="N24" s="672" t="s">
        <v>2150</v>
      </c>
      <c r="O24" s="257" t="s">
        <v>1291</v>
      </c>
      <c r="P24" s="257"/>
      <c r="Q24" s="257"/>
      <c r="R24" s="257">
        <v>43633</v>
      </c>
      <c r="S24" s="256">
        <v>1615</v>
      </c>
      <c r="T24" s="256"/>
      <c r="U24" s="256" t="s">
        <v>4260</v>
      </c>
      <c r="V24" s="293">
        <v>1624</v>
      </c>
      <c r="W24" s="259"/>
      <c r="X24" s="680" t="s">
        <v>1831</v>
      </c>
      <c r="Y24" s="260" t="s">
        <v>1306</v>
      </c>
      <c r="Z24" s="672">
        <v>718</v>
      </c>
      <c r="AA24" s="261">
        <v>1125</v>
      </c>
      <c r="AB24" s="329">
        <f t="shared" si="1"/>
        <v>31.15</v>
      </c>
      <c r="AC24" s="329">
        <f t="shared" si="2"/>
        <v>935.81</v>
      </c>
      <c r="AD24" s="340">
        <f t="shared" si="3"/>
        <v>23.596833333333333</v>
      </c>
      <c r="AE24" s="341">
        <f t="shared" si="4"/>
        <v>23</v>
      </c>
      <c r="AF24" s="340">
        <f t="shared" si="5"/>
        <v>23.3581</v>
      </c>
      <c r="AG24" s="262" t="s">
        <v>1330</v>
      </c>
      <c r="AH24" s="1199" t="s">
        <v>3923</v>
      </c>
      <c r="AI24" s="255">
        <v>100</v>
      </c>
      <c r="AJ24" s="255">
        <v>15</v>
      </c>
      <c r="AK24" s="255">
        <v>20</v>
      </c>
      <c r="AL24" s="255" t="s">
        <v>2219</v>
      </c>
    </row>
    <row r="25" spans="1:184" s="792" customFormat="1" ht="12" customHeight="1">
      <c r="A25" s="256">
        <v>180</v>
      </c>
      <c r="B25" s="257">
        <v>43628</v>
      </c>
      <c r="C25" s="713" t="str">
        <f t="shared" si="0"/>
        <v>*PDR1906-1061*</v>
      </c>
      <c r="D25" s="672" t="s">
        <v>3865</v>
      </c>
      <c r="E25" s="256" t="s">
        <v>3864</v>
      </c>
      <c r="F25" s="256"/>
      <c r="G25" s="297" t="s">
        <v>2316</v>
      </c>
      <c r="H25" s="258" t="s">
        <v>2245</v>
      </c>
      <c r="I25" s="258" t="s">
        <v>2317</v>
      </c>
      <c r="J25" s="256">
        <v>100</v>
      </c>
      <c r="K25" s="257">
        <v>22812</v>
      </c>
      <c r="L25" s="258" t="s">
        <v>1329</v>
      </c>
      <c r="M25" s="674" t="s">
        <v>2318</v>
      </c>
      <c r="N25" s="1278" t="s">
        <v>2951</v>
      </c>
      <c r="O25" s="257" t="s">
        <v>1291</v>
      </c>
      <c r="P25" s="672" t="s">
        <v>503</v>
      </c>
      <c r="Q25" s="257"/>
      <c r="R25" s="257">
        <v>43634</v>
      </c>
      <c r="S25" s="256">
        <v>200</v>
      </c>
      <c r="T25" s="256"/>
      <c r="U25" s="256" t="s">
        <v>4285</v>
      </c>
      <c r="V25" s="293">
        <v>206</v>
      </c>
      <c r="W25" s="259"/>
      <c r="X25" s="680" t="s">
        <v>1828</v>
      </c>
      <c r="Y25" s="674" t="s">
        <v>2319</v>
      </c>
      <c r="Z25" s="672">
        <v>375</v>
      </c>
      <c r="AA25" s="261">
        <v>2151</v>
      </c>
      <c r="AB25" s="329">
        <f t="shared" si="1"/>
        <v>17</v>
      </c>
      <c r="AC25" s="329">
        <f t="shared" si="2"/>
        <v>952.81</v>
      </c>
      <c r="AD25" s="340">
        <f t="shared" si="3"/>
        <v>23.880166666666668</v>
      </c>
      <c r="AE25" s="341">
        <f t="shared" si="4"/>
        <v>23</v>
      </c>
      <c r="AF25" s="340">
        <f t="shared" si="5"/>
        <v>23.528100000000002</v>
      </c>
      <c r="AG25" s="262" t="s">
        <v>1395</v>
      </c>
      <c r="AH25" s="255" t="s">
        <v>65</v>
      </c>
      <c r="AI25" s="255">
        <v>100</v>
      </c>
      <c r="AJ25" s="255">
        <v>15</v>
      </c>
      <c r="AK25" s="255">
        <v>10</v>
      </c>
      <c r="AL25" s="255" t="s">
        <v>3863</v>
      </c>
    </row>
    <row r="26" spans="1:184" s="792" customFormat="1" ht="12" customHeight="1">
      <c r="A26" s="256">
        <v>190</v>
      </c>
      <c r="B26" s="257">
        <v>43608</v>
      </c>
      <c r="C26" s="713" t="str">
        <f t="shared" si="0"/>
        <v>*PDR1906-0206*</v>
      </c>
      <c r="D26" s="672" t="s">
        <v>2767</v>
      </c>
      <c r="E26" s="256" t="s">
        <v>2764</v>
      </c>
      <c r="F26" s="256"/>
      <c r="G26" s="297" t="s">
        <v>1366</v>
      </c>
      <c r="H26" s="258" t="s">
        <v>1310</v>
      </c>
      <c r="I26" s="258" t="s">
        <v>1365</v>
      </c>
      <c r="J26" s="256">
        <v>270</v>
      </c>
      <c r="K26" s="257">
        <v>22817</v>
      </c>
      <c r="L26" s="258" t="s">
        <v>1609</v>
      </c>
      <c r="M26" s="260" t="s">
        <v>1364</v>
      </c>
      <c r="N26" s="672"/>
      <c r="O26" s="257"/>
      <c r="P26" s="257"/>
      <c r="Q26" s="257">
        <v>43609</v>
      </c>
      <c r="R26" s="257">
        <v>43633</v>
      </c>
      <c r="S26" s="256">
        <v>273</v>
      </c>
      <c r="T26" s="256"/>
      <c r="U26" s="256" t="s">
        <v>4261</v>
      </c>
      <c r="V26" s="293">
        <v>270</v>
      </c>
      <c r="W26" s="259"/>
      <c r="X26" s="680" t="s">
        <v>2763</v>
      </c>
      <c r="Y26" s="260" t="s">
        <v>1313</v>
      </c>
      <c r="Z26" s="672">
        <v>630</v>
      </c>
      <c r="AA26" s="261">
        <v>1595</v>
      </c>
      <c r="AB26" s="329">
        <f t="shared" si="1"/>
        <v>17.73</v>
      </c>
      <c r="AC26" s="329">
        <f t="shared" si="2"/>
        <v>970.54</v>
      </c>
      <c r="AD26" s="340">
        <f t="shared" si="3"/>
        <v>24.175666666666665</v>
      </c>
      <c r="AE26" s="341">
        <f t="shared" si="4"/>
        <v>24</v>
      </c>
      <c r="AF26" s="340">
        <f t="shared" si="5"/>
        <v>24.105399999999999</v>
      </c>
      <c r="AG26" s="262" t="s">
        <v>1330</v>
      </c>
      <c r="AH26" s="255" t="s">
        <v>2</v>
      </c>
      <c r="AI26" s="255">
        <v>100</v>
      </c>
      <c r="AJ26" s="255">
        <v>15</v>
      </c>
      <c r="AK26" s="255">
        <v>20</v>
      </c>
      <c r="AL26" s="255" t="s">
        <v>2660</v>
      </c>
    </row>
    <row r="27" spans="1:184" s="792" customFormat="1" ht="12" customHeight="1">
      <c r="A27" s="256" t="s">
        <v>66</v>
      </c>
      <c r="B27" s="257">
        <v>43624</v>
      </c>
      <c r="C27" s="713" t="str">
        <f t="shared" si="0"/>
        <v>*PDW1906-0070*</v>
      </c>
      <c r="D27" s="672" t="s">
        <v>4024</v>
      </c>
      <c r="E27" s="256" t="s">
        <v>3639</v>
      </c>
      <c r="F27" s="256"/>
      <c r="G27" s="297" t="s">
        <v>1338</v>
      </c>
      <c r="H27" s="258" t="s">
        <v>1310</v>
      </c>
      <c r="I27" s="258" t="s">
        <v>1339</v>
      </c>
      <c r="J27" s="256">
        <v>203</v>
      </c>
      <c r="K27" s="257">
        <v>43636</v>
      </c>
      <c r="L27" s="258" t="s">
        <v>1613</v>
      </c>
      <c r="M27" s="260" t="s">
        <v>1574</v>
      </c>
      <c r="N27" s="672"/>
      <c r="O27" s="257" t="s">
        <v>1291</v>
      </c>
      <c r="P27" s="257"/>
      <c r="Q27" s="741" t="s">
        <v>4025</v>
      </c>
      <c r="R27" s="257">
        <v>43633</v>
      </c>
      <c r="S27" s="256">
        <v>203</v>
      </c>
      <c r="T27" s="256"/>
      <c r="U27" s="256">
        <v>203</v>
      </c>
      <c r="V27" s="293">
        <v>203</v>
      </c>
      <c r="W27" s="259"/>
      <c r="X27" s="680" t="s">
        <v>1829</v>
      </c>
      <c r="Y27" s="260" t="s">
        <v>1340</v>
      </c>
      <c r="Z27" s="672">
        <v>580</v>
      </c>
      <c r="AA27" s="261">
        <v>1695</v>
      </c>
      <c r="AB27" s="329">
        <f t="shared" si="1"/>
        <v>17.03</v>
      </c>
      <c r="AC27" s="329">
        <f t="shared" si="2"/>
        <v>987.56999999999994</v>
      </c>
      <c r="AD27" s="340">
        <f t="shared" si="3"/>
        <v>24.459499999999998</v>
      </c>
      <c r="AE27" s="341">
        <f t="shared" si="4"/>
        <v>24</v>
      </c>
      <c r="AF27" s="340">
        <f t="shared" si="5"/>
        <v>24.275700000000001</v>
      </c>
      <c r="AG27" s="262" t="s">
        <v>1330</v>
      </c>
      <c r="AH27" s="255" t="s">
        <v>2</v>
      </c>
      <c r="AI27" s="255">
        <v>100</v>
      </c>
      <c r="AJ27" s="255">
        <v>15</v>
      </c>
      <c r="AK27" s="255">
        <v>20</v>
      </c>
      <c r="AL27" s="255" t="s">
        <v>1652</v>
      </c>
    </row>
    <row r="28" spans="1:184" s="792" customFormat="1" ht="12" customHeight="1">
      <c r="A28" s="256">
        <v>210</v>
      </c>
      <c r="B28" s="257">
        <v>43624</v>
      </c>
      <c r="C28" s="713" t="str">
        <f t="shared" si="0"/>
        <v>*PDR1906-0855*</v>
      </c>
      <c r="D28" s="672" t="s">
        <v>3634</v>
      </c>
      <c r="E28" s="256" t="s">
        <v>3633</v>
      </c>
      <c r="F28" s="256"/>
      <c r="G28" s="297" t="s">
        <v>1338</v>
      </c>
      <c r="H28" s="258" t="s">
        <v>1310</v>
      </c>
      <c r="I28" s="258" t="s">
        <v>1339</v>
      </c>
      <c r="J28" s="256">
        <v>860</v>
      </c>
      <c r="K28" s="257">
        <v>22817</v>
      </c>
      <c r="L28" s="258" t="s">
        <v>1613</v>
      </c>
      <c r="M28" s="260" t="s">
        <v>1574</v>
      </c>
      <c r="N28" s="672"/>
      <c r="O28" s="257" t="s">
        <v>1291</v>
      </c>
      <c r="P28" s="257"/>
      <c r="Q28" s="257"/>
      <c r="R28" s="257">
        <v>43633</v>
      </c>
      <c r="S28" s="256">
        <v>860</v>
      </c>
      <c r="T28" s="256"/>
      <c r="U28" s="256" t="s">
        <v>4262</v>
      </c>
      <c r="V28" s="293">
        <v>860</v>
      </c>
      <c r="W28" s="259"/>
      <c r="X28" s="680" t="s">
        <v>1829</v>
      </c>
      <c r="Y28" s="260" t="s">
        <v>1340</v>
      </c>
      <c r="Z28" s="672">
        <v>580</v>
      </c>
      <c r="AA28" s="261">
        <v>1695</v>
      </c>
      <c r="AB28" s="329">
        <f t="shared" si="1"/>
        <v>13.6</v>
      </c>
      <c r="AC28" s="329">
        <f t="shared" si="2"/>
        <v>1001.17</v>
      </c>
      <c r="AD28" s="340">
        <f t="shared" si="3"/>
        <v>24.686166666666665</v>
      </c>
      <c r="AE28" s="341">
        <f t="shared" si="4"/>
        <v>24</v>
      </c>
      <c r="AF28" s="340">
        <f t="shared" si="5"/>
        <v>24.4117</v>
      </c>
      <c r="AG28" s="262" t="s">
        <v>1330</v>
      </c>
      <c r="AH28" s="255" t="s">
        <v>2</v>
      </c>
      <c r="AI28" s="255">
        <v>100</v>
      </c>
      <c r="AJ28" s="255">
        <v>5</v>
      </c>
      <c r="AK28" s="255">
        <v>20</v>
      </c>
      <c r="AL28" s="255" t="s">
        <v>1652</v>
      </c>
    </row>
    <row r="29" spans="1:184" s="792" customFormat="1" ht="12" customHeight="1">
      <c r="A29" s="256">
        <v>220</v>
      </c>
      <c r="B29" s="257">
        <v>43608</v>
      </c>
      <c r="C29" s="713" t="str">
        <f t="shared" si="0"/>
        <v>*PDR1906-0207*</v>
      </c>
      <c r="D29" s="672" t="s">
        <v>2766</v>
      </c>
      <c r="E29" s="256" t="s">
        <v>2764</v>
      </c>
      <c r="F29" s="256"/>
      <c r="G29" s="297" t="s">
        <v>1338</v>
      </c>
      <c r="H29" s="258" t="s">
        <v>1310</v>
      </c>
      <c r="I29" s="258" t="s">
        <v>1339</v>
      </c>
      <c r="J29" s="256">
        <v>70</v>
      </c>
      <c r="K29" s="257">
        <v>22817</v>
      </c>
      <c r="L29" s="258" t="s">
        <v>1613</v>
      </c>
      <c r="M29" s="260" t="s">
        <v>1574</v>
      </c>
      <c r="N29" s="672"/>
      <c r="O29" s="257"/>
      <c r="P29" s="257"/>
      <c r="Q29" s="257">
        <v>43609</v>
      </c>
      <c r="R29" s="257">
        <v>43633</v>
      </c>
      <c r="S29" s="256">
        <v>73</v>
      </c>
      <c r="T29" s="256"/>
      <c r="U29" s="256" t="s">
        <v>4263</v>
      </c>
      <c r="V29" s="293">
        <v>70</v>
      </c>
      <c r="W29" s="259"/>
      <c r="X29" s="680" t="s">
        <v>2763</v>
      </c>
      <c r="Y29" s="260" t="s">
        <v>1340</v>
      </c>
      <c r="Z29" s="672">
        <v>580</v>
      </c>
      <c r="AA29" s="261">
        <v>1695</v>
      </c>
      <c r="AB29" s="329">
        <f t="shared" si="1"/>
        <v>5.73</v>
      </c>
      <c r="AC29" s="329">
        <f t="shared" si="2"/>
        <v>1006.9</v>
      </c>
      <c r="AD29" s="340">
        <f t="shared" si="3"/>
        <v>24.781666666666666</v>
      </c>
      <c r="AE29" s="341">
        <f t="shared" si="4"/>
        <v>24</v>
      </c>
      <c r="AF29" s="340">
        <f t="shared" si="5"/>
        <v>24.469000000000001</v>
      </c>
      <c r="AG29" s="262" t="s">
        <v>1330</v>
      </c>
      <c r="AH29" s="255" t="s">
        <v>2</v>
      </c>
      <c r="AI29" s="255">
        <v>100</v>
      </c>
      <c r="AJ29" s="255">
        <v>5</v>
      </c>
      <c r="AK29" s="255">
        <v>20</v>
      </c>
      <c r="AL29" s="255" t="s">
        <v>1652</v>
      </c>
    </row>
    <row r="30" spans="1:184" s="792" customFormat="1" ht="12" customHeight="1">
      <c r="A30" s="256">
        <v>230</v>
      </c>
      <c r="B30" s="257">
        <v>43608</v>
      </c>
      <c r="C30" s="713" t="str">
        <f t="shared" si="0"/>
        <v>*PDR1906-0208*</v>
      </c>
      <c r="D30" s="672" t="s">
        <v>2765</v>
      </c>
      <c r="E30" s="256" t="s">
        <v>2764</v>
      </c>
      <c r="F30" s="256"/>
      <c r="G30" s="297" t="s">
        <v>1338</v>
      </c>
      <c r="H30" s="258" t="s">
        <v>1310</v>
      </c>
      <c r="I30" s="258" t="s">
        <v>1339</v>
      </c>
      <c r="J30" s="256">
        <v>430</v>
      </c>
      <c r="K30" s="257">
        <v>22817</v>
      </c>
      <c r="L30" s="258" t="s">
        <v>1613</v>
      </c>
      <c r="M30" s="260" t="s">
        <v>1574</v>
      </c>
      <c r="N30" s="672"/>
      <c r="O30" s="257"/>
      <c r="P30" s="257"/>
      <c r="Q30" s="257">
        <v>43609</v>
      </c>
      <c r="R30" s="257">
        <v>43633</v>
      </c>
      <c r="S30" s="256">
        <v>433</v>
      </c>
      <c r="T30" s="256"/>
      <c r="U30" s="256">
        <v>433</v>
      </c>
      <c r="V30" s="293">
        <v>430</v>
      </c>
      <c r="W30" s="259"/>
      <c r="X30" s="680" t="s">
        <v>2763</v>
      </c>
      <c r="Y30" s="260" t="s">
        <v>1340</v>
      </c>
      <c r="Z30" s="672">
        <v>580</v>
      </c>
      <c r="AA30" s="261">
        <v>1695</v>
      </c>
      <c r="AB30" s="329">
        <f t="shared" si="1"/>
        <v>9.33</v>
      </c>
      <c r="AC30" s="329">
        <f t="shared" si="2"/>
        <v>1016.23</v>
      </c>
      <c r="AD30" s="340">
        <f t="shared" si="3"/>
        <v>24.937166666666666</v>
      </c>
      <c r="AE30" s="341">
        <f t="shared" si="4"/>
        <v>24</v>
      </c>
      <c r="AF30" s="340">
        <f t="shared" si="5"/>
        <v>24.5623</v>
      </c>
      <c r="AG30" s="262" t="s">
        <v>1330</v>
      </c>
      <c r="AH30" s="255" t="s">
        <v>2</v>
      </c>
      <c r="AI30" s="255">
        <v>100</v>
      </c>
      <c r="AJ30" s="255">
        <v>5</v>
      </c>
      <c r="AK30" s="255">
        <v>20</v>
      </c>
      <c r="AL30" s="255" t="s">
        <v>1652</v>
      </c>
    </row>
    <row r="31" spans="1:184" s="792" customFormat="1" ht="12" customHeight="1">
      <c r="A31" s="256">
        <v>240</v>
      </c>
      <c r="B31" s="257">
        <v>43629</v>
      </c>
      <c r="C31" s="713" t="str">
        <f t="shared" si="0"/>
        <v>*PDR1906-1107*</v>
      </c>
      <c r="D31" s="672" t="s">
        <v>4006</v>
      </c>
      <c r="E31" s="256" t="s">
        <v>4005</v>
      </c>
      <c r="F31" s="256"/>
      <c r="G31" s="297" t="s">
        <v>1338</v>
      </c>
      <c r="H31" s="258" t="s">
        <v>1310</v>
      </c>
      <c r="I31" s="258" t="s">
        <v>1339</v>
      </c>
      <c r="J31" s="256">
        <v>800</v>
      </c>
      <c r="K31" s="257">
        <v>22817</v>
      </c>
      <c r="L31" s="258" t="s">
        <v>1613</v>
      </c>
      <c r="M31" s="260" t="s">
        <v>1574</v>
      </c>
      <c r="N31" s="672"/>
      <c r="O31" s="257" t="s">
        <v>1291</v>
      </c>
      <c r="P31" s="257"/>
      <c r="Q31" s="257"/>
      <c r="R31" s="257">
        <v>43633</v>
      </c>
      <c r="S31" s="256">
        <v>800</v>
      </c>
      <c r="T31" s="256"/>
      <c r="U31" s="256" t="s">
        <v>4264</v>
      </c>
      <c r="V31" s="293">
        <v>800</v>
      </c>
      <c r="W31" s="259"/>
      <c r="X31" s="680" t="s">
        <v>1829</v>
      </c>
      <c r="Y31" s="260" t="s">
        <v>1340</v>
      </c>
      <c r="Z31" s="672">
        <v>580</v>
      </c>
      <c r="AA31" s="261">
        <v>1695</v>
      </c>
      <c r="AB31" s="329">
        <f t="shared" si="1"/>
        <v>13</v>
      </c>
      <c r="AC31" s="329">
        <f t="shared" si="2"/>
        <v>1029.23</v>
      </c>
      <c r="AD31" s="340">
        <f t="shared" si="3"/>
        <v>25.153833333333335</v>
      </c>
      <c r="AE31" s="341">
        <f t="shared" si="4"/>
        <v>25</v>
      </c>
      <c r="AF31" s="340">
        <f t="shared" si="5"/>
        <v>25.092300000000002</v>
      </c>
      <c r="AG31" s="262" t="s">
        <v>1330</v>
      </c>
      <c r="AH31" s="255" t="s">
        <v>2</v>
      </c>
      <c r="AI31" s="255">
        <v>100</v>
      </c>
      <c r="AJ31" s="255">
        <v>5</v>
      </c>
      <c r="AK31" s="255">
        <v>20</v>
      </c>
      <c r="AL31" s="255" t="s">
        <v>1652</v>
      </c>
    </row>
    <row r="32" spans="1:184" s="792" customFormat="1" ht="12" customHeight="1">
      <c r="A32" s="256">
        <v>250</v>
      </c>
      <c r="B32" s="257">
        <v>43608</v>
      </c>
      <c r="C32" s="713" t="str">
        <f t="shared" si="0"/>
        <v>*PDR1906-0209*</v>
      </c>
      <c r="D32" s="672" t="s">
        <v>2759</v>
      </c>
      <c r="E32" s="256" t="s">
        <v>2758</v>
      </c>
      <c r="F32" s="256"/>
      <c r="G32" s="297" t="s">
        <v>1366</v>
      </c>
      <c r="H32" s="258" t="s">
        <v>1310</v>
      </c>
      <c r="I32" s="258" t="s">
        <v>1365</v>
      </c>
      <c r="J32" s="256">
        <v>230</v>
      </c>
      <c r="K32" s="257">
        <v>22817</v>
      </c>
      <c r="L32" s="258" t="s">
        <v>1609</v>
      </c>
      <c r="M32" s="260" t="s">
        <v>1364</v>
      </c>
      <c r="N32" s="672"/>
      <c r="O32" s="257" t="s">
        <v>1291</v>
      </c>
      <c r="P32" s="257"/>
      <c r="Q32" s="257"/>
      <c r="R32" s="257">
        <v>43633</v>
      </c>
      <c r="S32" s="256">
        <v>233</v>
      </c>
      <c r="T32" s="256"/>
      <c r="U32" s="256" t="s">
        <v>4265</v>
      </c>
      <c r="V32" s="293">
        <v>230</v>
      </c>
      <c r="W32" s="259"/>
      <c r="X32" s="680" t="s">
        <v>1829</v>
      </c>
      <c r="Y32" s="260" t="s">
        <v>1313</v>
      </c>
      <c r="Z32" s="672">
        <v>630</v>
      </c>
      <c r="AA32" s="261">
        <v>1595</v>
      </c>
      <c r="AB32" s="329">
        <f t="shared" si="1"/>
        <v>17.329999999999998</v>
      </c>
      <c r="AC32" s="329">
        <f t="shared" si="2"/>
        <v>1046.56</v>
      </c>
      <c r="AD32" s="340">
        <f t="shared" si="3"/>
        <v>25.442666666666664</v>
      </c>
      <c r="AE32" s="341">
        <f t="shared" si="4"/>
        <v>25</v>
      </c>
      <c r="AF32" s="340">
        <f t="shared" si="5"/>
        <v>25.265599999999999</v>
      </c>
      <c r="AG32" s="262" t="s">
        <v>1330</v>
      </c>
      <c r="AH32" s="255" t="s">
        <v>2</v>
      </c>
      <c r="AI32" s="255">
        <v>100</v>
      </c>
      <c r="AJ32" s="255">
        <v>15</v>
      </c>
      <c r="AK32" s="255">
        <v>20</v>
      </c>
      <c r="AL32" s="255" t="s">
        <v>2660</v>
      </c>
    </row>
    <row r="33" spans="1:184" s="792" customFormat="1" ht="12" customHeight="1">
      <c r="A33" s="256">
        <v>260</v>
      </c>
      <c r="B33" s="257">
        <v>43606</v>
      </c>
      <c r="C33" s="713" t="str">
        <f t="shared" si="0"/>
        <v>*PDR1906-0148*</v>
      </c>
      <c r="D33" s="672" t="s">
        <v>2690</v>
      </c>
      <c r="E33" s="256" t="s">
        <v>2687</v>
      </c>
      <c r="F33" s="256"/>
      <c r="G33" s="297" t="s">
        <v>1438</v>
      </c>
      <c r="H33" s="258" t="s">
        <v>1310</v>
      </c>
      <c r="I33" s="258" t="s">
        <v>1938</v>
      </c>
      <c r="J33" s="256">
        <v>900</v>
      </c>
      <c r="K33" s="257">
        <v>43636</v>
      </c>
      <c r="L33" s="258" t="s">
        <v>1601</v>
      </c>
      <c r="M33" s="260" t="s">
        <v>1511</v>
      </c>
      <c r="N33" s="672"/>
      <c r="O33" s="257" t="s">
        <v>1291</v>
      </c>
      <c r="P33" s="257"/>
      <c r="Q33" s="257"/>
      <c r="R33" s="257">
        <v>43633</v>
      </c>
      <c r="S33" s="256">
        <v>903</v>
      </c>
      <c r="T33" s="256"/>
      <c r="U33" s="256" t="s">
        <v>4266</v>
      </c>
      <c r="V33" s="293">
        <v>900</v>
      </c>
      <c r="W33" s="259"/>
      <c r="X33" s="680" t="s">
        <v>1829</v>
      </c>
      <c r="Y33" s="260" t="s">
        <v>1312</v>
      </c>
      <c r="Z33" s="672">
        <v>370</v>
      </c>
      <c r="AA33" s="261">
        <v>1145</v>
      </c>
      <c r="AB33" s="329">
        <f t="shared" si="1"/>
        <v>24.03</v>
      </c>
      <c r="AC33" s="329">
        <f t="shared" si="2"/>
        <v>1070.5899999999999</v>
      </c>
      <c r="AD33" s="340">
        <f t="shared" si="3"/>
        <v>25.843166666666665</v>
      </c>
      <c r="AE33" s="341">
        <f t="shared" si="4"/>
        <v>25</v>
      </c>
      <c r="AF33" s="340">
        <f t="shared" si="5"/>
        <v>25.5059</v>
      </c>
      <c r="AG33" s="262" t="s">
        <v>1330</v>
      </c>
      <c r="AH33" s="255" t="s">
        <v>2</v>
      </c>
      <c r="AI33" s="255">
        <v>100</v>
      </c>
      <c r="AJ33" s="255">
        <v>15</v>
      </c>
      <c r="AK33" s="255">
        <v>20</v>
      </c>
      <c r="AL33" s="255" t="s">
        <v>1602</v>
      </c>
    </row>
    <row r="34" spans="1:184" s="792" customFormat="1" ht="12" customHeight="1">
      <c r="A34" s="256">
        <v>270</v>
      </c>
      <c r="B34" s="257">
        <v>43606</v>
      </c>
      <c r="C34" s="713" t="str">
        <f t="shared" si="0"/>
        <v>*PDR1906-0149*</v>
      </c>
      <c r="D34" s="672" t="s">
        <v>2689</v>
      </c>
      <c r="E34" s="256" t="s">
        <v>2687</v>
      </c>
      <c r="F34" s="256"/>
      <c r="G34" s="297" t="s">
        <v>1439</v>
      </c>
      <c r="H34" s="258" t="s">
        <v>1310</v>
      </c>
      <c r="I34" s="258" t="s">
        <v>1940</v>
      </c>
      <c r="J34" s="256">
        <v>1400</v>
      </c>
      <c r="K34" s="257">
        <v>43636</v>
      </c>
      <c r="L34" s="258" t="s">
        <v>1603</v>
      </c>
      <c r="M34" s="260" t="s">
        <v>1510</v>
      </c>
      <c r="N34" s="672"/>
      <c r="O34" s="257" t="s">
        <v>1291</v>
      </c>
      <c r="P34" s="257"/>
      <c r="Q34" s="257"/>
      <c r="R34" s="257">
        <v>43633</v>
      </c>
      <c r="S34" s="256">
        <v>1403</v>
      </c>
      <c r="T34" s="256"/>
      <c r="U34" s="256" t="s">
        <v>4267</v>
      </c>
      <c r="V34" s="293">
        <v>1400</v>
      </c>
      <c r="W34" s="259"/>
      <c r="X34" s="680" t="s">
        <v>1829</v>
      </c>
      <c r="Y34" s="260" t="s">
        <v>1312</v>
      </c>
      <c r="Z34" s="672">
        <v>370</v>
      </c>
      <c r="AA34" s="261">
        <v>1145</v>
      </c>
      <c r="AB34" s="329">
        <f t="shared" si="1"/>
        <v>29.03</v>
      </c>
      <c r="AC34" s="329">
        <f t="shared" si="2"/>
        <v>1099.6199999999999</v>
      </c>
      <c r="AD34" s="340">
        <f t="shared" si="3"/>
        <v>26.326999999999998</v>
      </c>
      <c r="AE34" s="341">
        <f t="shared" si="4"/>
        <v>26</v>
      </c>
      <c r="AF34" s="340">
        <f t="shared" si="5"/>
        <v>26.196199999999997</v>
      </c>
      <c r="AG34" s="262" t="s">
        <v>1330</v>
      </c>
      <c r="AH34" s="255" t="s">
        <v>2</v>
      </c>
      <c r="AI34" s="255">
        <v>100</v>
      </c>
      <c r="AJ34" s="255">
        <v>15</v>
      </c>
      <c r="AK34" s="255">
        <v>20</v>
      </c>
      <c r="AL34" s="255" t="s">
        <v>1604</v>
      </c>
    </row>
    <row r="35" spans="1:184" s="792" customFormat="1" ht="12" customHeight="1">
      <c r="A35" s="256">
        <v>280</v>
      </c>
      <c r="B35" s="257">
        <v>43606</v>
      </c>
      <c r="C35" s="713" t="str">
        <f t="shared" si="0"/>
        <v>*PDR1906-0150*</v>
      </c>
      <c r="D35" s="672" t="s">
        <v>2688</v>
      </c>
      <c r="E35" s="256" t="s">
        <v>2687</v>
      </c>
      <c r="F35" s="256"/>
      <c r="G35" s="297" t="s">
        <v>1440</v>
      </c>
      <c r="H35" s="258" t="s">
        <v>1310</v>
      </c>
      <c r="I35" s="258" t="s">
        <v>1939</v>
      </c>
      <c r="J35" s="256">
        <v>2000</v>
      </c>
      <c r="K35" s="257">
        <v>43636</v>
      </c>
      <c r="L35" s="258" t="s">
        <v>1605</v>
      </c>
      <c r="M35" s="260" t="s">
        <v>1509</v>
      </c>
      <c r="N35" s="672"/>
      <c r="O35" s="257" t="s">
        <v>1291</v>
      </c>
      <c r="P35" s="257"/>
      <c r="Q35" s="257"/>
      <c r="R35" s="257">
        <v>43633</v>
      </c>
      <c r="S35" s="256">
        <v>2003</v>
      </c>
      <c r="T35" s="256"/>
      <c r="U35" s="256" t="s">
        <v>4268</v>
      </c>
      <c r="V35" s="293">
        <v>2000</v>
      </c>
      <c r="W35" s="259"/>
      <c r="X35" s="680" t="s">
        <v>1829</v>
      </c>
      <c r="Y35" s="260" t="s">
        <v>1312</v>
      </c>
      <c r="Z35" s="672">
        <v>370</v>
      </c>
      <c r="AA35" s="261">
        <v>1145</v>
      </c>
      <c r="AB35" s="329">
        <f t="shared" si="1"/>
        <v>35.03</v>
      </c>
      <c r="AC35" s="329">
        <f t="shared" si="2"/>
        <v>1134.6499999999999</v>
      </c>
      <c r="AD35" s="340">
        <f t="shared" si="3"/>
        <v>26.910833333333333</v>
      </c>
      <c r="AE35" s="341">
        <f t="shared" si="4"/>
        <v>26</v>
      </c>
      <c r="AF35" s="340">
        <f t="shared" si="5"/>
        <v>26.546499999999998</v>
      </c>
      <c r="AG35" s="262" t="s">
        <v>1330</v>
      </c>
      <c r="AH35" s="255" t="s">
        <v>2</v>
      </c>
      <c r="AI35" s="255">
        <v>100</v>
      </c>
      <c r="AJ35" s="255">
        <v>15</v>
      </c>
      <c r="AK35" s="255">
        <v>20</v>
      </c>
      <c r="AL35" s="255" t="s">
        <v>1606</v>
      </c>
    </row>
    <row r="36" spans="1:184" s="792" customFormat="1" ht="12" customHeight="1">
      <c r="A36" s="256">
        <v>290</v>
      </c>
      <c r="B36" s="257">
        <v>43606</v>
      </c>
      <c r="C36" s="713" t="str">
        <f t="shared" si="0"/>
        <v>*PDR1906-0151*</v>
      </c>
      <c r="D36" s="672" t="s">
        <v>4106</v>
      </c>
      <c r="E36" s="256" t="s">
        <v>2687</v>
      </c>
      <c r="F36" s="256"/>
      <c r="G36" s="297" t="s">
        <v>4105</v>
      </c>
      <c r="H36" s="258" t="s">
        <v>1310</v>
      </c>
      <c r="I36" s="258" t="s">
        <v>4104</v>
      </c>
      <c r="J36" s="256">
        <v>700</v>
      </c>
      <c r="K36" s="257">
        <v>43636</v>
      </c>
      <c r="L36" s="258" t="s">
        <v>4103</v>
      </c>
      <c r="M36" s="260" t="s">
        <v>4102</v>
      </c>
      <c r="N36" s="672"/>
      <c r="O36" s="257" t="s">
        <v>1291</v>
      </c>
      <c r="P36" s="1284"/>
      <c r="Q36" s="257"/>
      <c r="R36" s="257">
        <v>43633</v>
      </c>
      <c r="S36" s="256">
        <v>703</v>
      </c>
      <c r="T36" s="256"/>
      <c r="U36" s="256" t="s">
        <v>4269</v>
      </c>
      <c r="V36" s="293">
        <v>700</v>
      </c>
      <c r="W36" s="259"/>
      <c r="X36" s="680" t="s">
        <v>1829</v>
      </c>
      <c r="Y36" s="260" t="s">
        <v>1312</v>
      </c>
      <c r="Z36" s="672">
        <v>370</v>
      </c>
      <c r="AA36" s="261">
        <v>1145</v>
      </c>
      <c r="AB36" s="329">
        <f t="shared" si="1"/>
        <v>22.03</v>
      </c>
      <c r="AC36" s="329">
        <f t="shared" si="2"/>
        <v>1156.6799999999998</v>
      </c>
      <c r="AD36" s="340">
        <f t="shared" si="3"/>
        <v>27.277999999999999</v>
      </c>
      <c r="AE36" s="341">
        <f t="shared" si="4"/>
        <v>27</v>
      </c>
      <c r="AF36" s="340">
        <f t="shared" si="5"/>
        <v>27.166799999999999</v>
      </c>
      <c r="AG36" s="262" t="s">
        <v>1330</v>
      </c>
      <c r="AH36" s="255" t="s">
        <v>2</v>
      </c>
      <c r="AI36" s="255">
        <v>100</v>
      </c>
      <c r="AJ36" s="255">
        <v>15</v>
      </c>
      <c r="AK36" s="255">
        <v>20</v>
      </c>
      <c r="AL36" s="255" t="s">
        <v>4101</v>
      </c>
    </row>
    <row r="37" spans="1:184" s="792" customFormat="1" ht="12" customHeight="1">
      <c r="A37" s="256">
        <v>300</v>
      </c>
      <c r="B37" s="257">
        <v>43628</v>
      </c>
      <c r="C37" s="713" t="str">
        <f t="shared" si="0"/>
        <v>*PDR1906-1015*</v>
      </c>
      <c r="D37" s="672" t="s">
        <v>3899</v>
      </c>
      <c r="E37" s="256" t="s">
        <v>3871</v>
      </c>
      <c r="F37" s="256"/>
      <c r="G37" s="297" t="s">
        <v>3282</v>
      </c>
      <c r="H37" s="258" t="s">
        <v>1303</v>
      </c>
      <c r="I37" s="258" t="s">
        <v>3870</v>
      </c>
      <c r="J37" s="256">
        <v>2120</v>
      </c>
      <c r="K37" s="257">
        <v>43637</v>
      </c>
      <c r="L37" s="258" t="s">
        <v>3869</v>
      </c>
      <c r="M37" s="260" t="s">
        <v>3868</v>
      </c>
      <c r="N37" s="672" t="s">
        <v>3898</v>
      </c>
      <c r="O37" s="257" t="s">
        <v>1291</v>
      </c>
      <c r="P37" s="257"/>
      <c r="Q37" s="741" t="s">
        <v>3897</v>
      </c>
      <c r="R37" s="257">
        <v>43629</v>
      </c>
      <c r="S37" s="256">
        <v>2120</v>
      </c>
      <c r="T37" s="256"/>
      <c r="U37" s="256" t="s">
        <v>3929</v>
      </c>
      <c r="V37" s="293">
        <v>2120</v>
      </c>
      <c r="W37" s="259"/>
      <c r="X37" s="680" t="s">
        <v>1828</v>
      </c>
      <c r="Y37" s="674" t="s">
        <v>1304</v>
      </c>
      <c r="Z37" s="672">
        <v>396</v>
      </c>
      <c r="AA37" s="261">
        <v>1685</v>
      </c>
      <c r="AB37" s="329">
        <f t="shared" si="1"/>
        <v>36.200000000000003</v>
      </c>
      <c r="AC37" s="329">
        <f t="shared" si="2"/>
        <v>1192.8799999999999</v>
      </c>
      <c r="AD37" s="340">
        <f t="shared" si="3"/>
        <v>27.88133333333333</v>
      </c>
      <c r="AE37" s="341">
        <f t="shared" si="4"/>
        <v>27</v>
      </c>
      <c r="AF37" s="340">
        <f t="shared" si="5"/>
        <v>27.528799999999997</v>
      </c>
      <c r="AG37" s="262" t="s">
        <v>1330</v>
      </c>
      <c r="AH37" s="255" t="s">
        <v>2</v>
      </c>
      <c r="AI37" s="255">
        <v>100</v>
      </c>
      <c r="AJ37" s="255">
        <v>15</v>
      </c>
      <c r="AK37" s="255">
        <v>10</v>
      </c>
      <c r="AL37" s="255" t="s">
        <v>3867</v>
      </c>
    </row>
    <row r="38" spans="1:184" s="792" customFormat="1" ht="12" customHeight="1">
      <c r="A38" s="256">
        <v>310</v>
      </c>
      <c r="B38" s="257">
        <v>43627</v>
      </c>
      <c r="C38" s="713" t="str">
        <f t="shared" si="0"/>
        <v>*PDR1906-0989*</v>
      </c>
      <c r="D38" s="672" t="s">
        <v>3814</v>
      </c>
      <c r="E38" s="256" t="s">
        <v>3794</v>
      </c>
      <c r="F38" s="256"/>
      <c r="G38" s="297" t="s">
        <v>2592</v>
      </c>
      <c r="H38" s="258" t="s">
        <v>1889</v>
      </c>
      <c r="I38" s="258" t="s">
        <v>2591</v>
      </c>
      <c r="J38" s="256">
        <v>3029</v>
      </c>
      <c r="K38" s="257">
        <v>22817</v>
      </c>
      <c r="L38" s="676" t="s">
        <v>2590</v>
      </c>
      <c r="M38" s="260" t="s">
        <v>2589</v>
      </c>
      <c r="N38" s="672"/>
      <c r="O38" s="257" t="s">
        <v>1291</v>
      </c>
      <c r="P38" s="257"/>
      <c r="Q38" s="257"/>
      <c r="R38" s="257">
        <v>43633</v>
      </c>
      <c r="S38" s="256">
        <v>3029</v>
      </c>
      <c r="T38" s="256"/>
      <c r="U38" s="256">
        <v>3029</v>
      </c>
      <c r="V38" s="293">
        <v>3029</v>
      </c>
      <c r="W38" s="259"/>
      <c r="X38" s="680" t="s">
        <v>1831</v>
      </c>
      <c r="Y38" s="260" t="s">
        <v>1933</v>
      </c>
      <c r="Z38" s="672">
        <v>387</v>
      </c>
      <c r="AA38" s="261">
        <v>1341</v>
      </c>
      <c r="AB38" s="329">
        <f t="shared" si="1"/>
        <v>45.29</v>
      </c>
      <c r="AC38" s="329">
        <f t="shared" si="2"/>
        <v>1238.1699999999998</v>
      </c>
      <c r="AD38" s="340">
        <f t="shared" si="3"/>
        <v>28.636166666666664</v>
      </c>
      <c r="AE38" s="341">
        <f t="shared" si="4"/>
        <v>28</v>
      </c>
      <c r="AF38" s="340">
        <f t="shared" si="5"/>
        <v>28.381699999999999</v>
      </c>
      <c r="AG38" s="262" t="s">
        <v>1330</v>
      </c>
      <c r="AH38" s="255" t="s">
        <v>2</v>
      </c>
      <c r="AI38" s="255">
        <v>100</v>
      </c>
      <c r="AJ38" s="255">
        <v>15</v>
      </c>
      <c r="AK38" s="255">
        <v>10</v>
      </c>
      <c r="AL38" s="255" t="s">
        <v>2517</v>
      </c>
    </row>
    <row r="39" spans="1:184" s="792" customFormat="1" ht="12" customHeight="1">
      <c r="A39" s="256">
        <v>320</v>
      </c>
      <c r="B39" s="257">
        <v>43624</v>
      </c>
      <c r="C39" s="713" t="str">
        <f t="shared" si="0"/>
        <v>*PDR1906-0883*</v>
      </c>
      <c r="D39" s="672" t="s">
        <v>3658</v>
      </c>
      <c r="E39" s="256" t="s">
        <v>3648</v>
      </c>
      <c r="F39" s="256"/>
      <c r="G39" s="297" t="s">
        <v>3657</v>
      </c>
      <c r="H39" s="258" t="s">
        <v>1328</v>
      </c>
      <c r="I39" s="258" t="s">
        <v>3656</v>
      </c>
      <c r="J39" s="256">
        <v>339</v>
      </c>
      <c r="K39" s="257">
        <v>22818</v>
      </c>
      <c r="L39" s="258" t="s">
        <v>1872</v>
      </c>
      <c r="M39" s="260" t="s">
        <v>3655</v>
      </c>
      <c r="N39" s="672"/>
      <c r="O39" s="257" t="s">
        <v>1291</v>
      </c>
      <c r="P39" s="257"/>
      <c r="Q39" s="257"/>
      <c r="R39" s="257">
        <v>43634</v>
      </c>
      <c r="S39" s="256">
        <v>339</v>
      </c>
      <c r="T39" s="256"/>
      <c r="U39" s="256" t="s">
        <v>4270</v>
      </c>
      <c r="V39" s="256" t="s">
        <v>1291</v>
      </c>
      <c r="W39" s="259"/>
      <c r="X39" s="680" t="s">
        <v>1828</v>
      </c>
      <c r="Y39" s="674" t="s">
        <v>3654</v>
      </c>
      <c r="Z39" s="672">
        <v>686</v>
      </c>
      <c r="AA39" s="261">
        <v>1926</v>
      </c>
      <c r="AB39" s="329">
        <f t="shared" si="1"/>
        <v>18.39</v>
      </c>
      <c r="AC39" s="329">
        <f t="shared" si="2"/>
        <v>1256.56</v>
      </c>
      <c r="AD39" s="340">
        <f t="shared" si="3"/>
        <v>28.942666666666664</v>
      </c>
      <c r="AE39" s="341">
        <f t="shared" si="4"/>
        <v>28</v>
      </c>
      <c r="AF39" s="340">
        <f t="shared" si="5"/>
        <v>28.5656</v>
      </c>
      <c r="AG39" s="262" t="s">
        <v>1330</v>
      </c>
      <c r="AH39" s="255" t="s">
        <v>2</v>
      </c>
      <c r="AI39" s="255">
        <v>100</v>
      </c>
      <c r="AJ39" s="255">
        <v>15</v>
      </c>
      <c r="AK39" s="255">
        <v>10</v>
      </c>
      <c r="AL39" s="726" t="s">
        <v>3653</v>
      </c>
    </row>
    <row r="40" spans="1:184" s="792" customFormat="1" ht="12" customHeight="1">
      <c r="A40" s="256">
        <v>330</v>
      </c>
      <c r="B40" s="257">
        <v>43620</v>
      </c>
      <c r="C40" s="713" t="str">
        <f t="shared" si="0"/>
        <v>*PDR1906-0661*</v>
      </c>
      <c r="D40" s="672" t="s">
        <v>3294</v>
      </c>
      <c r="E40" s="256" t="s">
        <v>3295</v>
      </c>
      <c r="F40" s="256"/>
      <c r="G40" s="297" t="s">
        <v>3296</v>
      </c>
      <c r="H40" s="258" t="s">
        <v>1893</v>
      </c>
      <c r="I40" s="258" t="s">
        <v>3297</v>
      </c>
      <c r="J40" s="256">
        <v>500</v>
      </c>
      <c r="K40" s="257">
        <v>22818</v>
      </c>
      <c r="L40" s="258" t="s">
        <v>1894</v>
      </c>
      <c r="M40" s="260" t="s">
        <v>3298</v>
      </c>
      <c r="N40" s="672"/>
      <c r="O40" s="257" t="s">
        <v>1291</v>
      </c>
      <c r="P40" s="257"/>
      <c r="Q40" s="257"/>
      <c r="R40" s="257">
        <v>43634</v>
      </c>
      <c r="S40" s="256">
        <v>503</v>
      </c>
      <c r="T40" s="256"/>
      <c r="U40" s="256" t="s">
        <v>4271</v>
      </c>
      <c r="V40" s="256" t="s">
        <v>1291</v>
      </c>
      <c r="W40" s="259"/>
      <c r="X40" s="680" t="s">
        <v>1828</v>
      </c>
      <c r="Y40" s="674" t="s">
        <v>242</v>
      </c>
      <c r="Z40" s="672">
        <v>437</v>
      </c>
      <c r="AA40" s="261">
        <v>1467</v>
      </c>
      <c r="AB40" s="329">
        <f t="shared" si="1"/>
        <v>20.03</v>
      </c>
      <c r="AC40" s="329">
        <f t="shared" si="2"/>
        <v>1276.5899999999999</v>
      </c>
      <c r="AD40" s="340">
        <f t="shared" si="3"/>
        <v>29.276499999999999</v>
      </c>
      <c r="AE40" s="341">
        <f t="shared" si="4"/>
        <v>29</v>
      </c>
      <c r="AF40" s="340">
        <f t="shared" si="5"/>
        <v>29.165900000000001</v>
      </c>
      <c r="AG40" s="262" t="s">
        <v>1330</v>
      </c>
      <c r="AH40" s="255" t="s">
        <v>2</v>
      </c>
      <c r="AI40" s="255">
        <v>100</v>
      </c>
      <c r="AJ40" s="255">
        <v>15</v>
      </c>
      <c r="AK40" s="255">
        <v>10</v>
      </c>
      <c r="AL40" s="255" t="s">
        <v>3299</v>
      </c>
    </row>
    <row r="41" spans="1:184" s="792" customFormat="1" ht="12" customHeight="1">
      <c r="A41" s="256">
        <v>340</v>
      </c>
      <c r="B41" s="257">
        <v>43620</v>
      </c>
      <c r="C41" s="713" t="str">
        <f t="shared" si="0"/>
        <v>*PDR1906-0664*</v>
      </c>
      <c r="D41" s="672" t="s">
        <v>3309</v>
      </c>
      <c r="E41" s="256" t="s">
        <v>3310</v>
      </c>
      <c r="F41" s="256"/>
      <c r="G41" s="297" t="s">
        <v>3311</v>
      </c>
      <c r="H41" s="258" t="s">
        <v>1893</v>
      </c>
      <c r="I41" s="258" t="s">
        <v>3312</v>
      </c>
      <c r="J41" s="256">
        <v>500</v>
      </c>
      <c r="K41" s="257">
        <v>22818</v>
      </c>
      <c r="L41" s="258" t="s">
        <v>1895</v>
      </c>
      <c r="M41" s="260" t="s">
        <v>3313</v>
      </c>
      <c r="N41" s="672"/>
      <c r="O41" s="257" t="s">
        <v>1291</v>
      </c>
      <c r="P41" s="257"/>
      <c r="Q41" s="257"/>
      <c r="R41" s="257">
        <v>43634</v>
      </c>
      <c r="S41" s="256">
        <v>503</v>
      </c>
      <c r="T41" s="256"/>
      <c r="U41" s="256" t="s">
        <v>4272</v>
      </c>
      <c r="V41" s="256" t="s">
        <v>1291</v>
      </c>
      <c r="W41" s="259"/>
      <c r="X41" s="680" t="s">
        <v>1828</v>
      </c>
      <c r="Y41" s="674" t="s">
        <v>242</v>
      </c>
      <c r="Z41" s="672">
        <v>397</v>
      </c>
      <c r="AA41" s="261">
        <v>1387</v>
      </c>
      <c r="AB41" s="329">
        <f t="shared" si="1"/>
        <v>20.03</v>
      </c>
      <c r="AC41" s="329">
        <f t="shared" si="2"/>
        <v>1296.6199999999999</v>
      </c>
      <c r="AD41" s="340">
        <f t="shared" si="3"/>
        <v>29.610333333333333</v>
      </c>
      <c r="AE41" s="341">
        <f t="shared" si="4"/>
        <v>29</v>
      </c>
      <c r="AF41" s="340">
        <f t="shared" si="5"/>
        <v>29.366199999999999</v>
      </c>
      <c r="AG41" s="262" t="s">
        <v>1330</v>
      </c>
      <c r="AH41" s="255" t="s">
        <v>2</v>
      </c>
      <c r="AI41" s="255">
        <v>100</v>
      </c>
      <c r="AJ41" s="255">
        <v>15</v>
      </c>
      <c r="AK41" s="255">
        <v>10</v>
      </c>
      <c r="AL41" s="255" t="s">
        <v>3314</v>
      </c>
    </row>
    <row r="42" spans="1:184" s="310" customFormat="1" ht="12" customHeight="1">
      <c r="A42" s="302"/>
      <c r="B42" s="302"/>
      <c r="C42" s="301"/>
      <c r="D42" s="673"/>
      <c r="E42" s="346"/>
      <c r="F42" s="346"/>
      <c r="G42" s="673"/>
      <c r="H42" s="347"/>
      <c r="I42" s="347"/>
      <c r="J42" s="302"/>
      <c r="K42" s="301"/>
      <c r="L42" s="347" t="s">
        <v>347</v>
      </c>
      <c r="M42" s="347"/>
      <c r="N42" s="347"/>
      <c r="O42" s="389"/>
      <c r="P42" s="712"/>
      <c r="Q42" s="359"/>
      <c r="R42" s="301"/>
      <c r="S42" s="302"/>
      <c r="T42" s="360"/>
      <c r="U42" s="302"/>
      <c r="V42" s="302"/>
      <c r="W42" s="360"/>
      <c r="X42" s="346"/>
      <c r="Y42" s="347"/>
      <c r="Z42" s="361"/>
      <c r="AA42" s="356"/>
      <c r="AB42" s="329">
        <f t="shared" si="1"/>
        <v>120</v>
      </c>
      <c r="AC42" s="329">
        <f t="shared" si="2"/>
        <v>1416.62</v>
      </c>
      <c r="AD42" s="340">
        <f t="shared" si="3"/>
        <v>31.610333333333333</v>
      </c>
      <c r="AE42" s="341">
        <f t="shared" si="4"/>
        <v>31</v>
      </c>
      <c r="AF42" s="340">
        <f t="shared" si="5"/>
        <v>31.366199999999999</v>
      </c>
      <c r="AG42" s="390"/>
      <c r="AH42" s="390"/>
      <c r="AI42" s="255">
        <v>70</v>
      </c>
      <c r="AJ42" s="711">
        <v>120</v>
      </c>
      <c r="AK42" s="390"/>
      <c r="AL42" s="304"/>
      <c r="AM42" s="391"/>
      <c r="AN42" s="391"/>
    </row>
    <row r="43" spans="1:184" s="310" customFormat="1" ht="12" customHeight="1">
      <c r="A43" s="302"/>
      <c r="B43" s="302"/>
      <c r="C43" s="301"/>
      <c r="D43" s="673"/>
      <c r="E43" s="346"/>
      <c r="F43" s="346"/>
      <c r="G43" s="673"/>
      <c r="H43" s="347"/>
      <c r="I43" s="347"/>
      <c r="J43" s="302"/>
      <c r="K43" s="301"/>
      <c r="L43" s="347"/>
      <c r="M43" s="347"/>
      <c r="N43" s="347"/>
      <c r="O43" s="347"/>
      <c r="P43" s="347"/>
      <c r="Q43" s="347"/>
      <c r="R43" s="389"/>
      <c r="S43" s="359"/>
      <c r="T43" s="359"/>
      <c r="U43" s="301"/>
      <c r="V43" s="302"/>
      <c r="W43" s="360"/>
      <c r="X43" s="302"/>
      <c r="Y43" s="302"/>
      <c r="Z43" s="360"/>
      <c r="AA43" s="360"/>
      <c r="AB43" s="346"/>
      <c r="AC43" s="347"/>
      <c r="AD43" s="361"/>
      <c r="AE43" s="362"/>
      <c r="AF43" s="363"/>
      <c r="AG43" s="363"/>
      <c r="AH43" s="364"/>
      <c r="AI43" s="610"/>
      <c r="AJ43" s="611"/>
      <c r="AK43" s="518"/>
      <c r="AL43" s="304"/>
      <c r="AM43" s="391"/>
      <c r="AN43" s="391"/>
    </row>
    <row r="44" spans="1:184" s="388" customFormat="1" ht="12" customHeight="1">
      <c r="A44" s="343"/>
      <c r="B44" s="343"/>
      <c r="C44" s="342"/>
      <c r="D44" s="1229"/>
      <c r="E44" s="343"/>
      <c r="F44" s="343"/>
      <c r="G44" s="343"/>
      <c r="H44" s="298"/>
      <c r="I44" s="298"/>
      <c r="J44" s="343">
        <f>SUM(J8:J43)</f>
        <v>60113</v>
      </c>
      <c r="K44" s="342"/>
      <c r="L44" s="298"/>
      <c r="M44" s="1229"/>
      <c r="N44" s="298"/>
      <c r="O44" s="298"/>
      <c r="P44" s="298"/>
      <c r="Q44" s="298"/>
      <c r="R44" s="342"/>
      <c r="S44" s="343">
        <f>SUM(S8:S43)</f>
        <v>58637</v>
      </c>
      <c r="T44" s="343"/>
      <c r="U44" s="343"/>
      <c r="V44" s="343"/>
      <c r="W44" s="366"/>
      <c r="X44" s="343"/>
      <c r="Y44" s="299"/>
      <c r="Z44" s="1229"/>
      <c r="AA44" s="345"/>
      <c r="AB44" s="357">
        <f>SUM(AB7:AB43)</f>
        <v>1416.62</v>
      </c>
      <c r="AC44" s="357"/>
      <c r="AD44" s="300"/>
      <c r="AE44" s="358"/>
      <c r="AF44" s="357">
        <f>AB44/60</f>
        <v>23.610333333333333</v>
      </c>
      <c r="AG44" s="300"/>
      <c r="AH44" s="392"/>
      <c r="AI44" s="392"/>
      <c r="AJ44" s="392"/>
      <c r="AK44" s="518"/>
      <c r="AL44" s="303"/>
      <c r="GB44" s="393"/>
    </row>
    <row r="45" spans="1:184">
      <c r="A45" s="1226"/>
      <c r="B45" s="1226"/>
      <c r="L45" s="394"/>
      <c r="M45" s="395"/>
      <c r="N45" s="395"/>
      <c r="O45" s="395"/>
      <c r="P45" s="395"/>
      <c r="Q45" s="395"/>
      <c r="R45" s="395"/>
      <c r="S45" s="395"/>
      <c r="T45" s="395"/>
      <c r="U45" s="395"/>
      <c r="V45" s="395"/>
      <c r="W45" s="396"/>
      <c r="Y45" s="1226"/>
      <c r="Z45" s="1226"/>
      <c r="AA45" s="1226"/>
      <c r="AK45" s="612"/>
    </row>
    <row r="46" spans="1:184">
      <c r="S46" s="315"/>
      <c r="T46" s="315"/>
      <c r="U46" s="315"/>
      <c r="V46" s="397"/>
      <c r="W46" s="398"/>
      <c r="Z46" s="835" t="s">
        <v>2307</v>
      </c>
    </row>
    <row r="47" spans="1:184">
      <c r="I47" s="369" t="s">
        <v>592</v>
      </c>
      <c r="R47" s="369" t="s">
        <v>594</v>
      </c>
      <c r="W47" s="367"/>
      <c r="AM47" s="315"/>
      <c r="AN47" s="315"/>
    </row>
    <row r="48" spans="1:184" s="1226" customFormat="1">
      <c r="I48" s="1555"/>
      <c r="J48" s="1555"/>
      <c r="R48" s="1555" t="s">
        <v>61</v>
      </c>
      <c r="S48" s="1555"/>
      <c r="T48" s="1555"/>
      <c r="U48" s="1555"/>
      <c r="V48" s="1555"/>
      <c r="W48" s="1555"/>
      <c r="X48" s="1555"/>
      <c r="Y48" s="399"/>
      <c r="Z48" s="399"/>
      <c r="AA48" s="399"/>
      <c r="AH48" s="400"/>
      <c r="AI48" s="400"/>
      <c r="AJ48" s="400"/>
      <c r="AK48" s="369"/>
      <c r="AL48" s="370"/>
      <c r="AM48" s="370"/>
    </row>
    <row r="49" spans="1:40">
      <c r="A49" s="369"/>
      <c r="B49" s="369"/>
      <c r="C49" s="369"/>
      <c r="I49" s="369" t="s">
        <v>593</v>
      </c>
      <c r="M49" s="369"/>
      <c r="T49" s="369"/>
      <c r="W49" s="367"/>
      <c r="AK49" s="400"/>
      <c r="AM49" s="315"/>
      <c r="AN49" s="315"/>
    </row>
  </sheetData>
  <mergeCells count="8">
    <mergeCell ref="AL5:AL7"/>
    <mergeCell ref="I48:J48"/>
    <mergeCell ref="R48:X48"/>
    <mergeCell ref="A2:AE2"/>
    <mergeCell ref="H4:H5"/>
    <mergeCell ref="I4:I5"/>
    <mergeCell ref="O4:Q4"/>
    <mergeCell ref="Z4:AA4"/>
  </mergeCells>
  <conditionalFormatting sqref="AA42">
    <cfRule type="duplicateValues" dxfId="1487" priority="168" stopIfTrue="1"/>
  </conditionalFormatting>
  <conditionalFormatting sqref="AA42">
    <cfRule type="duplicateValues" dxfId="1486" priority="166" stopIfTrue="1"/>
    <cfRule type="duplicateValues" dxfId="1485" priority="167" stopIfTrue="1"/>
  </conditionalFormatting>
  <conditionalFormatting sqref="BC42:BD42 BL42 AT42:AW42">
    <cfRule type="duplicateValues" dxfId="1484" priority="165" stopIfTrue="1"/>
  </conditionalFormatting>
  <conditionalFormatting sqref="BC42:BD42 BL42 AT42:AW42">
    <cfRule type="duplicateValues" dxfId="1483" priority="163" stopIfTrue="1"/>
    <cfRule type="duplicateValues" dxfId="1482" priority="164" stopIfTrue="1"/>
  </conditionalFormatting>
  <conditionalFormatting sqref="BM42">
    <cfRule type="duplicateValues" dxfId="1481" priority="162" stopIfTrue="1"/>
  </conditionalFormatting>
  <conditionalFormatting sqref="BM42">
    <cfRule type="duplicateValues" dxfId="1480" priority="160" stopIfTrue="1"/>
    <cfRule type="duplicateValues" dxfId="1479" priority="161" stopIfTrue="1"/>
  </conditionalFormatting>
  <conditionalFormatting sqref="D2">
    <cfRule type="duplicateValues" dxfId="1478" priority="159" stopIfTrue="1"/>
  </conditionalFormatting>
  <conditionalFormatting sqref="D2">
    <cfRule type="duplicateValues" dxfId="1477" priority="157" stopIfTrue="1"/>
    <cfRule type="duplicateValues" dxfId="1476" priority="158" stopIfTrue="1"/>
  </conditionalFormatting>
  <conditionalFormatting sqref="D38">
    <cfRule type="duplicateValues" dxfId="1475" priority="108" stopIfTrue="1"/>
  </conditionalFormatting>
  <conditionalFormatting sqref="D38">
    <cfRule type="duplicateValues" dxfId="1474" priority="106" stopIfTrue="1"/>
    <cfRule type="duplicateValues" dxfId="1473" priority="107" stopIfTrue="1"/>
  </conditionalFormatting>
  <conditionalFormatting sqref="D13">
    <cfRule type="duplicateValues" dxfId="1472" priority="102" stopIfTrue="1"/>
  </conditionalFormatting>
  <conditionalFormatting sqref="D13">
    <cfRule type="duplicateValues" dxfId="1471" priority="100" stopIfTrue="1"/>
    <cfRule type="duplicateValues" dxfId="1470" priority="101" stopIfTrue="1"/>
  </conditionalFormatting>
  <conditionalFormatting sqref="D39:D41">
    <cfRule type="duplicateValues" dxfId="1469" priority="93" stopIfTrue="1"/>
  </conditionalFormatting>
  <conditionalFormatting sqref="D39:D41">
    <cfRule type="duplicateValues" dxfId="1468" priority="91" stopIfTrue="1"/>
    <cfRule type="duplicateValues" dxfId="1467" priority="92" stopIfTrue="1"/>
  </conditionalFormatting>
  <conditionalFormatting sqref="D37">
    <cfRule type="duplicateValues" dxfId="1466" priority="81" stopIfTrue="1"/>
  </conditionalFormatting>
  <conditionalFormatting sqref="D37">
    <cfRule type="duplicateValues" dxfId="1465" priority="79" stopIfTrue="1"/>
    <cfRule type="duplicateValues" dxfId="1464" priority="80" stopIfTrue="1"/>
  </conditionalFormatting>
  <conditionalFormatting sqref="D24">
    <cfRule type="duplicateValues" dxfId="1463" priority="75" stopIfTrue="1"/>
  </conditionalFormatting>
  <conditionalFormatting sqref="D24">
    <cfRule type="duplicateValues" dxfId="1462" priority="73" stopIfTrue="1"/>
    <cfRule type="duplicateValues" dxfId="1461" priority="74" stopIfTrue="1"/>
  </conditionalFormatting>
  <conditionalFormatting sqref="D35">
    <cfRule type="duplicateValues" dxfId="1460" priority="60" stopIfTrue="1"/>
  </conditionalFormatting>
  <conditionalFormatting sqref="D35">
    <cfRule type="duplicateValues" dxfId="1459" priority="58" stopIfTrue="1"/>
    <cfRule type="duplicateValues" dxfId="1458" priority="59" stopIfTrue="1"/>
  </conditionalFormatting>
  <conditionalFormatting sqref="D29:D30 D32:D34">
    <cfRule type="duplicateValues" dxfId="1457" priority="57" stopIfTrue="1"/>
  </conditionalFormatting>
  <conditionalFormatting sqref="D29:D30 D32:D34">
    <cfRule type="duplicateValues" dxfId="1456" priority="55" stopIfTrue="1"/>
    <cfRule type="duplicateValues" dxfId="1455" priority="56" stopIfTrue="1"/>
  </conditionalFormatting>
  <conditionalFormatting sqref="D28">
    <cfRule type="duplicateValues" dxfId="1454" priority="51" stopIfTrue="1"/>
  </conditionalFormatting>
  <conditionalFormatting sqref="D28">
    <cfRule type="duplicateValues" dxfId="1453" priority="49" stopIfTrue="1"/>
    <cfRule type="duplicateValues" dxfId="1452" priority="50" stopIfTrue="1"/>
  </conditionalFormatting>
  <conditionalFormatting sqref="D31">
    <cfRule type="duplicateValues" dxfId="1451" priority="48" stopIfTrue="1"/>
  </conditionalFormatting>
  <conditionalFormatting sqref="D31">
    <cfRule type="duplicateValues" dxfId="1450" priority="46" stopIfTrue="1"/>
    <cfRule type="duplicateValues" dxfId="1449" priority="47" stopIfTrue="1"/>
  </conditionalFormatting>
  <conditionalFormatting sqref="D27">
    <cfRule type="duplicateValues" dxfId="1448" priority="45" stopIfTrue="1"/>
  </conditionalFormatting>
  <conditionalFormatting sqref="D27">
    <cfRule type="duplicateValues" dxfId="1447" priority="43" stopIfTrue="1"/>
    <cfRule type="duplicateValues" dxfId="1446" priority="44" stopIfTrue="1"/>
  </conditionalFormatting>
  <conditionalFormatting sqref="D15:D20">
    <cfRule type="duplicateValues" dxfId="1445" priority="42" stopIfTrue="1"/>
  </conditionalFormatting>
  <conditionalFormatting sqref="D15:D20">
    <cfRule type="duplicateValues" dxfId="1444" priority="40" stopIfTrue="1"/>
    <cfRule type="duplicateValues" dxfId="1443" priority="41" stopIfTrue="1"/>
  </conditionalFormatting>
  <conditionalFormatting sqref="D25">
    <cfRule type="duplicateValues" dxfId="1442" priority="36" stopIfTrue="1"/>
  </conditionalFormatting>
  <conditionalFormatting sqref="D25">
    <cfRule type="duplicateValues" dxfId="1441" priority="34" stopIfTrue="1"/>
    <cfRule type="duplicateValues" dxfId="1440" priority="35" stopIfTrue="1"/>
  </conditionalFormatting>
  <conditionalFormatting sqref="D14">
    <cfRule type="duplicateValues" dxfId="1439" priority="33" stopIfTrue="1"/>
  </conditionalFormatting>
  <conditionalFormatting sqref="D14">
    <cfRule type="duplicateValues" dxfId="1438" priority="31" stopIfTrue="1"/>
    <cfRule type="duplicateValues" dxfId="1437" priority="32" stopIfTrue="1"/>
  </conditionalFormatting>
  <conditionalFormatting sqref="BC43:BD43 BL43 AT43:AW43 AE43">
    <cfRule type="duplicateValues" dxfId="1436" priority="114259" stopIfTrue="1"/>
  </conditionalFormatting>
  <conditionalFormatting sqref="BC43:BD43 BL43 AT43:AW43 AE43">
    <cfRule type="duplicateValues" dxfId="1435" priority="114263" stopIfTrue="1"/>
    <cfRule type="duplicateValues" dxfId="1434" priority="114264" stopIfTrue="1"/>
  </conditionalFormatting>
  <conditionalFormatting sqref="BM43">
    <cfRule type="duplicateValues" dxfId="1433" priority="114271" stopIfTrue="1"/>
  </conditionalFormatting>
  <conditionalFormatting sqref="BM43">
    <cfRule type="duplicateValues" dxfId="1432" priority="114272" stopIfTrue="1"/>
    <cfRule type="duplicateValues" dxfId="1431" priority="114273" stopIfTrue="1"/>
  </conditionalFormatting>
  <conditionalFormatting sqref="D8:D11">
    <cfRule type="duplicateValues" dxfId="1430" priority="15" stopIfTrue="1"/>
  </conditionalFormatting>
  <conditionalFormatting sqref="D8:D11">
    <cfRule type="duplicateValues" dxfId="1429" priority="13" stopIfTrue="1"/>
    <cfRule type="duplicateValues" dxfId="1428" priority="14" stopIfTrue="1"/>
  </conditionalFormatting>
  <conditionalFormatting sqref="D12">
    <cfRule type="duplicateValues" dxfId="1427" priority="12" stopIfTrue="1"/>
  </conditionalFormatting>
  <conditionalFormatting sqref="D12">
    <cfRule type="duplicateValues" dxfId="1426" priority="10" stopIfTrue="1"/>
    <cfRule type="duplicateValues" dxfId="1425" priority="11" stopIfTrue="1"/>
  </conditionalFormatting>
  <conditionalFormatting sqref="D26">
    <cfRule type="duplicateValues" dxfId="1424" priority="114274" stopIfTrue="1"/>
  </conditionalFormatting>
  <conditionalFormatting sqref="D26">
    <cfRule type="duplicateValues" dxfId="1423" priority="114276" stopIfTrue="1"/>
    <cfRule type="duplicateValues" dxfId="1422" priority="114277" stopIfTrue="1"/>
  </conditionalFormatting>
  <conditionalFormatting sqref="D22:D23">
    <cfRule type="duplicateValues" dxfId="1421" priority="7" stopIfTrue="1"/>
  </conditionalFormatting>
  <conditionalFormatting sqref="D22:D23">
    <cfRule type="duplicateValues" dxfId="1420" priority="8" stopIfTrue="1"/>
    <cfRule type="duplicateValues" dxfId="1419" priority="9" stopIfTrue="1"/>
  </conditionalFormatting>
  <conditionalFormatting sqref="D21">
    <cfRule type="duplicateValues" dxfId="1418" priority="6" stopIfTrue="1"/>
  </conditionalFormatting>
  <conditionalFormatting sqref="D21">
    <cfRule type="duplicateValues" dxfId="1417" priority="4" stopIfTrue="1"/>
    <cfRule type="duplicateValues" dxfId="1416" priority="5" stopIfTrue="1"/>
  </conditionalFormatting>
  <conditionalFormatting sqref="D36">
    <cfRule type="duplicateValues" dxfId="1415" priority="3" stopIfTrue="1"/>
  </conditionalFormatting>
  <conditionalFormatting sqref="D36">
    <cfRule type="duplicateValues" dxfId="1414" priority="1" stopIfTrue="1"/>
    <cfRule type="duplicateValues" dxfId="1413" priority="2" stopIfTrue="1"/>
  </conditionalFormatting>
  <printOptions horizontalCentered="1"/>
  <pageMargins left="0" right="0" top="0" bottom="0" header="0.31496062992125984" footer="0.31496062992125984"/>
  <pageSetup paperSize="120" scale="65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FF0000"/>
  </sheetPr>
  <dimension ref="A1:GB40"/>
  <sheetViews>
    <sheetView zoomScale="110" zoomScaleNormal="110" workbookViewId="0">
      <selection activeCell="A26" sqref="A26:XFD26"/>
    </sheetView>
  </sheetViews>
  <sheetFormatPr defaultRowHeight="18"/>
  <cols>
    <col min="1" max="1" width="4.5703125" style="367" customWidth="1"/>
    <col min="2" max="2" width="7" style="367" hidden="1" customWidth="1"/>
    <col min="3" max="3" width="32.7109375" style="367" hidden="1" customWidth="1"/>
    <col min="4" max="4" width="11.7109375" style="367" customWidth="1"/>
    <col min="5" max="5" width="12.42578125" style="367" customWidth="1"/>
    <col min="6" max="6" width="8.7109375" style="367" hidden="1" customWidth="1"/>
    <col min="7" max="7" width="7.28515625" style="367" hidden="1" customWidth="1"/>
    <col min="8" max="8" width="15.42578125" style="367" customWidth="1"/>
    <col min="9" max="9" width="18" style="367" customWidth="1"/>
    <col min="10" max="10" width="5.85546875" style="367" customWidth="1"/>
    <col min="11" max="11" width="7" style="367" customWidth="1"/>
    <col min="12" max="12" width="33" style="367" customWidth="1"/>
    <col min="13" max="13" width="10.140625" style="367" customWidth="1"/>
    <col min="14" max="14" width="10.7109375" style="367" customWidth="1"/>
    <col min="15" max="15" width="4" style="367" customWidth="1"/>
    <col min="16" max="16" width="6.5703125" style="367" customWidth="1"/>
    <col min="17" max="17" width="5.5703125" style="367" customWidth="1"/>
    <col min="18" max="18" width="7.7109375" style="367" customWidth="1"/>
    <col min="19" max="19" width="5.140625" style="367" customWidth="1"/>
    <col min="20" max="20" width="6.28515625" style="367" hidden="1" customWidth="1"/>
    <col min="21" max="21" width="7.28515625" style="367" customWidth="1"/>
    <col min="22" max="22" width="12.5703125" style="367" customWidth="1"/>
    <col min="23" max="23" width="5.140625" style="368" hidden="1" customWidth="1"/>
    <col min="24" max="24" width="4.85546875" style="367" customWidth="1"/>
    <col min="25" max="25" width="18.42578125" style="367" customWidth="1"/>
    <col min="26" max="26" width="4.5703125" style="367" customWidth="1"/>
    <col min="27" max="27" width="4.28515625" style="367" customWidth="1"/>
    <col min="28" max="28" width="4.5703125" style="367" customWidth="1"/>
    <col min="29" max="29" width="4.7109375" style="367" hidden="1" customWidth="1"/>
    <col min="30" max="30" width="6.7109375" style="367" hidden="1" customWidth="1"/>
    <col min="31" max="31" width="3.7109375" style="367" hidden="1" customWidth="1"/>
    <col min="32" max="32" width="4.5703125" style="367" customWidth="1"/>
    <col min="33" max="33" width="6.42578125" style="367" customWidth="1"/>
    <col min="34" max="34" width="4.7109375" style="369" customWidth="1"/>
    <col min="35" max="35" width="4.42578125" style="369" customWidth="1"/>
    <col min="36" max="37" width="4.140625" style="369" customWidth="1"/>
    <col min="38" max="38" width="69.28515625" style="367" customWidth="1"/>
    <col min="39" max="16384" width="9.140625" style="367"/>
  </cols>
  <sheetData>
    <row r="1" spans="1:38" ht="6" customHeight="1" thickBot="1"/>
    <row r="2" spans="1:38" s="538" customFormat="1" ht="23.25" customHeight="1" thickTop="1" thickBot="1">
      <c r="A2" s="1556" t="s">
        <v>1580</v>
      </c>
      <c r="B2" s="1557"/>
      <c r="C2" s="1557"/>
      <c r="D2" s="1557"/>
      <c r="E2" s="1557"/>
      <c r="F2" s="1557"/>
      <c r="G2" s="1557"/>
      <c r="H2" s="1557"/>
      <c r="I2" s="1557"/>
      <c r="J2" s="1557"/>
      <c r="K2" s="1557"/>
      <c r="L2" s="1557"/>
      <c r="M2" s="1557"/>
      <c r="N2" s="1557"/>
      <c r="O2" s="1557"/>
      <c r="P2" s="1557"/>
      <c r="Q2" s="1557"/>
      <c r="R2" s="1557"/>
      <c r="S2" s="1557"/>
      <c r="T2" s="1557"/>
      <c r="U2" s="1557"/>
      <c r="V2" s="1557"/>
      <c r="W2" s="1557"/>
      <c r="X2" s="1557"/>
      <c r="Y2" s="1557"/>
      <c r="Z2" s="1557"/>
      <c r="AA2" s="1557"/>
      <c r="AB2" s="1557"/>
      <c r="AC2" s="1557"/>
      <c r="AD2" s="1557"/>
      <c r="AE2" s="1557"/>
      <c r="AF2" s="535"/>
      <c r="AG2" s="536" t="s">
        <v>51</v>
      </c>
      <c r="AH2" s="537" t="s">
        <v>52</v>
      </c>
      <c r="AI2" s="540"/>
      <c r="AJ2" s="540"/>
      <c r="AK2" s="540"/>
    </row>
    <row r="3" spans="1:38" s="540" customFormat="1" ht="18" customHeight="1" thickTop="1" thickBot="1">
      <c r="A3" s="539" t="s">
        <v>1289</v>
      </c>
      <c r="B3" s="401"/>
      <c r="C3" s="401"/>
      <c r="D3" s="402"/>
      <c r="E3" s="402"/>
      <c r="F3" s="402"/>
      <c r="G3" s="402"/>
      <c r="H3" s="402"/>
      <c r="I3" s="402"/>
      <c r="J3" s="311" t="s">
        <v>36</v>
      </c>
      <c r="K3" s="311"/>
      <c r="L3" s="403" t="s">
        <v>59</v>
      </c>
      <c r="M3" s="404"/>
      <c r="N3" s="405"/>
      <c r="O3" s="405"/>
      <c r="P3" s="405"/>
      <c r="R3" s="541"/>
      <c r="S3" s="542"/>
      <c r="T3" s="542"/>
      <c r="U3" s="542"/>
      <c r="V3" s="542"/>
      <c r="W3" s="543"/>
      <c r="X3" s="406"/>
      <c r="Y3" s="406"/>
      <c r="Z3" s="544" t="s">
        <v>3917</v>
      </c>
      <c r="AA3" s="545"/>
      <c r="AB3" s="407"/>
      <c r="AC3" s="312"/>
      <c r="AD3" s="312"/>
      <c r="AE3" s="312"/>
      <c r="AF3" s="313"/>
      <c r="AG3" s="546"/>
      <c r="AH3" s="547"/>
    </row>
    <row r="4" spans="1:38" s="1180" customFormat="1" ht="12" customHeight="1" thickTop="1">
      <c r="A4" s="372" t="s">
        <v>37</v>
      </c>
      <c r="B4" s="317"/>
      <c r="C4" s="317" t="s">
        <v>13</v>
      </c>
      <c r="D4" s="548" t="s">
        <v>1296</v>
      </c>
      <c r="E4" s="1177" t="s">
        <v>1296</v>
      </c>
      <c r="F4" s="1177"/>
      <c r="G4" s="1177"/>
      <c r="H4" s="1558" t="s">
        <v>15</v>
      </c>
      <c r="I4" s="1552" t="s">
        <v>16</v>
      </c>
      <c r="J4" s="370" t="s">
        <v>17</v>
      </c>
      <c r="K4" s="549" t="s">
        <v>18</v>
      </c>
      <c r="L4" s="1181" t="s">
        <v>19</v>
      </c>
      <c r="M4" s="317" t="s">
        <v>39</v>
      </c>
      <c r="N4" s="373" t="s">
        <v>20</v>
      </c>
      <c r="O4" s="1559" t="s">
        <v>21</v>
      </c>
      <c r="P4" s="1559"/>
      <c r="Q4" s="1559"/>
      <c r="R4" s="374" t="s">
        <v>22</v>
      </c>
      <c r="S4" s="375" t="s">
        <v>38</v>
      </c>
      <c r="T4" s="375"/>
      <c r="U4" s="375" t="s">
        <v>57</v>
      </c>
      <c r="V4" s="375" t="s">
        <v>53</v>
      </c>
      <c r="W4" s="376" t="s">
        <v>8</v>
      </c>
      <c r="X4" s="317" t="s">
        <v>40</v>
      </c>
      <c r="Y4" s="377" t="s">
        <v>41</v>
      </c>
      <c r="Z4" s="1560" t="s">
        <v>23</v>
      </c>
      <c r="AA4" s="1561"/>
      <c r="AB4" s="317" t="s">
        <v>44</v>
      </c>
      <c r="AC4" s="317" t="s">
        <v>45</v>
      </c>
      <c r="AD4" s="317" t="s">
        <v>46</v>
      </c>
      <c r="AE4" s="317"/>
      <c r="AF4" s="378" t="s">
        <v>44</v>
      </c>
      <c r="AG4" s="1178" t="s">
        <v>51</v>
      </c>
      <c r="AH4" s="550" t="s">
        <v>52</v>
      </c>
      <c r="AI4" s="400"/>
      <c r="AJ4" s="400"/>
      <c r="AK4" s="400"/>
    </row>
    <row r="5" spans="1:38" s="1180" customFormat="1" ht="12" customHeight="1" thickBot="1">
      <c r="A5" s="379" t="s">
        <v>47</v>
      </c>
      <c r="B5" s="321"/>
      <c r="C5" s="321" t="s">
        <v>24</v>
      </c>
      <c r="D5" s="318" t="s">
        <v>1297</v>
      </c>
      <c r="E5" s="1179" t="s">
        <v>1298</v>
      </c>
      <c r="F5" s="1179"/>
      <c r="G5" s="1179"/>
      <c r="H5" s="1558"/>
      <c r="I5" s="1554"/>
      <c r="J5" s="370" t="s">
        <v>26</v>
      </c>
      <c r="K5" s="551" t="s">
        <v>26</v>
      </c>
      <c r="L5" s="552" t="s">
        <v>27</v>
      </c>
      <c r="M5" s="553"/>
      <c r="N5" s="380"/>
      <c r="O5" s="1181" t="s">
        <v>30</v>
      </c>
      <c r="P5" s="1181" t="s">
        <v>31</v>
      </c>
      <c r="Q5" s="1181" t="s">
        <v>32</v>
      </c>
      <c r="R5" s="381" t="s">
        <v>33</v>
      </c>
      <c r="S5" s="382" t="s">
        <v>48</v>
      </c>
      <c r="T5" s="382" t="s">
        <v>217</v>
      </c>
      <c r="U5" s="382" t="s">
        <v>58</v>
      </c>
      <c r="V5" s="382" t="s">
        <v>54</v>
      </c>
      <c r="W5" s="383"/>
      <c r="X5" s="379"/>
      <c r="Y5" s="1182" t="s">
        <v>34</v>
      </c>
      <c r="Z5" s="1182" t="s">
        <v>42</v>
      </c>
      <c r="AA5" s="1182" t="s">
        <v>43</v>
      </c>
      <c r="AB5" s="322" t="s">
        <v>49</v>
      </c>
      <c r="AC5" s="321"/>
      <c r="AD5" s="321"/>
      <c r="AE5" s="322"/>
      <c r="AF5" s="385"/>
      <c r="AG5" s="1179"/>
      <c r="AH5" s="554"/>
      <c r="AI5" s="607" t="s">
        <v>50</v>
      </c>
      <c r="AJ5" s="607" t="s">
        <v>0</v>
      </c>
      <c r="AK5" s="608" t="s">
        <v>38</v>
      </c>
      <c r="AL5" s="1552" t="s">
        <v>1325</v>
      </c>
    </row>
    <row r="6" spans="1:38" s="1180" customFormat="1" ht="21.75" hidden="1" customHeight="1" thickTop="1">
      <c r="A6" s="1178"/>
      <c r="B6" s="323"/>
      <c r="C6" s="323"/>
      <c r="D6" s="323"/>
      <c r="E6" s="323"/>
      <c r="F6" s="323"/>
      <c r="G6" s="323"/>
      <c r="H6" s="323"/>
      <c r="I6" s="323"/>
      <c r="J6" s="323"/>
      <c r="K6" s="323"/>
      <c r="L6" s="326"/>
      <c r="M6" s="323"/>
      <c r="N6" s="323"/>
      <c r="O6" s="323"/>
      <c r="P6" s="323"/>
      <c r="Q6" s="323"/>
      <c r="R6" s="326"/>
      <c r="S6" s="555"/>
      <c r="T6" s="555"/>
      <c r="U6" s="555"/>
      <c r="V6" s="555"/>
      <c r="W6" s="556"/>
      <c r="X6" s="323"/>
      <c r="Y6" s="323"/>
      <c r="Z6" s="323"/>
      <c r="AA6" s="323"/>
      <c r="AB6" s="557">
        <f>S6/80</f>
        <v>0</v>
      </c>
      <c r="AC6" s="558">
        <f>AB6+AC5</f>
        <v>0</v>
      </c>
      <c r="AD6" s="559">
        <f>(7+(AC6/60))</f>
        <v>7</v>
      </c>
      <c r="AE6" s="560">
        <f>FLOOR(AD6,1)</f>
        <v>7</v>
      </c>
      <c r="AF6" s="561">
        <f>(AE6+((AD6-AE6)*60*0.01))</f>
        <v>7</v>
      </c>
      <c r="AG6" s="1179"/>
      <c r="AH6" s="554"/>
      <c r="AI6" s="400"/>
      <c r="AJ6" s="400"/>
      <c r="AK6" s="608"/>
      <c r="AL6" s="1553"/>
    </row>
    <row r="7" spans="1:38" s="570" customFormat="1" ht="12" customHeight="1" thickTop="1">
      <c r="A7" s="562"/>
      <c r="B7" s="562"/>
      <c r="C7" s="563"/>
      <c r="D7" s="1177"/>
      <c r="E7" s="562"/>
      <c r="F7" s="562"/>
      <c r="G7" s="562"/>
      <c r="H7" s="564"/>
      <c r="I7" s="564"/>
      <c r="J7" s="562"/>
      <c r="K7" s="563"/>
      <c r="L7" s="564" t="s">
        <v>1</v>
      </c>
      <c r="M7" s="1177"/>
      <c r="N7" s="564"/>
      <c r="O7" s="564"/>
      <c r="P7" s="564"/>
      <c r="Q7" s="564"/>
      <c r="R7" s="563"/>
      <c r="S7" s="562"/>
      <c r="T7" s="562"/>
      <c r="U7" s="562"/>
      <c r="V7" s="562"/>
      <c r="W7" s="565"/>
      <c r="X7" s="562"/>
      <c r="Y7" s="566"/>
      <c r="Z7" s="1177"/>
      <c r="AA7" s="567"/>
      <c r="AB7" s="329">
        <f>S7/AI7+AJ7</f>
        <v>0</v>
      </c>
      <c r="AC7" s="329">
        <f>AB7+AC6</f>
        <v>0</v>
      </c>
      <c r="AD7" s="340">
        <f>(8+(AC7/60))</f>
        <v>8</v>
      </c>
      <c r="AE7" s="341">
        <f>FLOOR(AD7,1)</f>
        <v>8</v>
      </c>
      <c r="AF7" s="340">
        <f>(AE7+((AD7-AE7)*60*0.01))</f>
        <v>8</v>
      </c>
      <c r="AG7" s="568"/>
      <c r="AH7" s="569"/>
      <c r="AI7" s="569">
        <v>50</v>
      </c>
      <c r="AJ7" s="569">
        <v>0</v>
      </c>
      <c r="AK7" s="608" t="s">
        <v>1391</v>
      </c>
      <c r="AL7" s="1554"/>
    </row>
    <row r="8" spans="1:38" s="853" customFormat="1" ht="15" customHeight="1">
      <c r="A8" s="254" t="s">
        <v>69</v>
      </c>
      <c r="B8" s="288">
        <v>43620</v>
      </c>
      <c r="C8" s="277" t="str">
        <f t="shared" ref="C8:C9" si="0">"*"&amp;D8&amp;"*"</f>
        <v>*PDR1906-0661*</v>
      </c>
      <c r="D8" s="747" t="s">
        <v>3294</v>
      </c>
      <c r="E8" s="254" t="s">
        <v>3295</v>
      </c>
      <c r="F8" s="254"/>
      <c r="G8" s="797" t="s">
        <v>3296</v>
      </c>
      <c r="H8" s="798" t="s">
        <v>1893</v>
      </c>
      <c r="I8" s="798" t="s">
        <v>3297</v>
      </c>
      <c r="J8" s="254">
        <v>500</v>
      </c>
      <c r="K8" s="288">
        <v>22818</v>
      </c>
      <c r="L8" s="798" t="s">
        <v>1894</v>
      </c>
      <c r="M8" s="785" t="s">
        <v>3298</v>
      </c>
      <c r="N8" s="747"/>
      <c r="O8" s="288" t="s">
        <v>1291</v>
      </c>
      <c r="P8" s="288"/>
      <c r="Q8" s="288"/>
      <c r="R8" s="288">
        <v>43634</v>
      </c>
      <c r="S8" s="254">
        <v>503</v>
      </c>
      <c r="T8" s="254"/>
      <c r="U8" s="254" t="s">
        <v>4271</v>
      </c>
      <c r="V8" s="743">
        <v>500</v>
      </c>
      <c r="W8" s="799"/>
      <c r="X8" s="800" t="s">
        <v>1828</v>
      </c>
      <c r="Y8" s="807" t="s">
        <v>242</v>
      </c>
      <c r="Z8" s="747">
        <v>437</v>
      </c>
      <c r="AA8" s="801">
        <v>1467</v>
      </c>
      <c r="AB8" s="329">
        <f t="shared" ref="AB8:AB32" si="1">S8/AI8+AJ8</f>
        <v>20.03</v>
      </c>
      <c r="AC8" s="329">
        <f t="shared" ref="AC8:AC32" si="2">AB8+AC7</f>
        <v>20.03</v>
      </c>
      <c r="AD8" s="340">
        <f t="shared" ref="AD8:AD32" si="3">(8+(AC8/60))</f>
        <v>8.3338333333333328</v>
      </c>
      <c r="AE8" s="341">
        <f t="shared" ref="AE8:AE32" si="4">FLOOR(AD8,1)</f>
        <v>8</v>
      </c>
      <c r="AF8" s="340">
        <f t="shared" ref="AF8:AF32" si="5">(AE8+((AD8-AE8)*60*0.01))</f>
        <v>8.2003000000000004</v>
      </c>
      <c r="AG8" s="802" t="s">
        <v>1330</v>
      </c>
      <c r="AH8" s="786" t="s">
        <v>2</v>
      </c>
      <c r="AI8" s="786">
        <v>100</v>
      </c>
      <c r="AJ8" s="786">
        <v>15</v>
      </c>
      <c r="AK8" s="786">
        <v>10</v>
      </c>
      <c r="AL8" s="786" t="s">
        <v>3299</v>
      </c>
    </row>
    <row r="9" spans="1:38" s="853" customFormat="1" ht="15" customHeight="1">
      <c r="A9" s="254" t="s">
        <v>69</v>
      </c>
      <c r="B9" s="288">
        <v>43620</v>
      </c>
      <c r="C9" s="277" t="str">
        <f t="shared" si="0"/>
        <v>*PDR1906-0664*</v>
      </c>
      <c r="D9" s="747" t="s">
        <v>3309</v>
      </c>
      <c r="E9" s="254" t="s">
        <v>3310</v>
      </c>
      <c r="F9" s="254"/>
      <c r="G9" s="797" t="s">
        <v>3311</v>
      </c>
      <c r="H9" s="798" t="s">
        <v>1893</v>
      </c>
      <c r="I9" s="798" t="s">
        <v>3312</v>
      </c>
      <c r="J9" s="254">
        <v>500</v>
      </c>
      <c r="K9" s="288">
        <v>22818</v>
      </c>
      <c r="L9" s="798" t="s">
        <v>1895</v>
      </c>
      <c r="M9" s="785" t="s">
        <v>3313</v>
      </c>
      <c r="N9" s="747"/>
      <c r="O9" s="288" t="s">
        <v>1291</v>
      </c>
      <c r="P9" s="288"/>
      <c r="Q9" s="288"/>
      <c r="R9" s="288">
        <v>43634</v>
      </c>
      <c r="S9" s="254">
        <v>503</v>
      </c>
      <c r="T9" s="254"/>
      <c r="U9" s="254" t="s">
        <v>4272</v>
      </c>
      <c r="V9" s="743">
        <v>500</v>
      </c>
      <c r="W9" s="799"/>
      <c r="X9" s="800" t="s">
        <v>1828</v>
      </c>
      <c r="Y9" s="807" t="s">
        <v>242</v>
      </c>
      <c r="Z9" s="747">
        <v>397</v>
      </c>
      <c r="AA9" s="801">
        <v>1387</v>
      </c>
      <c r="AB9" s="329">
        <f t="shared" si="1"/>
        <v>20.03</v>
      </c>
      <c r="AC9" s="329">
        <f t="shared" si="2"/>
        <v>40.06</v>
      </c>
      <c r="AD9" s="340">
        <f t="shared" si="3"/>
        <v>8.6676666666666673</v>
      </c>
      <c r="AE9" s="341">
        <f t="shared" si="4"/>
        <v>8</v>
      </c>
      <c r="AF9" s="340">
        <f t="shared" si="5"/>
        <v>8.4006000000000007</v>
      </c>
      <c r="AG9" s="802" t="s">
        <v>1330</v>
      </c>
      <c r="AH9" s="786" t="s">
        <v>2</v>
      </c>
      <c r="AI9" s="786">
        <v>100</v>
      </c>
      <c r="AJ9" s="786">
        <v>15</v>
      </c>
      <c r="AK9" s="786">
        <v>10</v>
      </c>
      <c r="AL9" s="786" t="s">
        <v>3314</v>
      </c>
    </row>
    <row r="10" spans="1:38" s="853" customFormat="1" ht="15" customHeight="1">
      <c r="A10" s="254" t="s">
        <v>69</v>
      </c>
      <c r="B10" s="288">
        <v>43624</v>
      </c>
      <c r="C10" s="277" t="str">
        <f>"*"&amp;D10&amp;"*"</f>
        <v>*PDR1906-0883*</v>
      </c>
      <c r="D10" s="747" t="s">
        <v>3658</v>
      </c>
      <c r="E10" s="254" t="s">
        <v>3648</v>
      </c>
      <c r="F10" s="254"/>
      <c r="G10" s="797" t="s">
        <v>3657</v>
      </c>
      <c r="H10" s="798" t="s">
        <v>1328</v>
      </c>
      <c r="I10" s="798" t="s">
        <v>3656</v>
      </c>
      <c r="J10" s="254">
        <v>339</v>
      </c>
      <c r="K10" s="288">
        <v>22818</v>
      </c>
      <c r="L10" s="798" t="s">
        <v>1872</v>
      </c>
      <c r="M10" s="785" t="s">
        <v>3655</v>
      </c>
      <c r="N10" s="747"/>
      <c r="O10" s="288" t="s">
        <v>1291</v>
      </c>
      <c r="P10" s="288"/>
      <c r="Q10" s="288"/>
      <c r="R10" s="288">
        <v>43634</v>
      </c>
      <c r="S10" s="254">
        <v>339</v>
      </c>
      <c r="T10" s="254"/>
      <c r="U10" s="254" t="s">
        <v>4270</v>
      </c>
      <c r="V10" s="743">
        <v>339</v>
      </c>
      <c r="W10" s="799"/>
      <c r="X10" s="800" t="s">
        <v>1828</v>
      </c>
      <c r="Y10" s="807" t="s">
        <v>3654</v>
      </c>
      <c r="Z10" s="747">
        <v>686</v>
      </c>
      <c r="AA10" s="801">
        <v>1926</v>
      </c>
      <c r="AB10" s="329">
        <f t="shared" si="1"/>
        <v>18.39</v>
      </c>
      <c r="AC10" s="329">
        <f t="shared" si="2"/>
        <v>58.45</v>
      </c>
      <c r="AD10" s="340">
        <f t="shared" si="3"/>
        <v>8.9741666666666671</v>
      </c>
      <c r="AE10" s="341">
        <f t="shared" si="4"/>
        <v>8</v>
      </c>
      <c r="AF10" s="340">
        <f t="shared" si="5"/>
        <v>8.5845000000000002</v>
      </c>
      <c r="AG10" s="802" t="s">
        <v>1330</v>
      </c>
      <c r="AH10" s="786" t="s">
        <v>2</v>
      </c>
      <c r="AI10" s="786">
        <v>100</v>
      </c>
      <c r="AJ10" s="786">
        <v>15</v>
      </c>
      <c r="AK10" s="786">
        <v>10</v>
      </c>
      <c r="AL10" s="1271" t="s">
        <v>3653</v>
      </c>
    </row>
    <row r="11" spans="1:38" s="792" customFormat="1" ht="15" customHeight="1">
      <c r="A11" s="256">
        <v>10</v>
      </c>
      <c r="B11" s="257">
        <v>43633</v>
      </c>
      <c r="C11" s="713" t="str">
        <f t="shared" ref="C11:C27" si="6">"*"&amp;D11&amp;"*"</f>
        <v>*PDR1906-1315*</v>
      </c>
      <c r="D11" s="672" t="s">
        <v>4189</v>
      </c>
      <c r="E11" s="256" t="s">
        <v>4188</v>
      </c>
      <c r="F11" s="256"/>
      <c r="G11" s="297" t="s">
        <v>2804</v>
      </c>
      <c r="H11" s="258" t="s">
        <v>2803</v>
      </c>
      <c r="I11" s="258" t="s">
        <v>2802</v>
      </c>
      <c r="J11" s="256">
        <v>2070</v>
      </c>
      <c r="K11" s="257">
        <v>43635</v>
      </c>
      <c r="L11" s="258" t="s">
        <v>4187</v>
      </c>
      <c r="M11" s="260" t="s">
        <v>2801</v>
      </c>
      <c r="N11" s="672" t="s">
        <v>1308</v>
      </c>
      <c r="O11" s="257" t="s">
        <v>1291</v>
      </c>
      <c r="P11" s="258"/>
      <c r="Q11" s="258" t="s">
        <v>503</v>
      </c>
      <c r="R11" s="257">
        <v>43635</v>
      </c>
      <c r="S11" s="256">
        <v>2070</v>
      </c>
      <c r="T11" s="256" t="s">
        <v>2209</v>
      </c>
      <c r="U11" s="256">
        <v>2070</v>
      </c>
      <c r="V11" s="743">
        <v>2070</v>
      </c>
      <c r="W11" s="259"/>
      <c r="X11" s="680" t="s">
        <v>1828</v>
      </c>
      <c r="Y11" s="674" t="s">
        <v>2152</v>
      </c>
      <c r="Z11" s="672">
        <v>508</v>
      </c>
      <c r="AA11" s="261">
        <v>1675</v>
      </c>
      <c r="AB11" s="329">
        <f t="shared" si="1"/>
        <v>91.4</v>
      </c>
      <c r="AC11" s="329">
        <f t="shared" si="2"/>
        <v>149.85000000000002</v>
      </c>
      <c r="AD11" s="340">
        <f t="shared" si="3"/>
        <v>10.4975</v>
      </c>
      <c r="AE11" s="341">
        <f t="shared" si="4"/>
        <v>10</v>
      </c>
      <c r="AF11" s="340">
        <f t="shared" si="5"/>
        <v>10.298500000000001</v>
      </c>
      <c r="AG11" s="262" t="s">
        <v>1330</v>
      </c>
      <c r="AH11" s="255" t="s">
        <v>2</v>
      </c>
      <c r="AI11" s="255">
        <v>50</v>
      </c>
      <c r="AJ11" s="255">
        <v>50</v>
      </c>
      <c r="AK11" s="255">
        <v>10</v>
      </c>
      <c r="AL11" s="255" t="s">
        <v>2800</v>
      </c>
    </row>
    <row r="12" spans="1:38" s="792" customFormat="1" ht="15" customHeight="1">
      <c r="A12" s="256">
        <v>20</v>
      </c>
      <c r="B12" s="257">
        <v>43633</v>
      </c>
      <c r="C12" s="713" t="str">
        <f t="shared" si="6"/>
        <v>*PDR1906-1265*</v>
      </c>
      <c r="D12" s="672" t="s">
        <v>4200</v>
      </c>
      <c r="E12" s="256" t="s">
        <v>4190</v>
      </c>
      <c r="F12" s="256"/>
      <c r="G12" s="297" t="s">
        <v>2001</v>
      </c>
      <c r="H12" s="258" t="s">
        <v>1999</v>
      </c>
      <c r="I12" s="258" t="s">
        <v>1575</v>
      </c>
      <c r="J12" s="256">
        <v>2060</v>
      </c>
      <c r="K12" s="257">
        <v>43635</v>
      </c>
      <c r="L12" s="258" t="s">
        <v>2025</v>
      </c>
      <c r="M12" s="260" t="s">
        <v>3851</v>
      </c>
      <c r="N12" s="672" t="s">
        <v>1308</v>
      </c>
      <c r="O12" s="257" t="s">
        <v>1291</v>
      </c>
      <c r="P12" s="258"/>
      <c r="Q12" s="258"/>
      <c r="R12" s="257">
        <v>43635</v>
      </c>
      <c r="S12" s="256">
        <v>2060</v>
      </c>
      <c r="T12" s="256" t="s">
        <v>2209</v>
      </c>
      <c r="U12" s="256">
        <v>2060</v>
      </c>
      <c r="V12" s="743">
        <v>2060</v>
      </c>
      <c r="W12" s="259"/>
      <c r="X12" s="680" t="s">
        <v>1828</v>
      </c>
      <c r="Y12" s="674" t="s">
        <v>3850</v>
      </c>
      <c r="Z12" s="672">
        <v>508</v>
      </c>
      <c r="AA12" s="261">
        <v>1675</v>
      </c>
      <c r="AB12" s="329">
        <f t="shared" si="1"/>
        <v>91.2</v>
      </c>
      <c r="AC12" s="329">
        <f t="shared" si="2"/>
        <v>241.05</v>
      </c>
      <c r="AD12" s="340">
        <f t="shared" si="3"/>
        <v>12.0175</v>
      </c>
      <c r="AE12" s="341">
        <f t="shared" si="4"/>
        <v>12</v>
      </c>
      <c r="AF12" s="340">
        <f t="shared" si="5"/>
        <v>12.0105</v>
      </c>
      <c r="AG12" s="262" t="s">
        <v>1330</v>
      </c>
      <c r="AH12" s="255" t="s">
        <v>2</v>
      </c>
      <c r="AI12" s="255">
        <v>50</v>
      </c>
      <c r="AJ12" s="255">
        <v>50</v>
      </c>
      <c r="AK12" s="255">
        <v>10</v>
      </c>
      <c r="AL12" s="255" t="s">
        <v>2003</v>
      </c>
    </row>
    <row r="13" spans="1:38" s="792" customFormat="1" ht="15" customHeight="1">
      <c r="A13" s="256">
        <v>30</v>
      </c>
      <c r="B13" s="257">
        <v>43633</v>
      </c>
      <c r="C13" s="713" t="str">
        <f t="shared" si="6"/>
        <v>*PDR1906-1267*</v>
      </c>
      <c r="D13" s="672" t="s">
        <v>4199</v>
      </c>
      <c r="E13" s="256" t="s">
        <v>4190</v>
      </c>
      <c r="F13" s="256"/>
      <c r="G13" s="297" t="s">
        <v>2001</v>
      </c>
      <c r="H13" s="258" t="s">
        <v>1999</v>
      </c>
      <c r="I13" s="258" t="s">
        <v>1575</v>
      </c>
      <c r="J13" s="256">
        <v>2060</v>
      </c>
      <c r="K13" s="257">
        <v>43635</v>
      </c>
      <c r="L13" s="258" t="s">
        <v>2025</v>
      </c>
      <c r="M13" s="260" t="s">
        <v>3851</v>
      </c>
      <c r="N13" s="672" t="s">
        <v>1308</v>
      </c>
      <c r="O13" s="257" t="s">
        <v>1291</v>
      </c>
      <c r="P13" s="258"/>
      <c r="Q13" s="258"/>
      <c r="R13" s="257">
        <v>43635</v>
      </c>
      <c r="S13" s="256">
        <v>2060</v>
      </c>
      <c r="T13" s="256" t="s">
        <v>2209</v>
      </c>
      <c r="U13" s="256">
        <v>2060</v>
      </c>
      <c r="V13" s="743">
        <v>2060</v>
      </c>
      <c r="W13" s="259"/>
      <c r="X13" s="680" t="s">
        <v>1828</v>
      </c>
      <c r="Y13" s="674" t="s">
        <v>3850</v>
      </c>
      <c r="Z13" s="672">
        <v>508</v>
      </c>
      <c r="AA13" s="261">
        <v>1675</v>
      </c>
      <c r="AB13" s="329">
        <f t="shared" si="1"/>
        <v>41.2</v>
      </c>
      <c r="AC13" s="329">
        <f t="shared" si="2"/>
        <v>282.25</v>
      </c>
      <c r="AD13" s="340">
        <f t="shared" si="3"/>
        <v>12.704166666666666</v>
      </c>
      <c r="AE13" s="341">
        <f t="shared" si="4"/>
        <v>12</v>
      </c>
      <c r="AF13" s="340">
        <f t="shared" si="5"/>
        <v>12.422499999999999</v>
      </c>
      <c r="AG13" s="262" t="s">
        <v>1330</v>
      </c>
      <c r="AH13" s="255" t="s">
        <v>2</v>
      </c>
      <c r="AI13" s="255">
        <v>50</v>
      </c>
      <c r="AJ13" s="255"/>
      <c r="AK13" s="255">
        <v>10</v>
      </c>
      <c r="AL13" s="255" t="s">
        <v>2003</v>
      </c>
    </row>
    <row r="14" spans="1:38" s="792" customFormat="1" ht="15" customHeight="1">
      <c r="A14" s="256">
        <v>40</v>
      </c>
      <c r="B14" s="257">
        <v>43633</v>
      </c>
      <c r="C14" s="713" t="str">
        <f t="shared" si="6"/>
        <v>*PDR1906-1269*</v>
      </c>
      <c r="D14" s="672" t="s">
        <v>4198</v>
      </c>
      <c r="E14" s="256" t="s">
        <v>4190</v>
      </c>
      <c r="F14" s="256"/>
      <c r="G14" s="297" t="s">
        <v>2001</v>
      </c>
      <c r="H14" s="258" t="s">
        <v>1999</v>
      </c>
      <c r="I14" s="258" t="s">
        <v>1575</v>
      </c>
      <c r="J14" s="256">
        <v>2060</v>
      </c>
      <c r="K14" s="257">
        <v>43635</v>
      </c>
      <c r="L14" s="258" t="s">
        <v>2025</v>
      </c>
      <c r="M14" s="260" t="s">
        <v>3851</v>
      </c>
      <c r="N14" s="672" t="s">
        <v>1308</v>
      </c>
      <c r="O14" s="257" t="s">
        <v>1291</v>
      </c>
      <c r="P14" s="258"/>
      <c r="Q14" s="258"/>
      <c r="R14" s="257">
        <v>43635</v>
      </c>
      <c r="S14" s="256">
        <v>2060</v>
      </c>
      <c r="T14" s="256" t="s">
        <v>2209</v>
      </c>
      <c r="U14" s="256">
        <v>2060</v>
      </c>
      <c r="V14" s="743">
        <v>2060</v>
      </c>
      <c r="W14" s="259"/>
      <c r="X14" s="680" t="s">
        <v>1828</v>
      </c>
      <c r="Y14" s="674" t="s">
        <v>3850</v>
      </c>
      <c r="Z14" s="672">
        <v>508</v>
      </c>
      <c r="AA14" s="261">
        <v>1675</v>
      </c>
      <c r="AB14" s="329">
        <f t="shared" si="1"/>
        <v>41.2</v>
      </c>
      <c r="AC14" s="329">
        <f t="shared" si="2"/>
        <v>323.45</v>
      </c>
      <c r="AD14" s="340">
        <f t="shared" si="3"/>
        <v>13.390833333333333</v>
      </c>
      <c r="AE14" s="341">
        <f t="shared" si="4"/>
        <v>13</v>
      </c>
      <c r="AF14" s="340">
        <f t="shared" si="5"/>
        <v>13.234500000000001</v>
      </c>
      <c r="AG14" s="262" t="s">
        <v>1330</v>
      </c>
      <c r="AH14" s="255" t="s">
        <v>2</v>
      </c>
      <c r="AI14" s="255">
        <v>50</v>
      </c>
      <c r="AJ14" s="255"/>
      <c r="AK14" s="255">
        <v>10</v>
      </c>
      <c r="AL14" s="255" t="s">
        <v>2003</v>
      </c>
    </row>
    <row r="15" spans="1:38" s="792" customFormat="1" ht="15" customHeight="1">
      <c r="A15" s="256">
        <v>50</v>
      </c>
      <c r="B15" s="257">
        <v>43633</v>
      </c>
      <c r="C15" s="713" t="str">
        <f t="shared" si="6"/>
        <v>*PDR1906-1271*</v>
      </c>
      <c r="D15" s="672" t="s">
        <v>4197</v>
      </c>
      <c r="E15" s="256" t="s">
        <v>4190</v>
      </c>
      <c r="F15" s="256"/>
      <c r="G15" s="297" t="s">
        <v>2001</v>
      </c>
      <c r="H15" s="258" t="s">
        <v>1999</v>
      </c>
      <c r="I15" s="258" t="s">
        <v>1575</v>
      </c>
      <c r="J15" s="256">
        <v>2060</v>
      </c>
      <c r="K15" s="257">
        <v>43636</v>
      </c>
      <c r="L15" s="258" t="s">
        <v>2025</v>
      </c>
      <c r="M15" s="260" t="s">
        <v>3851</v>
      </c>
      <c r="N15" s="672" t="s">
        <v>1308</v>
      </c>
      <c r="O15" s="257" t="s">
        <v>1291</v>
      </c>
      <c r="P15" s="258"/>
      <c r="Q15" s="258"/>
      <c r="R15" s="257">
        <v>43635</v>
      </c>
      <c r="S15" s="256">
        <v>2060</v>
      </c>
      <c r="T15" s="256" t="s">
        <v>2209</v>
      </c>
      <c r="U15" s="256">
        <v>2060</v>
      </c>
      <c r="V15" s="743">
        <v>2060</v>
      </c>
      <c r="W15" s="259"/>
      <c r="X15" s="680" t="s">
        <v>1828</v>
      </c>
      <c r="Y15" s="674" t="s">
        <v>3850</v>
      </c>
      <c r="Z15" s="672">
        <v>508</v>
      </c>
      <c r="AA15" s="261">
        <v>1675</v>
      </c>
      <c r="AB15" s="329">
        <f t="shared" si="1"/>
        <v>41.2</v>
      </c>
      <c r="AC15" s="329">
        <f t="shared" si="2"/>
        <v>364.65</v>
      </c>
      <c r="AD15" s="340">
        <f t="shared" si="3"/>
        <v>14.077500000000001</v>
      </c>
      <c r="AE15" s="341">
        <f t="shared" si="4"/>
        <v>14</v>
      </c>
      <c r="AF15" s="340">
        <f t="shared" si="5"/>
        <v>14.0465</v>
      </c>
      <c r="AG15" s="262" t="s">
        <v>1330</v>
      </c>
      <c r="AH15" s="255" t="s">
        <v>2</v>
      </c>
      <c r="AI15" s="255">
        <v>50</v>
      </c>
      <c r="AJ15" s="255"/>
      <c r="AK15" s="255">
        <v>10</v>
      </c>
      <c r="AL15" s="255" t="s">
        <v>2003</v>
      </c>
    </row>
    <row r="16" spans="1:38" s="792" customFormat="1" ht="15" customHeight="1">
      <c r="A16" s="256">
        <v>60</v>
      </c>
      <c r="B16" s="257">
        <v>43633</v>
      </c>
      <c r="C16" s="713" t="str">
        <f t="shared" si="6"/>
        <v>*PDR1906-1273*</v>
      </c>
      <c r="D16" s="672" t="s">
        <v>4196</v>
      </c>
      <c r="E16" s="256" t="s">
        <v>4190</v>
      </c>
      <c r="F16" s="256"/>
      <c r="G16" s="297" t="s">
        <v>2001</v>
      </c>
      <c r="H16" s="258" t="s">
        <v>1999</v>
      </c>
      <c r="I16" s="258" t="s">
        <v>1575</v>
      </c>
      <c r="J16" s="256">
        <v>2060</v>
      </c>
      <c r="K16" s="257">
        <v>43636</v>
      </c>
      <c r="L16" s="258" t="s">
        <v>2025</v>
      </c>
      <c r="M16" s="260" t="s">
        <v>3851</v>
      </c>
      <c r="N16" s="672" t="s">
        <v>1308</v>
      </c>
      <c r="O16" s="257" t="s">
        <v>1291</v>
      </c>
      <c r="P16" s="258"/>
      <c r="Q16" s="258"/>
      <c r="R16" s="257">
        <v>43635</v>
      </c>
      <c r="S16" s="256">
        <v>2060</v>
      </c>
      <c r="T16" s="256" t="s">
        <v>2209</v>
      </c>
      <c r="U16" s="256">
        <v>2060</v>
      </c>
      <c r="V16" s="743">
        <v>2060</v>
      </c>
      <c r="W16" s="259"/>
      <c r="X16" s="680" t="s">
        <v>1828</v>
      </c>
      <c r="Y16" s="674" t="s">
        <v>3850</v>
      </c>
      <c r="Z16" s="672">
        <v>508</v>
      </c>
      <c r="AA16" s="261">
        <v>1675</v>
      </c>
      <c r="AB16" s="329">
        <f t="shared" si="1"/>
        <v>41.2</v>
      </c>
      <c r="AC16" s="329">
        <f t="shared" si="2"/>
        <v>405.84999999999997</v>
      </c>
      <c r="AD16" s="340">
        <f t="shared" si="3"/>
        <v>14.764166666666666</v>
      </c>
      <c r="AE16" s="341">
        <f t="shared" si="4"/>
        <v>14</v>
      </c>
      <c r="AF16" s="340">
        <f t="shared" si="5"/>
        <v>14.458499999999999</v>
      </c>
      <c r="AG16" s="262" t="s">
        <v>1330</v>
      </c>
      <c r="AH16" s="255" t="s">
        <v>2</v>
      </c>
      <c r="AI16" s="255">
        <v>50</v>
      </c>
      <c r="AJ16" s="255"/>
      <c r="AK16" s="255">
        <v>10</v>
      </c>
      <c r="AL16" s="255" t="s">
        <v>2003</v>
      </c>
    </row>
    <row r="17" spans="1:40" s="792" customFormat="1" ht="15" customHeight="1">
      <c r="A17" s="256">
        <v>70</v>
      </c>
      <c r="B17" s="257">
        <v>43626</v>
      </c>
      <c r="C17" s="713" t="str">
        <f t="shared" si="6"/>
        <v>*PDR1906-0960*</v>
      </c>
      <c r="D17" s="672" t="s">
        <v>3690</v>
      </c>
      <c r="E17" s="256" t="s">
        <v>3685</v>
      </c>
      <c r="F17" s="256"/>
      <c r="G17" s="297" t="s">
        <v>2552</v>
      </c>
      <c r="H17" s="258" t="s">
        <v>2551</v>
      </c>
      <c r="I17" s="258" t="s">
        <v>2550</v>
      </c>
      <c r="J17" s="256">
        <v>2060</v>
      </c>
      <c r="K17" s="257">
        <v>43635</v>
      </c>
      <c r="L17" s="258" t="s">
        <v>2549</v>
      </c>
      <c r="M17" s="260" t="s">
        <v>2548</v>
      </c>
      <c r="N17" s="672" t="s">
        <v>2147</v>
      </c>
      <c r="O17" s="257" t="s">
        <v>1291</v>
      </c>
      <c r="P17" s="257"/>
      <c r="Q17" s="257"/>
      <c r="R17" s="257">
        <v>43635</v>
      </c>
      <c r="S17" s="256">
        <v>2060</v>
      </c>
      <c r="T17" s="916" t="s">
        <v>2209</v>
      </c>
      <c r="U17" s="256">
        <v>2060</v>
      </c>
      <c r="V17" s="293">
        <v>2060</v>
      </c>
      <c r="W17" s="259"/>
      <c r="X17" s="680" t="s">
        <v>1828</v>
      </c>
      <c r="Y17" s="674" t="s">
        <v>2152</v>
      </c>
      <c r="Z17" s="672">
        <v>508</v>
      </c>
      <c r="AA17" s="261">
        <v>1675</v>
      </c>
      <c r="AB17" s="329">
        <f t="shared" si="1"/>
        <v>91.2</v>
      </c>
      <c r="AC17" s="329">
        <f t="shared" si="2"/>
        <v>497.04999999999995</v>
      </c>
      <c r="AD17" s="340">
        <f t="shared" si="3"/>
        <v>16.284166666666664</v>
      </c>
      <c r="AE17" s="341">
        <f t="shared" si="4"/>
        <v>16</v>
      </c>
      <c r="AF17" s="340">
        <f t="shared" si="5"/>
        <v>16.170499999999997</v>
      </c>
      <c r="AG17" s="262" t="s">
        <v>1330</v>
      </c>
      <c r="AH17" s="255" t="s">
        <v>2</v>
      </c>
      <c r="AI17" s="255">
        <v>50</v>
      </c>
      <c r="AJ17" s="846">
        <v>50</v>
      </c>
      <c r="AK17" s="792">
        <v>10</v>
      </c>
      <c r="AL17" s="792" t="s">
        <v>2547</v>
      </c>
    </row>
    <row r="18" spans="1:40" s="792" customFormat="1" ht="15" customHeight="1">
      <c r="A18" s="256">
        <v>80</v>
      </c>
      <c r="B18" s="257">
        <v>43626</v>
      </c>
      <c r="C18" s="713" t="str">
        <f t="shared" si="6"/>
        <v>*PDR1906-0962*</v>
      </c>
      <c r="D18" s="672" t="s">
        <v>3689</v>
      </c>
      <c r="E18" s="256" t="s">
        <v>3685</v>
      </c>
      <c r="F18" s="256"/>
      <c r="G18" s="297" t="s">
        <v>2552</v>
      </c>
      <c r="H18" s="258" t="s">
        <v>2551</v>
      </c>
      <c r="I18" s="258" t="s">
        <v>2550</v>
      </c>
      <c r="J18" s="256">
        <v>2060</v>
      </c>
      <c r="K18" s="257">
        <v>43635</v>
      </c>
      <c r="L18" s="258" t="s">
        <v>2549</v>
      </c>
      <c r="M18" s="260" t="s">
        <v>2548</v>
      </c>
      <c r="N18" s="672" t="s">
        <v>2147</v>
      </c>
      <c r="O18" s="257" t="s">
        <v>1291</v>
      </c>
      <c r="P18" s="257"/>
      <c r="Q18" s="257"/>
      <c r="R18" s="257">
        <v>43635</v>
      </c>
      <c r="S18" s="256">
        <v>2060</v>
      </c>
      <c r="T18" s="916" t="s">
        <v>2209</v>
      </c>
      <c r="U18" s="256">
        <v>2060</v>
      </c>
      <c r="V18" s="293">
        <v>2060</v>
      </c>
      <c r="W18" s="259"/>
      <c r="X18" s="680" t="s">
        <v>1828</v>
      </c>
      <c r="Y18" s="674" t="s">
        <v>2152</v>
      </c>
      <c r="Z18" s="672">
        <v>508</v>
      </c>
      <c r="AA18" s="261">
        <v>1675</v>
      </c>
      <c r="AB18" s="329">
        <f t="shared" si="1"/>
        <v>41.2</v>
      </c>
      <c r="AC18" s="329">
        <f t="shared" si="2"/>
        <v>538.25</v>
      </c>
      <c r="AD18" s="340">
        <f t="shared" si="3"/>
        <v>16.970833333333331</v>
      </c>
      <c r="AE18" s="341">
        <f t="shared" si="4"/>
        <v>16</v>
      </c>
      <c r="AF18" s="340">
        <f t="shared" si="5"/>
        <v>16.5825</v>
      </c>
      <c r="AG18" s="262" t="s">
        <v>1330</v>
      </c>
      <c r="AH18" s="255" t="s">
        <v>2</v>
      </c>
      <c r="AI18" s="255">
        <v>50</v>
      </c>
      <c r="AJ18" s="846"/>
      <c r="AK18" s="792">
        <v>10</v>
      </c>
      <c r="AL18" s="792" t="s">
        <v>2547</v>
      </c>
    </row>
    <row r="19" spans="1:40" s="792" customFormat="1" ht="15" customHeight="1">
      <c r="A19" s="256">
        <v>90</v>
      </c>
      <c r="B19" s="257">
        <v>43626</v>
      </c>
      <c r="C19" s="713" t="str">
        <f t="shared" si="6"/>
        <v>*PDR1906-0964*</v>
      </c>
      <c r="D19" s="672" t="s">
        <v>3688</v>
      </c>
      <c r="E19" s="256" t="s">
        <v>3685</v>
      </c>
      <c r="F19" s="256"/>
      <c r="G19" s="297" t="s">
        <v>2552</v>
      </c>
      <c r="H19" s="258" t="s">
        <v>2551</v>
      </c>
      <c r="I19" s="258" t="s">
        <v>2550</v>
      </c>
      <c r="J19" s="256">
        <v>2060</v>
      </c>
      <c r="K19" s="257">
        <v>43635</v>
      </c>
      <c r="L19" s="258" t="s">
        <v>2549</v>
      </c>
      <c r="M19" s="260" t="s">
        <v>2548</v>
      </c>
      <c r="N19" s="672" t="s">
        <v>2147</v>
      </c>
      <c r="O19" s="257" t="s">
        <v>1291</v>
      </c>
      <c r="P19" s="257"/>
      <c r="Q19" s="257"/>
      <c r="R19" s="257">
        <v>43635</v>
      </c>
      <c r="S19" s="256">
        <v>2060</v>
      </c>
      <c r="T19" s="916" t="s">
        <v>2209</v>
      </c>
      <c r="U19" s="256">
        <v>2060</v>
      </c>
      <c r="V19" s="293">
        <v>2060</v>
      </c>
      <c r="W19" s="259"/>
      <c r="X19" s="680" t="s">
        <v>1828</v>
      </c>
      <c r="Y19" s="674" t="s">
        <v>2152</v>
      </c>
      <c r="Z19" s="672">
        <v>508</v>
      </c>
      <c r="AA19" s="261">
        <v>1675</v>
      </c>
      <c r="AB19" s="329">
        <f t="shared" si="1"/>
        <v>41.2</v>
      </c>
      <c r="AC19" s="329">
        <f t="shared" si="2"/>
        <v>579.45000000000005</v>
      </c>
      <c r="AD19" s="340">
        <f t="shared" si="3"/>
        <v>17.657499999999999</v>
      </c>
      <c r="AE19" s="341">
        <f t="shared" si="4"/>
        <v>17</v>
      </c>
      <c r="AF19" s="340">
        <f t="shared" si="5"/>
        <v>17.394500000000001</v>
      </c>
      <c r="AG19" s="262" t="s">
        <v>1330</v>
      </c>
      <c r="AH19" s="255" t="s">
        <v>2</v>
      </c>
      <c r="AI19" s="255">
        <v>50</v>
      </c>
      <c r="AJ19" s="846"/>
      <c r="AK19" s="792">
        <v>10</v>
      </c>
      <c r="AL19" s="792" t="s">
        <v>2547</v>
      </c>
    </row>
    <row r="20" spans="1:40" s="792" customFormat="1" ht="15" customHeight="1">
      <c r="A20" s="256">
        <v>100</v>
      </c>
      <c r="B20" s="257">
        <v>43626</v>
      </c>
      <c r="C20" s="713" t="str">
        <f t="shared" si="6"/>
        <v>*PDR1906-0966*</v>
      </c>
      <c r="D20" s="672" t="s">
        <v>3687</v>
      </c>
      <c r="E20" s="256" t="s">
        <v>3685</v>
      </c>
      <c r="F20" s="256"/>
      <c r="G20" s="297" t="s">
        <v>2552</v>
      </c>
      <c r="H20" s="258" t="s">
        <v>2551</v>
      </c>
      <c r="I20" s="258" t="s">
        <v>2550</v>
      </c>
      <c r="J20" s="256">
        <v>2060</v>
      </c>
      <c r="K20" s="257">
        <v>43637</v>
      </c>
      <c r="L20" s="258" t="s">
        <v>2549</v>
      </c>
      <c r="M20" s="260" t="s">
        <v>2548</v>
      </c>
      <c r="N20" s="672" t="s">
        <v>2147</v>
      </c>
      <c r="O20" s="257" t="s">
        <v>1291</v>
      </c>
      <c r="P20" s="257"/>
      <c r="Q20" s="257"/>
      <c r="R20" s="257">
        <v>43635</v>
      </c>
      <c r="S20" s="256">
        <v>2060</v>
      </c>
      <c r="T20" s="916" t="s">
        <v>2209</v>
      </c>
      <c r="U20" s="256">
        <v>2060</v>
      </c>
      <c r="V20" s="293">
        <v>2060</v>
      </c>
      <c r="W20" s="259"/>
      <c r="X20" s="680" t="s">
        <v>1828</v>
      </c>
      <c r="Y20" s="674" t="s">
        <v>2152</v>
      </c>
      <c r="Z20" s="672">
        <v>508</v>
      </c>
      <c r="AA20" s="261">
        <v>1675</v>
      </c>
      <c r="AB20" s="329">
        <f t="shared" si="1"/>
        <v>41.2</v>
      </c>
      <c r="AC20" s="329">
        <f t="shared" si="2"/>
        <v>620.65000000000009</v>
      </c>
      <c r="AD20" s="340">
        <f t="shared" si="3"/>
        <v>18.344166666666666</v>
      </c>
      <c r="AE20" s="341">
        <f t="shared" si="4"/>
        <v>18</v>
      </c>
      <c r="AF20" s="340">
        <f t="shared" si="5"/>
        <v>18.206499999999998</v>
      </c>
      <c r="AG20" s="262" t="s">
        <v>1330</v>
      </c>
      <c r="AH20" s="255" t="s">
        <v>2</v>
      </c>
      <c r="AI20" s="255">
        <v>50</v>
      </c>
      <c r="AJ20" s="846"/>
      <c r="AK20" s="792">
        <v>10</v>
      </c>
      <c r="AL20" s="792" t="s">
        <v>2547</v>
      </c>
    </row>
    <row r="21" spans="1:40" s="792" customFormat="1" ht="15" customHeight="1">
      <c r="A21" s="256">
        <v>110</v>
      </c>
      <c r="B21" s="257">
        <v>43626</v>
      </c>
      <c r="C21" s="713" t="str">
        <f t="shared" si="6"/>
        <v>*PDR1906-0968*</v>
      </c>
      <c r="D21" s="672" t="s">
        <v>3686</v>
      </c>
      <c r="E21" s="256" t="s">
        <v>3685</v>
      </c>
      <c r="F21" s="256"/>
      <c r="G21" s="297" t="s">
        <v>2552</v>
      </c>
      <c r="H21" s="258" t="s">
        <v>2551</v>
      </c>
      <c r="I21" s="258" t="s">
        <v>2550</v>
      </c>
      <c r="J21" s="256">
        <v>2060</v>
      </c>
      <c r="K21" s="257">
        <v>43637</v>
      </c>
      <c r="L21" s="258" t="s">
        <v>2549</v>
      </c>
      <c r="M21" s="260" t="s">
        <v>2548</v>
      </c>
      <c r="N21" s="672" t="s">
        <v>2147</v>
      </c>
      <c r="O21" s="257" t="s">
        <v>1291</v>
      </c>
      <c r="P21" s="257"/>
      <c r="Q21" s="257"/>
      <c r="R21" s="257">
        <v>43635</v>
      </c>
      <c r="S21" s="256">
        <v>2060</v>
      </c>
      <c r="T21" s="916" t="s">
        <v>2209</v>
      </c>
      <c r="U21" s="256">
        <v>2060</v>
      </c>
      <c r="V21" s="293">
        <v>2060</v>
      </c>
      <c r="W21" s="259"/>
      <c r="X21" s="680" t="s">
        <v>1828</v>
      </c>
      <c r="Y21" s="674" t="s">
        <v>2152</v>
      </c>
      <c r="Z21" s="672">
        <v>508</v>
      </c>
      <c r="AA21" s="261">
        <v>1675</v>
      </c>
      <c r="AB21" s="329">
        <f t="shared" si="1"/>
        <v>41.2</v>
      </c>
      <c r="AC21" s="329">
        <f t="shared" si="2"/>
        <v>661.85000000000014</v>
      </c>
      <c r="AD21" s="340">
        <f t="shared" si="3"/>
        <v>19.030833333333334</v>
      </c>
      <c r="AE21" s="341">
        <f t="shared" si="4"/>
        <v>19</v>
      </c>
      <c r="AF21" s="340">
        <f t="shared" si="5"/>
        <v>19.0185</v>
      </c>
      <c r="AG21" s="262" t="s">
        <v>1330</v>
      </c>
      <c r="AH21" s="255" t="s">
        <v>2</v>
      </c>
      <c r="AI21" s="255">
        <v>50</v>
      </c>
      <c r="AJ21" s="846"/>
      <c r="AK21" s="792">
        <v>10</v>
      </c>
      <c r="AL21" s="792" t="s">
        <v>2547</v>
      </c>
    </row>
    <row r="22" spans="1:40" s="792" customFormat="1" ht="15" customHeight="1">
      <c r="A22" s="256">
        <v>120</v>
      </c>
      <c r="B22" s="257">
        <v>43633</v>
      </c>
      <c r="C22" s="713" t="str">
        <f>"*"&amp;D22&amp;"*"</f>
        <v>*PDR1906-1285*</v>
      </c>
      <c r="D22" s="672" t="s">
        <v>4216</v>
      </c>
      <c r="E22" s="256" t="s">
        <v>4206</v>
      </c>
      <c r="F22" s="256"/>
      <c r="G22" s="297" t="s">
        <v>4205</v>
      </c>
      <c r="H22" s="258" t="s">
        <v>2383</v>
      </c>
      <c r="I22" s="258" t="s">
        <v>4204</v>
      </c>
      <c r="J22" s="256">
        <v>4000</v>
      </c>
      <c r="K22" s="257">
        <v>43636</v>
      </c>
      <c r="L22" s="258" t="s">
        <v>4203</v>
      </c>
      <c r="M22" s="260" t="s">
        <v>4202</v>
      </c>
      <c r="N22" s="672" t="s">
        <v>2147</v>
      </c>
      <c r="O22" s="257"/>
      <c r="P22" s="257">
        <v>43634</v>
      </c>
      <c r="Q22" s="258" t="s">
        <v>503</v>
      </c>
      <c r="R22" s="257">
        <v>43635</v>
      </c>
      <c r="S22" s="256">
        <v>4000</v>
      </c>
      <c r="T22" s="916" t="s">
        <v>2208</v>
      </c>
      <c r="U22" s="256">
        <v>4000</v>
      </c>
      <c r="V22" s="293">
        <v>4000</v>
      </c>
      <c r="W22" s="259"/>
      <c r="X22" s="680" t="s">
        <v>1828</v>
      </c>
      <c r="Y22" s="674" t="s">
        <v>3850</v>
      </c>
      <c r="Z22" s="672">
        <v>363</v>
      </c>
      <c r="AA22" s="261">
        <v>1265</v>
      </c>
      <c r="AB22" s="329">
        <f t="shared" si="1"/>
        <v>90</v>
      </c>
      <c r="AC22" s="329">
        <f t="shared" si="2"/>
        <v>751.85000000000014</v>
      </c>
      <c r="AD22" s="340">
        <f t="shared" si="3"/>
        <v>20.530833333333334</v>
      </c>
      <c r="AE22" s="341">
        <f t="shared" si="4"/>
        <v>20</v>
      </c>
      <c r="AF22" s="340">
        <f t="shared" si="5"/>
        <v>20.3185</v>
      </c>
      <c r="AG22" s="262" t="s">
        <v>1330</v>
      </c>
      <c r="AH22" s="255" t="s">
        <v>2</v>
      </c>
      <c r="AI22" s="255">
        <v>100</v>
      </c>
      <c r="AJ22" s="255">
        <v>50</v>
      </c>
      <c r="AK22" s="255">
        <v>10</v>
      </c>
      <c r="AL22" s="255" t="s">
        <v>4201</v>
      </c>
    </row>
    <row r="23" spans="1:40" s="792" customFormat="1" ht="15" customHeight="1">
      <c r="A23" s="256">
        <v>130</v>
      </c>
      <c r="B23" s="257">
        <v>43633</v>
      </c>
      <c r="C23" s="713" t="str">
        <f>"*"&amp;D23&amp;"*"</f>
        <v>*PDR1906-1288*</v>
      </c>
      <c r="D23" s="672" t="s">
        <v>4215</v>
      </c>
      <c r="E23" s="256" t="s">
        <v>4206</v>
      </c>
      <c r="F23" s="256"/>
      <c r="G23" s="297" t="s">
        <v>4205</v>
      </c>
      <c r="H23" s="258" t="s">
        <v>2383</v>
      </c>
      <c r="I23" s="258" t="s">
        <v>4204</v>
      </c>
      <c r="J23" s="256">
        <v>4000</v>
      </c>
      <c r="K23" s="257">
        <v>43636</v>
      </c>
      <c r="L23" s="258" t="s">
        <v>4203</v>
      </c>
      <c r="M23" s="260" t="s">
        <v>4202</v>
      </c>
      <c r="N23" s="672" t="s">
        <v>2147</v>
      </c>
      <c r="O23" s="257" t="s">
        <v>1291</v>
      </c>
      <c r="P23" s="258"/>
      <c r="Q23" s="258" t="s">
        <v>503</v>
      </c>
      <c r="R23" s="257">
        <v>43635</v>
      </c>
      <c r="S23" s="256">
        <v>4000</v>
      </c>
      <c r="T23" s="916" t="s">
        <v>2208</v>
      </c>
      <c r="U23" s="256">
        <v>4000</v>
      </c>
      <c r="V23" s="293">
        <v>4000</v>
      </c>
      <c r="W23" s="259"/>
      <c r="X23" s="680" t="s">
        <v>1828</v>
      </c>
      <c r="Y23" s="674" t="s">
        <v>3850</v>
      </c>
      <c r="Z23" s="672">
        <v>363</v>
      </c>
      <c r="AA23" s="261">
        <v>1265</v>
      </c>
      <c r="AB23" s="329">
        <f t="shared" si="1"/>
        <v>40</v>
      </c>
      <c r="AC23" s="329">
        <f t="shared" si="2"/>
        <v>791.85000000000014</v>
      </c>
      <c r="AD23" s="340">
        <f t="shared" si="3"/>
        <v>21.197500000000002</v>
      </c>
      <c r="AE23" s="341">
        <f t="shared" si="4"/>
        <v>21</v>
      </c>
      <c r="AF23" s="340">
        <f t="shared" si="5"/>
        <v>21.118500000000001</v>
      </c>
      <c r="AG23" s="262" t="s">
        <v>1330</v>
      </c>
      <c r="AH23" s="255" t="s">
        <v>2</v>
      </c>
      <c r="AI23" s="255">
        <v>100</v>
      </c>
      <c r="AJ23" s="255"/>
      <c r="AK23" s="255">
        <v>10</v>
      </c>
      <c r="AL23" s="255" t="s">
        <v>4201</v>
      </c>
    </row>
    <row r="24" spans="1:40" s="792" customFormat="1" ht="15" customHeight="1">
      <c r="A24" s="256">
        <v>140</v>
      </c>
      <c r="B24" s="257">
        <v>43633</v>
      </c>
      <c r="C24" s="713" t="str">
        <f>"*"&amp;D24&amp;"*"</f>
        <v>*PDR1906-1291*</v>
      </c>
      <c r="D24" s="672" t="s">
        <v>4214</v>
      </c>
      <c r="E24" s="256" t="s">
        <v>4206</v>
      </c>
      <c r="F24" s="256"/>
      <c r="G24" s="297" t="s">
        <v>4205</v>
      </c>
      <c r="H24" s="258" t="s">
        <v>2383</v>
      </c>
      <c r="I24" s="258" t="s">
        <v>4204</v>
      </c>
      <c r="J24" s="256">
        <v>4000</v>
      </c>
      <c r="K24" s="257">
        <v>43636</v>
      </c>
      <c r="L24" s="258" t="s">
        <v>4203</v>
      </c>
      <c r="M24" s="260" t="s">
        <v>4202</v>
      </c>
      <c r="N24" s="672" t="s">
        <v>2147</v>
      </c>
      <c r="O24" s="257" t="s">
        <v>1291</v>
      </c>
      <c r="P24" s="258"/>
      <c r="Q24" s="258" t="s">
        <v>503</v>
      </c>
      <c r="R24" s="257">
        <v>43635</v>
      </c>
      <c r="S24" s="256">
        <v>4000</v>
      </c>
      <c r="T24" s="916" t="s">
        <v>2208</v>
      </c>
      <c r="U24" s="256">
        <v>4000</v>
      </c>
      <c r="V24" s="293">
        <v>4000</v>
      </c>
      <c r="W24" s="259"/>
      <c r="X24" s="680" t="s">
        <v>1828</v>
      </c>
      <c r="Y24" s="674" t="s">
        <v>3850</v>
      </c>
      <c r="Z24" s="672">
        <v>363</v>
      </c>
      <c r="AA24" s="261">
        <v>1265</v>
      </c>
      <c r="AB24" s="329">
        <f t="shared" si="1"/>
        <v>40</v>
      </c>
      <c r="AC24" s="329">
        <f t="shared" si="2"/>
        <v>831.85000000000014</v>
      </c>
      <c r="AD24" s="340">
        <f t="shared" si="3"/>
        <v>21.864166666666669</v>
      </c>
      <c r="AE24" s="341">
        <f t="shared" si="4"/>
        <v>21</v>
      </c>
      <c r="AF24" s="340">
        <f t="shared" si="5"/>
        <v>21.518500000000003</v>
      </c>
      <c r="AG24" s="262" t="s">
        <v>1330</v>
      </c>
      <c r="AH24" s="255" t="s">
        <v>2</v>
      </c>
      <c r="AI24" s="255">
        <v>100</v>
      </c>
      <c r="AJ24" s="255"/>
      <c r="AK24" s="255">
        <v>10</v>
      </c>
      <c r="AL24" s="255" t="s">
        <v>4201</v>
      </c>
    </row>
    <row r="25" spans="1:40" s="792" customFormat="1" ht="15" customHeight="1">
      <c r="A25" s="256">
        <v>150</v>
      </c>
      <c r="B25" s="257">
        <v>43633</v>
      </c>
      <c r="C25" s="713" t="str">
        <f>"*"&amp;D25&amp;"*"</f>
        <v>*PDR1906-1294*</v>
      </c>
      <c r="D25" s="672" t="s">
        <v>4213</v>
      </c>
      <c r="E25" s="256" t="s">
        <v>4206</v>
      </c>
      <c r="F25" s="256"/>
      <c r="G25" s="297" t="s">
        <v>4205</v>
      </c>
      <c r="H25" s="258" t="s">
        <v>2383</v>
      </c>
      <c r="I25" s="258" t="s">
        <v>4204</v>
      </c>
      <c r="J25" s="256">
        <v>4000</v>
      </c>
      <c r="K25" s="257">
        <v>43636</v>
      </c>
      <c r="L25" s="258" t="s">
        <v>4203</v>
      </c>
      <c r="M25" s="260" t="s">
        <v>4202</v>
      </c>
      <c r="N25" s="672" t="s">
        <v>2147</v>
      </c>
      <c r="O25" s="257" t="s">
        <v>1291</v>
      </c>
      <c r="P25" s="258"/>
      <c r="Q25" s="258" t="s">
        <v>503</v>
      </c>
      <c r="R25" s="257">
        <v>43635</v>
      </c>
      <c r="S25" s="256">
        <v>4000</v>
      </c>
      <c r="T25" s="916" t="s">
        <v>2208</v>
      </c>
      <c r="U25" s="256">
        <v>4000</v>
      </c>
      <c r="V25" s="293">
        <v>4000</v>
      </c>
      <c r="W25" s="259"/>
      <c r="X25" s="680" t="s">
        <v>1828</v>
      </c>
      <c r="Y25" s="674" t="s">
        <v>3850</v>
      </c>
      <c r="Z25" s="672">
        <v>363</v>
      </c>
      <c r="AA25" s="261">
        <v>1265</v>
      </c>
      <c r="AB25" s="329">
        <f t="shared" si="1"/>
        <v>40</v>
      </c>
      <c r="AC25" s="329">
        <f t="shared" si="2"/>
        <v>871.85000000000014</v>
      </c>
      <c r="AD25" s="340">
        <f t="shared" si="3"/>
        <v>22.530833333333334</v>
      </c>
      <c r="AE25" s="341">
        <f t="shared" si="4"/>
        <v>22</v>
      </c>
      <c r="AF25" s="340">
        <f t="shared" si="5"/>
        <v>22.3185</v>
      </c>
      <c r="AG25" s="262" t="s">
        <v>1330</v>
      </c>
      <c r="AH25" s="255" t="s">
        <v>2</v>
      </c>
      <c r="AI25" s="255">
        <v>100</v>
      </c>
      <c r="AJ25" s="255"/>
      <c r="AK25" s="255">
        <v>10</v>
      </c>
      <c r="AL25" s="255" t="s">
        <v>4201</v>
      </c>
    </row>
    <row r="26" spans="1:40" s="792" customFormat="1" ht="15" customHeight="1">
      <c r="A26" s="256">
        <v>160</v>
      </c>
      <c r="B26" s="257">
        <v>43633</v>
      </c>
      <c r="C26" s="713" t="str">
        <f>"*"&amp;D26&amp;"*"</f>
        <v>*PDR1906-1297*</v>
      </c>
      <c r="D26" s="672" t="s">
        <v>4212</v>
      </c>
      <c r="E26" s="256" t="s">
        <v>4206</v>
      </c>
      <c r="F26" s="256"/>
      <c r="G26" s="297" t="s">
        <v>4205</v>
      </c>
      <c r="H26" s="258" t="s">
        <v>2383</v>
      </c>
      <c r="I26" s="258" t="s">
        <v>4204</v>
      </c>
      <c r="J26" s="256">
        <v>4000</v>
      </c>
      <c r="K26" s="257">
        <v>43636</v>
      </c>
      <c r="L26" s="258" t="s">
        <v>4203</v>
      </c>
      <c r="M26" s="260" t="s">
        <v>4202</v>
      </c>
      <c r="N26" s="672" t="s">
        <v>2147</v>
      </c>
      <c r="O26" s="257" t="s">
        <v>1291</v>
      </c>
      <c r="P26" s="258"/>
      <c r="Q26" s="258" t="s">
        <v>503</v>
      </c>
      <c r="R26" s="257">
        <v>43635</v>
      </c>
      <c r="S26" s="256">
        <v>4000</v>
      </c>
      <c r="T26" s="916" t="s">
        <v>2208</v>
      </c>
      <c r="U26" s="256"/>
      <c r="V26" s="733">
        <v>3394</v>
      </c>
      <c r="W26" s="259"/>
      <c r="X26" s="680" t="s">
        <v>1828</v>
      </c>
      <c r="Y26" s="674" t="s">
        <v>3850</v>
      </c>
      <c r="Z26" s="672">
        <v>363</v>
      </c>
      <c r="AA26" s="261">
        <v>1265</v>
      </c>
      <c r="AB26" s="329">
        <f t="shared" si="1"/>
        <v>40</v>
      </c>
      <c r="AC26" s="329">
        <f t="shared" si="2"/>
        <v>911.85000000000014</v>
      </c>
      <c r="AD26" s="340">
        <f t="shared" si="3"/>
        <v>23.197500000000002</v>
      </c>
      <c r="AE26" s="341">
        <f t="shared" si="4"/>
        <v>23</v>
      </c>
      <c r="AF26" s="340">
        <f t="shared" si="5"/>
        <v>23.118500000000001</v>
      </c>
      <c r="AG26" s="262" t="s">
        <v>1330</v>
      </c>
      <c r="AH26" s="255" t="s">
        <v>2</v>
      </c>
      <c r="AI26" s="255">
        <v>100</v>
      </c>
      <c r="AJ26" s="255"/>
      <c r="AK26" s="255">
        <v>10</v>
      </c>
      <c r="AL26" s="255" t="s">
        <v>4201</v>
      </c>
    </row>
    <row r="27" spans="1:40" s="792" customFormat="1" ht="15" customHeight="1">
      <c r="A27" s="256" t="s">
        <v>69</v>
      </c>
      <c r="B27" s="257">
        <v>43616</v>
      </c>
      <c r="C27" s="713" t="str">
        <f t="shared" si="6"/>
        <v>*PDR1906-0448*</v>
      </c>
      <c r="D27" s="672" t="s">
        <v>3094</v>
      </c>
      <c r="E27" s="256" t="s">
        <v>3095</v>
      </c>
      <c r="F27" s="256"/>
      <c r="G27" s="297" t="s">
        <v>1909</v>
      </c>
      <c r="H27" s="258" t="s">
        <v>1328</v>
      </c>
      <c r="I27" s="258" t="s">
        <v>1910</v>
      </c>
      <c r="J27" s="256">
        <v>1000</v>
      </c>
      <c r="K27" s="257">
        <v>22818</v>
      </c>
      <c r="L27" s="258" t="s">
        <v>1872</v>
      </c>
      <c r="M27" s="260" t="s">
        <v>1911</v>
      </c>
      <c r="N27" s="672" t="s">
        <v>1912</v>
      </c>
      <c r="O27" s="257" t="s">
        <v>1291</v>
      </c>
      <c r="P27" s="257"/>
      <c r="Q27" s="257"/>
      <c r="R27" s="257">
        <v>43634</v>
      </c>
      <c r="S27" s="256">
        <v>1020</v>
      </c>
      <c r="T27" s="256"/>
      <c r="U27" s="256">
        <v>1020</v>
      </c>
      <c r="V27" s="293">
        <v>1000</v>
      </c>
      <c r="W27" s="259"/>
      <c r="X27" s="680" t="s">
        <v>1828</v>
      </c>
      <c r="Y27" s="674" t="s">
        <v>257</v>
      </c>
      <c r="Z27" s="672">
        <v>802</v>
      </c>
      <c r="AA27" s="261">
        <v>2455</v>
      </c>
      <c r="AB27" s="329">
        <f t="shared" si="1"/>
        <v>79.142857142857139</v>
      </c>
      <c r="AC27" s="329">
        <f t="shared" si="2"/>
        <v>990.99285714285725</v>
      </c>
      <c r="AD27" s="340">
        <f t="shared" si="3"/>
        <v>24.516547619047621</v>
      </c>
      <c r="AE27" s="341">
        <f t="shared" si="4"/>
        <v>24</v>
      </c>
      <c r="AF27" s="340">
        <f t="shared" si="5"/>
        <v>24.309928571428571</v>
      </c>
      <c r="AG27" s="262" t="s">
        <v>1330</v>
      </c>
      <c r="AH27" s="255" t="s">
        <v>2</v>
      </c>
      <c r="AI27" s="255">
        <v>35</v>
      </c>
      <c r="AJ27" s="255">
        <v>50</v>
      </c>
      <c r="AK27" s="255">
        <v>20</v>
      </c>
      <c r="AL27" s="840" t="s">
        <v>1886</v>
      </c>
    </row>
    <row r="28" spans="1:40" s="792" customFormat="1" ht="15" customHeight="1">
      <c r="A28" s="256">
        <v>180</v>
      </c>
      <c r="B28" s="257">
        <v>43631</v>
      </c>
      <c r="C28" s="713" t="str">
        <f>"*"&amp;D28&amp;"*"</f>
        <v>*PDR1906-1251*</v>
      </c>
      <c r="D28" s="672" t="s">
        <v>4163</v>
      </c>
      <c r="E28" s="256" t="s">
        <v>4151</v>
      </c>
      <c r="F28" s="256"/>
      <c r="G28" s="297" t="s">
        <v>2834</v>
      </c>
      <c r="H28" s="258" t="s">
        <v>2207</v>
      </c>
      <c r="I28" s="258" t="s">
        <v>2833</v>
      </c>
      <c r="J28" s="256">
        <v>2000</v>
      </c>
      <c r="K28" s="257">
        <v>22817</v>
      </c>
      <c r="L28" s="258" t="s">
        <v>2832</v>
      </c>
      <c r="M28" s="260" t="s">
        <v>2831</v>
      </c>
      <c r="N28" s="672"/>
      <c r="O28" s="257" t="s">
        <v>1291</v>
      </c>
      <c r="P28" s="257"/>
      <c r="Q28" s="257"/>
      <c r="R28" s="257">
        <v>43634</v>
      </c>
      <c r="S28" s="256">
        <v>2000</v>
      </c>
      <c r="T28" s="256"/>
      <c r="U28" s="256">
        <v>2000</v>
      </c>
      <c r="V28" s="293">
        <v>2000</v>
      </c>
      <c r="W28" s="259"/>
      <c r="X28" s="680" t="s">
        <v>1828</v>
      </c>
      <c r="Y28" s="674" t="s">
        <v>502</v>
      </c>
      <c r="Z28" s="672">
        <v>388</v>
      </c>
      <c r="AA28" s="261">
        <v>1319</v>
      </c>
      <c r="AB28" s="329">
        <f t="shared" si="1"/>
        <v>35</v>
      </c>
      <c r="AC28" s="329">
        <f t="shared" si="2"/>
        <v>1025.9928571428572</v>
      </c>
      <c r="AD28" s="340">
        <f t="shared" si="3"/>
        <v>25.099880952380953</v>
      </c>
      <c r="AE28" s="341">
        <f t="shared" si="4"/>
        <v>25</v>
      </c>
      <c r="AF28" s="340">
        <f t="shared" si="5"/>
        <v>25.059928571428571</v>
      </c>
      <c r="AG28" s="262" t="s">
        <v>1330</v>
      </c>
      <c r="AH28" s="255" t="s">
        <v>2</v>
      </c>
      <c r="AI28" s="255">
        <v>100</v>
      </c>
      <c r="AJ28" s="255">
        <v>15</v>
      </c>
      <c r="AK28" s="255">
        <v>10</v>
      </c>
      <c r="AL28" s="255" t="s">
        <v>2830</v>
      </c>
    </row>
    <row r="29" spans="1:40" s="792" customFormat="1" ht="15" customHeight="1">
      <c r="A29" s="256">
        <v>190</v>
      </c>
      <c r="B29" s="257">
        <v>43631</v>
      </c>
      <c r="C29" s="713" t="str">
        <f>"*"&amp;D29&amp;"*"</f>
        <v>*PDR1906-1237*</v>
      </c>
      <c r="D29" s="672" t="s">
        <v>4177</v>
      </c>
      <c r="E29" s="256" t="s">
        <v>4176</v>
      </c>
      <c r="F29" s="256"/>
      <c r="G29" s="297" t="s">
        <v>2323</v>
      </c>
      <c r="H29" s="258" t="s">
        <v>1358</v>
      </c>
      <c r="I29" s="258" t="s">
        <v>2135</v>
      </c>
      <c r="J29" s="256">
        <v>12000</v>
      </c>
      <c r="K29" s="257">
        <v>22817</v>
      </c>
      <c r="L29" s="258" t="s">
        <v>2322</v>
      </c>
      <c r="M29" s="260" t="s">
        <v>2321</v>
      </c>
      <c r="N29" s="672"/>
      <c r="O29" s="257" t="s">
        <v>1291</v>
      </c>
      <c r="P29" s="257"/>
      <c r="Q29" s="257"/>
      <c r="R29" s="257">
        <v>43634</v>
      </c>
      <c r="S29" s="256">
        <v>12000</v>
      </c>
      <c r="T29" s="256"/>
      <c r="U29" s="256" t="s">
        <v>4273</v>
      </c>
      <c r="V29" s="256" t="s">
        <v>1291</v>
      </c>
      <c r="W29" s="259"/>
      <c r="X29" s="680" t="s">
        <v>1829</v>
      </c>
      <c r="Y29" s="260" t="s">
        <v>1336</v>
      </c>
      <c r="Z29" s="672">
        <v>434</v>
      </c>
      <c r="AA29" s="261">
        <v>1185</v>
      </c>
      <c r="AB29" s="329">
        <f t="shared" si="1"/>
        <v>135</v>
      </c>
      <c r="AC29" s="329">
        <f t="shared" si="2"/>
        <v>1160.9928571428572</v>
      </c>
      <c r="AD29" s="340">
        <f t="shared" si="3"/>
        <v>27.349880952380953</v>
      </c>
      <c r="AE29" s="341">
        <f t="shared" si="4"/>
        <v>27</v>
      </c>
      <c r="AF29" s="340">
        <f t="shared" si="5"/>
        <v>27.209928571428573</v>
      </c>
      <c r="AG29" s="262" t="s">
        <v>1330</v>
      </c>
      <c r="AH29" s="255" t="s">
        <v>2</v>
      </c>
      <c r="AI29" s="255">
        <v>100</v>
      </c>
      <c r="AJ29" s="255">
        <v>15</v>
      </c>
      <c r="AK29" s="255">
        <v>20</v>
      </c>
      <c r="AL29" s="255" t="s">
        <v>1384</v>
      </c>
    </row>
    <row r="30" spans="1:40" s="792" customFormat="1" ht="15" customHeight="1">
      <c r="A30" s="256" t="s">
        <v>66</v>
      </c>
      <c r="B30" s="257">
        <v>43634</v>
      </c>
      <c r="C30" s="713" t="str">
        <f>"*"&amp;D30&amp;"*"</f>
        <v>*PDW1906-0073*</v>
      </c>
      <c r="D30" s="672" t="s">
        <v>4284</v>
      </c>
      <c r="E30" s="256" t="s">
        <v>3117</v>
      </c>
      <c r="F30" s="256"/>
      <c r="G30" s="297" t="s">
        <v>3116</v>
      </c>
      <c r="H30" s="258" t="s">
        <v>1303</v>
      </c>
      <c r="I30" s="258" t="s">
        <v>3115</v>
      </c>
      <c r="J30" s="256">
        <v>170</v>
      </c>
      <c r="K30" s="257">
        <v>22815</v>
      </c>
      <c r="L30" s="258" t="s">
        <v>3114</v>
      </c>
      <c r="M30" s="260" t="s">
        <v>3113</v>
      </c>
      <c r="N30" s="672"/>
      <c r="O30" s="257" t="s">
        <v>1291</v>
      </c>
      <c r="P30" s="257"/>
      <c r="Q30" s="257" t="s">
        <v>503</v>
      </c>
      <c r="R30" s="257">
        <v>43635</v>
      </c>
      <c r="S30" s="256">
        <v>170</v>
      </c>
      <c r="T30" s="256"/>
      <c r="U30" s="857"/>
      <c r="V30" s="857"/>
      <c r="W30" s="259"/>
      <c r="X30" s="680" t="s">
        <v>1828</v>
      </c>
      <c r="Y30" s="674" t="s">
        <v>1304</v>
      </c>
      <c r="Z30" s="672">
        <v>427</v>
      </c>
      <c r="AA30" s="261">
        <v>1199</v>
      </c>
      <c r="AB30" s="329">
        <f t="shared" si="1"/>
        <v>18.399999999999999</v>
      </c>
      <c r="AC30" s="329">
        <f t="shared" si="2"/>
        <v>1179.3928571428573</v>
      </c>
      <c r="AD30" s="340">
        <f t="shared" si="3"/>
        <v>27.656547619047622</v>
      </c>
      <c r="AE30" s="341">
        <f t="shared" si="4"/>
        <v>27</v>
      </c>
      <c r="AF30" s="340">
        <f t="shared" si="5"/>
        <v>27.393928571428575</v>
      </c>
      <c r="AG30" s="262" t="s">
        <v>1330</v>
      </c>
      <c r="AH30" s="255" t="s">
        <v>2</v>
      </c>
      <c r="AI30" s="255">
        <v>50</v>
      </c>
      <c r="AJ30" s="255">
        <v>15</v>
      </c>
      <c r="AK30" s="255">
        <v>10</v>
      </c>
      <c r="AL30" s="255" t="s">
        <v>3112</v>
      </c>
    </row>
    <row r="31" spans="1:40" s="792" customFormat="1" ht="15" customHeight="1">
      <c r="A31" s="256" t="s">
        <v>1862</v>
      </c>
      <c r="B31" s="257">
        <v>43610</v>
      </c>
      <c r="C31" s="713" t="str">
        <f>"*"&amp;D31&amp;"*"</f>
        <v>*PDR1906-0301*</v>
      </c>
      <c r="D31" s="672" t="s">
        <v>2807</v>
      </c>
      <c r="E31" s="256" t="s">
        <v>2806</v>
      </c>
      <c r="F31" s="256"/>
      <c r="G31" s="297" t="s">
        <v>2521</v>
      </c>
      <c r="H31" s="258" t="s">
        <v>2427</v>
      </c>
      <c r="I31" s="258" t="s">
        <v>2805</v>
      </c>
      <c r="J31" s="256">
        <v>1000</v>
      </c>
      <c r="K31" s="257">
        <v>43636</v>
      </c>
      <c r="L31" s="258" t="s">
        <v>2522</v>
      </c>
      <c r="M31" s="260" t="s">
        <v>2523</v>
      </c>
      <c r="N31" s="672"/>
      <c r="O31" s="257" t="s">
        <v>1291</v>
      </c>
      <c r="P31" s="257"/>
      <c r="Q31" s="257"/>
      <c r="R31" s="753">
        <v>43635</v>
      </c>
      <c r="S31" s="748">
        <v>1003</v>
      </c>
      <c r="T31" s="808"/>
      <c r="U31" s="748"/>
      <c r="V31" s="256"/>
      <c r="W31" s="259"/>
      <c r="X31" s="680" t="s">
        <v>1828</v>
      </c>
      <c r="Y31" s="674" t="s">
        <v>2524</v>
      </c>
      <c r="Z31" s="672">
        <v>864</v>
      </c>
      <c r="AA31" s="261">
        <v>1835</v>
      </c>
      <c r="AB31" s="329">
        <f t="shared" si="1"/>
        <v>35.06</v>
      </c>
      <c r="AC31" s="329">
        <f t="shared" si="2"/>
        <v>1214.4528571428573</v>
      </c>
      <c r="AD31" s="340">
        <f t="shared" si="3"/>
        <v>28.240880952380955</v>
      </c>
      <c r="AE31" s="341">
        <f t="shared" si="4"/>
        <v>28</v>
      </c>
      <c r="AF31" s="340">
        <f t="shared" si="5"/>
        <v>28.144528571428573</v>
      </c>
      <c r="AG31" s="262" t="s">
        <v>1330</v>
      </c>
      <c r="AH31" s="255" t="s">
        <v>2</v>
      </c>
      <c r="AI31" s="255">
        <v>50</v>
      </c>
      <c r="AJ31" s="255">
        <v>15</v>
      </c>
      <c r="AK31" s="255">
        <v>10</v>
      </c>
      <c r="AL31" s="255" t="s">
        <v>2525</v>
      </c>
    </row>
    <row r="32" spans="1:40" s="310" customFormat="1" ht="15" customHeight="1">
      <c r="A32" s="302"/>
      <c r="B32" s="302"/>
      <c r="C32" s="301"/>
      <c r="D32" s="673"/>
      <c r="E32" s="346"/>
      <c r="F32" s="346"/>
      <c r="G32" s="673"/>
      <c r="H32" s="347"/>
      <c r="I32" s="347"/>
      <c r="J32" s="302"/>
      <c r="K32" s="301"/>
      <c r="L32" s="348" t="s">
        <v>347</v>
      </c>
      <c r="M32" s="348"/>
      <c r="N32" s="348"/>
      <c r="O32" s="389"/>
      <c r="P32" s="349"/>
      <c r="Q32" s="350"/>
      <c r="R32" s="351"/>
      <c r="S32" s="352"/>
      <c r="T32" s="353"/>
      <c r="U32" s="352"/>
      <c r="V32" s="352"/>
      <c r="W32" s="353"/>
      <c r="X32" s="354"/>
      <c r="Y32" s="348"/>
      <c r="Z32" s="355"/>
      <c r="AA32" s="356"/>
      <c r="AB32" s="329">
        <f t="shared" si="1"/>
        <v>120</v>
      </c>
      <c r="AC32" s="329">
        <f t="shared" si="2"/>
        <v>1334.4528571428573</v>
      </c>
      <c r="AD32" s="340">
        <f t="shared" si="3"/>
        <v>30.240880952380955</v>
      </c>
      <c r="AE32" s="341">
        <f t="shared" si="4"/>
        <v>30</v>
      </c>
      <c r="AF32" s="340">
        <f t="shared" si="5"/>
        <v>30.144528571428573</v>
      </c>
      <c r="AG32" s="390"/>
      <c r="AH32" s="390"/>
      <c r="AI32" s="255">
        <v>70</v>
      </c>
      <c r="AJ32" s="290">
        <v>120</v>
      </c>
      <c r="AK32" s="609"/>
      <c r="AL32" s="304"/>
      <c r="AM32" s="391"/>
      <c r="AN32" s="391"/>
    </row>
    <row r="33" spans="1:184" s="310" customFormat="1" ht="15" customHeight="1">
      <c r="A33" s="302"/>
      <c r="B33" s="302"/>
      <c r="C33" s="301"/>
      <c r="D33" s="673"/>
      <c r="E33" s="346"/>
      <c r="F33" s="346"/>
      <c r="G33" s="673"/>
      <c r="H33" s="347"/>
      <c r="I33" s="347"/>
      <c r="J33" s="302"/>
      <c r="K33" s="301"/>
      <c r="L33" s="347"/>
      <c r="M33" s="347"/>
      <c r="N33" s="347"/>
      <c r="O33" s="347"/>
      <c r="P33" s="347"/>
      <c r="Q33" s="347"/>
      <c r="R33" s="389"/>
      <c r="S33" s="359"/>
      <c r="T33" s="359"/>
      <c r="U33" s="301"/>
      <c r="V33" s="302"/>
      <c r="W33" s="360"/>
      <c r="X33" s="302"/>
      <c r="Y33" s="302"/>
      <c r="Z33" s="360"/>
      <c r="AA33" s="360"/>
      <c r="AB33" s="346"/>
      <c r="AC33" s="347"/>
      <c r="AD33" s="361"/>
      <c r="AE33" s="362"/>
      <c r="AF33" s="501"/>
      <c r="AG33" s="501"/>
      <c r="AH33" s="305"/>
      <c r="AI33" s="610"/>
      <c r="AJ33" s="611"/>
      <c r="AK33" s="304"/>
      <c r="AL33" s="304"/>
      <c r="AM33" s="391"/>
      <c r="AN33" s="391"/>
    </row>
    <row r="34" spans="1:184" s="310" customFormat="1" ht="15" customHeight="1">
      <c r="A34" s="302"/>
      <c r="B34" s="302"/>
      <c r="C34" s="301"/>
      <c r="D34" s="673"/>
      <c r="E34" s="346"/>
      <c r="F34" s="346"/>
      <c r="G34" s="673"/>
      <c r="H34" s="347"/>
      <c r="I34" s="347"/>
      <c r="J34" s="302"/>
      <c r="K34" s="301"/>
      <c r="L34" s="347"/>
      <c r="M34" s="347"/>
      <c r="N34" s="347"/>
      <c r="O34" s="347"/>
      <c r="P34" s="347"/>
      <c r="Q34" s="347"/>
      <c r="R34" s="389"/>
      <c r="S34" s="359"/>
      <c r="T34" s="359"/>
      <c r="U34" s="301"/>
      <c r="V34" s="302"/>
      <c r="W34" s="360"/>
      <c r="X34" s="302"/>
      <c r="Y34" s="302"/>
      <c r="Z34" s="360"/>
      <c r="AA34" s="360"/>
      <c r="AB34" s="346"/>
      <c r="AC34" s="347"/>
      <c r="AD34" s="361"/>
      <c r="AE34" s="362"/>
      <c r="AF34" s="363"/>
      <c r="AG34" s="363"/>
      <c r="AH34" s="364"/>
      <c r="AI34" s="610"/>
      <c r="AJ34" s="611"/>
      <c r="AK34" s="518"/>
      <c r="AL34" s="304"/>
      <c r="AM34" s="391"/>
      <c r="AN34" s="391"/>
    </row>
    <row r="35" spans="1:184" s="388" customFormat="1" ht="15" customHeight="1">
      <c r="A35" s="343"/>
      <c r="B35" s="343"/>
      <c r="C35" s="342"/>
      <c r="D35" s="1183"/>
      <c r="E35" s="343"/>
      <c r="F35" s="343"/>
      <c r="G35" s="343"/>
      <c r="H35" s="298"/>
      <c r="I35" s="298"/>
      <c r="J35" s="343">
        <f>SUM(J11:J34)</f>
        <v>58840</v>
      </c>
      <c r="K35" s="342"/>
      <c r="L35" s="298"/>
      <c r="M35" s="1183"/>
      <c r="N35" s="298"/>
      <c r="O35" s="298"/>
      <c r="P35" s="298"/>
      <c r="Q35" s="298"/>
      <c r="R35" s="342"/>
      <c r="S35" s="343">
        <f>SUM(S11:S34)</f>
        <v>58863</v>
      </c>
      <c r="T35" s="343"/>
      <c r="U35" s="343"/>
      <c r="V35" s="343"/>
      <c r="W35" s="366"/>
      <c r="X35" s="343"/>
      <c r="Y35" s="299"/>
      <c r="Z35" s="1183"/>
      <c r="AA35" s="345"/>
      <c r="AB35" s="357">
        <f>SUM(AB7:AB34)</f>
        <v>1334.4528571428573</v>
      </c>
      <c r="AC35" s="357"/>
      <c r="AD35" s="300"/>
      <c r="AE35" s="358"/>
      <c r="AF35" s="357">
        <f>AB35/60</f>
        <v>22.240880952380955</v>
      </c>
      <c r="AG35" s="300"/>
      <c r="AH35" s="392"/>
      <c r="AI35" s="392"/>
      <c r="AJ35" s="392"/>
      <c r="AK35" s="518"/>
      <c r="AL35" s="303"/>
      <c r="GB35" s="393"/>
    </row>
    <row r="36" spans="1:184">
      <c r="A36" s="1180"/>
      <c r="B36" s="1180"/>
      <c r="L36" s="394"/>
      <c r="M36" s="395"/>
      <c r="N36" s="395"/>
      <c r="O36" s="395"/>
      <c r="P36" s="395"/>
      <c r="Q36" s="395"/>
      <c r="R36" s="395"/>
      <c r="S36" s="395"/>
      <c r="T36" s="395"/>
      <c r="U36" s="395"/>
      <c r="V36" s="395"/>
      <c r="W36" s="396"/>
      <c r="Y36" s="1180"/>
      <c r="Z36" s="1180"/>
      <c r="AA36" s="1180"/>
      <c r="AK36" s="612"/>
    </row>
    <row r="37" spans="1:184">
      <c r="S37" s="315"/>
      <c r="T37" s="315"/>
      <c r="U37" s="315"/>
      <c r="V37" s="397"/>
      <c r="W37" s="398"/>
      <c r="Z37" s="835" t="s">
        <v>2307</v>
      </c>
    </row>
    <row r="38" spans="1:184">
      <c r="I38" s="369" t="s">
        <v>592</v>
      </c>
      <c r="R38" s="369" t="s">
        <v>594</v>
      </c>
      <c r="W38" s="367"/>
      <c r="AM38" s="315"/>
      <c r="AN38" s="315"/>
    </row>
    <row r="39" spans="1:184" s="1180" customFormat="1">
      <c r="I39" s="1555"/>
      <c r="J39" s="1555"/>
      <c r="R39" s="1555" t="s">
        <v>61</v>
      </c>
      <c r="S39" s="1555"/>
      <c r="T39" s="1555"/>
      <c r="U39" s="1555"/>
      <c r="V39" s="1555"/>
      <c r="W39" s="1555"/>
      <c r="X39" s="1555"/>
      <c r="Y39" s="399"/>
      <c r="Z39" s="399"/>
      <c r="AA39" s="399"/>
      <c r="AH39" s="400"/>
      <c r="AI39" s="400"/>
      <c r="AJ39" s="400"/>
      <c r="AK39" s="369"/>
      <c r="AL39" s="370"/>
      <c r="AM39" s="370"/>
    </row>
    <row r="40" spans="1:184">
      <c r="A40" s="369"/>
      <c r="B40" s="369"/>
      <c r="C40" s="369"/>
      <c r="I40" s="369" t="s">
        <v>593</v>
      </c>
      <c r="M40" s="369"/>
      <c r="T40" s="369"/>
      <c r="W40" s="367"/>
      <c r="AK40" s="400"/>
      <c r="AM40" s="315"/>
      <c r="AN40" s="315"/>
    </row>
  </sheetData>
  <mergeCells count="8">
    <mergeCell ref="AL5:AL7"/>
    <mergeCell ref="I39:J39"/>
    <mergeCell ref="R39:X39"/>
    <mergeCell ref="A2:AE2"/>
    <mergeCell ref="H4:H5"/>
    <mergeCell ref="I4:I5"/>
    <mergeCell ref="O4:Q4"/>
    <mergeCell ref="Z4:AA4"/>
  </mergeCells>
  <conditionalFormatting sqref="AA32">
    <cfRule type="duplicateValues" dxfId="1412" priority="84" stopIfTrue="1"/>
  </conditionalFormatting>
  <conditionalFormatting sqref="AA32">
    <cfRule type="duplicateValues" dxfId="1411" priority="82" stopIfTrue="1"/>
    <cfRule type="duplicateValues" dxfId="1410" priority="83" stopIfTrue="1"/>
  </conditionalFormatting>
  <conditionalFormatting sqref="BC32:BD32 BL32 AT32:AW32">
    <cfRule type="duplicateValues" dxfId="1409" priority="81" stopIfTrue="1"/>
  </conditionalFormatting>
  <conditionalFormatting sqref="BC32:BD32 BL32 AT32:AW32">
    <cfRule type="duplicateValues" dxfId="1408" priority="79" stopIfTrue="1"/>
    <cfRule type="duplicateValues" dxfId="1407" priority="80" stopIfTrue="1"/>
  </conditionalFormatting>
  <conditionalFormatting sqref="BM32">
    <cfRule type="duplicateValues" dxfId="1406" priority="78" stopIfTrue="1"/>
  </conditionalFormatting>
  <conditionalFormatting sqref="BM32">
    <cfRule type="duplicateValues" dxfId="1405" priority="76" stopIfTrue="1"/>
    <cfRule type="duplicateValues" dxfId="1404" priority="77" stopIfTrue="1"/>
  </conditionalFormatting>
  <conditionalFormatting sqref="D2">
    <cfRule type="duplicateValues" dxfId="1403" priority="75" stopIfTrue="1"/>
  </conditionalFormatting>
  <conditionalFormatting sqref="D2">
    <cfRule type="duplicateValues" dxfId="1402" priority="73" stopIfTrue="1"/>
    <cfRule type="duplicateValues" dxfId="1401" priority="74" stopIfTrue="1"/>
  </conditionalFormatting>
  <conditionalFormatting sqref="BC33:BD34 BL33:BL34 AT33:AW34 AE33:AE34">
    <cfRule type="duplicateValues" dxfId="1400" priority="72" stopIfTrue="1"/>
  </conditionalFormatting>
  <conditionalFormatting sqref="BC33:BD34 BL33:BL34 AT33:AW34 AE33:AE34">
    <cfRule type="duplicateValues" dxfId="1399" priority="70" stopIfTrue="1"/>
    <cfRule type="duplicateValues" dxfId="1398" priority="71" stopIfTrue="1"/>
  </conditionalFormatting>
  <conditionalFormatting sqref="BM33:BM34">
    <cfRule type="duplicateValues" dxfId="1397" priority="69" stopIfTrue="1"/>
  </conditionalFormatting>
  <conditionalFormatting sqref="BM33:BM34">
    <cfRule type="duplicateValues" dxfId="1396" priority="67" stopIfTrue="1"/>
    <cfRule type="duplicateValues" dxfId="1395" priority="68" stopIfTrue="1"/>
  </conditionalFormatting>
  <conditionalFormatting sqref="D28:D29">
    <cfRule type="duplicateValues" dxfId="1394" priority="31" stopIfTrue="1"/>
  </conditionalFormatting>
  <conditionalFormatting sqref="D28:D29">
    <cfRule type="duplicateValues" dxfId="1393" priority="32" stopIfTrue="1"/>
    <cfRule type="duplicateValues" dxfId="1392" priority="33" stopIfTrue="1"/>
  </conditionalFormatting>
  <conditionalFormatting sqref="D11:D16 D22:D26">
    <cfRule type="duplicateValues" dxfId="1391" priority="28" stopIfTrue="1"/>
  </conditionalFormatting>
  <conditionalFormatting sqref="D11:D16 D22:D26">
    <cfRule type="duplicateValues" dxfId="1390" priority="29" stopIfTrue="1"/>
    <cfRule type="duplicateValues" dxfId="1389" priority="30" stopIfTrue="1"/>
  </conditionalFormatting>
  <conditionalFormatting sqref="D27">
    <cfRule type="duplicateValues" dxfId="1388" priority="24" stopIfTrue="1"/>
  </conditionalFormatting>
  <conditionalFormatting sqref="D27">
    <cfRule type="duplicateValues" dxfId="1387" priority="22" stopIfTrue="1"/>
    <cfRule type="duplicateValues" dxfId="1386" priority="23" stopIfTrue="1"/>
  </conditionalFormatting>
  <conditionalFormatting sqref="D17:D21">
    <cfRule type="duplicateValues" dxfId="1385" priority="10" stopIfTrue="1"/>
  </conditionalFormatting>
  <conditionalFormatting sqref="D17:D21">
    <cfRule type="duplicateValues" dxfId="1384" priority="11" stopIfTrue="1"/>
    <cfRule type="duplicateValues" dxfId="1383" priority="12" stopIfTrue="1"/>
  </conditionalFormatting>
  <conditionalFormatting sqref="D31">
    <cfRule type="duplicateValues" dxfId="1382" priority="9" stopIfTrue="1"/>
  </conditionalFormatting>
  <conditionalFormatting sqref="D31">
    <cfRule type="duplicateValues" dxfId="1381" priority="7" stopIfTrue="1"/>
    <cfRule type="duplicateValues" dxfId="1380" priority="8" stopIfTrue="1"/>
  </conditionalFormatting>
  <conditionalFormatting sqref="D30">
    <cfRule type="duplicateValues" dxfId="1379" priority="4" stopIfTrue="1"/>
  </conditionalFormatting>
  <conditionalFormatting sqref="D30">
    <cfRule type="duplicateValues" dxfId="1378" priority="5" stopIfTrue="1"/>
    <cfRule type="duplicateValues" dxfId="1377" priority="6" stopIfTrue="1"/>
  </conditionalFormatting>
  <conditionalFormatting sqref="D8:D10">
    <cfRule type="duplicateValues" dxfId="1376" priority="3" stopIfTrue="1"/>
  </conditionalFormatting>
  <conditionalFormatting sqref="D8:D10">
    <cfRule type="duplicateValues" dxfId="1375" priority="1" stopIfTrue="1"/>
    <cfRule type="duplicateValues" dxfId="1374" priority="2" stopIfTrue="1"/>
  </conditionalFormatting>
  <printOptions horizontalCentered="1"/>
  <pageMargins left="0" right="0" top="0" bottom="0" header="0.31496062992125984" footer="0.31496062992125984"/>
  <pageSetup paperSize="122" scale="65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FF0000"/>
  </sheetPr>
  <dimension ref="A1:JD44"/>
  <sheetViews>
    <sheetView zoomScale="110" zoomScaleNormal="110" workbookViewId="0">
      <selection activeCell="D18" sqref="D18"/>
    </sheetView>
  </sheetViews>
  <sheetFormatPr defaultRowHeight="18"/>
  <cols>
    <col min="1" max="1" width="4.5703125" style="490" customWidth="1"/>
    <col min="2" max="2" width="4.5703125" style="490" hidden="1" customWidth="1"/>
    <col min="3" max="3" width="32.7109375" style="490" hidden="1" customWidth="1"/>
    <col min="4" max="4" width="11.7109375" style="490" customWidth="1"/>
    <col min="5" max="5" width="12.42578125" style="490" customWidth="1"/>
    <col min="6" max="6" width="8.7109375" style="490" hidden="1" customWidth="1"/>
    <col min="7" max="7" width="7.28515625" style="490" hidden="1" customWidth="1"/>
    <col min="8" max="8" width="15.42578125" style="490" customWidth="1"/>
    <col min="9" max="9" width="20.5703125" style="490" customWidth="1"/>
    <col min="10" max="10" width="5.85546875" style="490" customWidth="1"/>
    <col min="11" max="11" width="7" style="490" customWidth="1"/>
    <col min="12" max="12" width="25.7109375" style="490" customWidth="1"/>
    <col min="13" max="13" width="9.28515625" style="490" customWidth="1"/>
    <col min="14" max="14" width="9.7109375" style="490" customWidth="1"/>
    <col min="15" max="15" width="4" style="490" customWidth="1"/>
    <col min="16" max="16" width="9.42578125" style="490" customWidth="1"/>
    <col min="17" max="17" width="5.5703125" style="490" customWidth="1"/>
    <col min="18" max="18" width="7.7109375" style="490" customWidth="1"/>
    <col min="19" max="19" width="5.140625" style="490" customWidth="1"/>
    <col min="20" max="20" width="6.28515625" style="490" hidden="1" customWidth="1"/>
    <col min="21" max="21" width="7.42578125" style="490" customWidth="1"/>
    <col min="22" max="22" width="17.28515625" style="490" customWidth="1"/>
    <col min="23" max="23" width="5.140625" style="503" hidden="1" customWidth="1"/>
    <col min="24" max="24" width="4.85546875" style="490" customWidth="1"/>
    <col min="25" max="25" width="16.42578125" style="490" customWidth="1"/>
    <col min="26" max="26" width="4.5703125" style="490" customWidth="1"/>
    <col min="27" max="27" width="4.28515625" style="490" customWidth="1"/>
    <col min="28" max="28" width="4.5703125" style="490" customWidth="1"/>
    <col min="29" max="29" width="4.7109375" style="490" hidden="1" customWidth="1"/>
    <col min="30" max="30" width="6.7109375" style="490" hidden="1" customWidth="1"/>
    <col min="31" max="31" width="3.7109375" style="490" hidden="1" customWidth="1"/>
    <col min="32" max="32" width="4.5703125" style="490" customWidth="1"/>
    <col min="33" max="33" width="6.42578125" style="490" customWidth="1"/>
    <col min="34" max="34" width="6.28515625" style="504" customWidth="1"/>
    <col min="35" max="35" width="4.42578125" style="504" customWidth="1"/>
    <col min="36" max="37" width="4.140625" style="504" customWidth="1"/>
    <col min="38" max="38" width="69.28515625" style="490" customWidth="1"/>
    <col min="39" max="16384" width="9.140625" style="490"/>
  </cols>
  <sheetData>
    <row r="1" spans="1:264" ht="6" customHeight="1" thickBot="1"/>
    <row r="2" spans="1:264" s="661" customFormat="1" ht="23.25" customHeight="1" thickTop="1" thickBot="1">
      <c r="A2" s="1536" t="s">
        <v>1580</v>
      </c>
      <c r="B2" s="1537"/>
      <c r="C2" s="1537"/>
      <c r="D2" s="1537"/>
      <c r="E2" s="1537"/>
      <c r="F2" s="1537"/>
      <c r="G2" s="1537"/>
      <c r="H2" s="1537"/>
      <c r="I2" s="1537"/>
      <c r="J2" s="1537"/>
      <c r="K2" s="1537"/>
      <c r="L2" s="1537"/>
      <c r="M2" s="1537"/>
      <c r="N2" s="1537"/>
      <c r="O2" s="1537"/>
      <c r="P2" s="1537"/>
      <c r="Q2" s="1537"/>
      <c r="R2" s="1537"/>
      <c r="S2" s="1537"/>
      <c r="T2" s="1537"/>
      <c r="U2" s="1537"/>
      <c r="V2" s="1537"/>
      <c r="W2" s="1537"/>
      <c r="X2" s="1537"/>
      <c r="Y2" s="1537"/>
      <c r="Z2" s="1537"/>
      <c r="AA2" s="1537"/>
      <c r="AB2" s="1537"/>
      <c r="AC2" s="1537"/>
      <c r="AD2" s="1537"/>
      <c r="AE2" s="1537"/>
      <c r="AF2" s="657"/>
      <c r="AG2" s="658" t="s">
        <v>51</v>
      </c>
      <c r="AH2" s="659" t="s">
        <v>52</v>
      </c>
      <c r="AI2" s="660"/>
      <c r="AJ2" s="660"/>
      <c r="AK2" s="660"/>
    </row>
    <row r="3" spans="1:264" s="660" customFormat="1" ht="18" customHeight="1" thickTop="1" thickBot="1">
      <c r="A3" s="662" t="s">
        <v>1289</v>
      </c>
      <c r="B3" s="525"/>
      <c r="C3" s="525"/>
      <c r="D3" s="526"/>
      <c r="E3" s="526"/>
      <c r="F3" s="526"/>
      <c r="G3" s="526"/>
      <c r="H3" s="526"/>
      <c r="I3" s="526"/>
      <c r="J3" s="527" t="s">
        <v>36</v>
      </c>
      <c r="K3" s="527"/>
      <c r="L3" s="528" t="s">
        <v>59</v>
      </c>
      <c r="M3" s="529"/>
      <c r="N3" s="530"/>
      <c r="O3" s="530"/>
      <c r="P3" s="530"/>
      <c r="R3" s="663"/>
      <c r="S3" s="664"/>
      <c r="T3" s="664"/>
      <c r="U3" s="664"/>
      <c r="V3" s="664"/>
      <c r="W3" s="665"/>
      <c r="X3" s="531"/>
      <c r="Y3" s="531"/>
      <c r="Z3" s="666" t="s">
        <v>3918</v>
      </c>
      <c r="AA3" s="667"/>
      <c r="AB3" s="532"/>
      <c r="AC3" s="533"/>
      <c r="AD3" s="533"/>
      <c r="AE3" s="533"/>
      <c r="AF3" s="534"/>
      <c r="AG3" s="668"/>
      <c r="AH3" s="669"/>
    </row>
    <row r="4" spans="1:264" s="1316" customFormat="1" ht="12" customHeight="1" thickTop="1">
      <c r="A4" s="506" t="s">
        <v>37</v>
      </c>
      <c r="B4" s="493"/>
      <c r="C4" s="493" t="s">
        <v>13</v>
      </c>
      <c r="D4" s="571" t="s">
        <v>1296</v>
      </c>
      <c r="E4" s="1313" t="s">
        <v>1296</v>
      </c>
      <c r="F4" s="1313"/>
      <c r="G4" s="1313"/>
      <c r="H4" s="1538" t="s">
        <v>15</v>
      </c>
      <c r="I4" s="1532" t="s">
        <v>16</v>
      </c>
      <c r="J4" s="505" t="s">
        <v>17</v>
      </c>
      <c r="K4" s="572" t="s">
        <v>18</v>
      </c>
      <c r="L4" s="1317" t="s">
        <v>19</v>
      </c>
      <c r="M4" s="493" t="s">
        <v>39</v>
      </c>
      <c r="N4" s="507" t="s">
        <v>20</v>
      </c>
      <c r="O4" s="1539" t="s">
        <v>21</v>
      </c>
      <c r="P4" s="1539"/>
      <c r="Q4" s="1539"/>
      <c r="R4" s="508" t="s">
        <v>22</v>
      </c>
      <c r="S4" s="492" t="s">
        <v>38</v>
      </c>
      <c r="T4" s="492"/>
      <c r="U4" s="492" t="s">
        <v>57</v>
      </c>
      <c r="V4" s="492" t="s">
        <v>53</v>
      </c>
      <c r="W4" s="509" t="s">
        <v>8</v>
      </c>
      <c r="X4" s="493" t="s">
        <v>40</v>
      </c>
      <c r="Y4" s="510" t="s">
        <v>41</v>
      </c>
      <c r="Z4" s="1540" t="s">
        <v>23</v>
      </c>
      <c r="AA4" s="1541"/>
      <c r="AB4" s="493" t="s">
        <v>44</v>
      </c>
      <c r="AC4" s="493" t="s">
        <v>45</v>
      </c>
      <c r="AD4" s="493" t="s">
        <v>46</v>
      </c>
      <c r="AE4" s="493"/>
      <c r="AF4" s="511" t="s">
        <v>44</v>
      </c>
      <c r="AG4" s="1314" t="s">
        <v>51</v>
      </c>
      <c r="AH4" s="573" t="s">
        <v>52</v>
      </c>
      <c r="AI4" s="524"/>
      <c r="AJ4" s="524"/>
      <c r="AK4" s="524"/>
    </row>
    <row r="5" spans="1:264" s="1316" customFormat="1" ht="12" customHeight="1" thickBot="1">
      <c r="A5" s="512" t="s">
        <v>47</v>
      </c>
      <c r="B5" s="496"/>
      <c r="C5" s="496" t="s">
        <v>24</v>
      </c>
      <c r="D5" s="494" t="s">
        <v>1297</v>
      </c>
      <c r="E5" s="1315" t="s">
        <v>1298</v>
      </c>
      <c r="F5" s="1315"/>
      <c r="G5" s="1315"/>
      <c r="H5" s="1538"/>
      <c r="I5" s="1534"/>
      <c r="J5" s="505" t="s">
        <v>26</v>
      </c>
      <c r="K5" s="574" t="s">
        <v>26</v>
      </c>
      <c r="L5" s="575" t="s">
        <v>27</v>
      </c>
      <c r="M5" s="576"/>
      <c r="N5" s="513"/>
      <c r="O5" s="1317" t="s">
        <v>30</v>
      </c>
      <c r="P5" s="1317" t="s">
        <v>31</v>
      </c>
      <c r="Q5" s="1317" t="s">
        <v>32</v>
      </c>
      <c r="R5" s="514" t="s">
        <v>33</v>
      </c>
      <c r="S5" s="495" t="s">
        <v>48</v>
      </c>
      <c r="T5" s="495" t="s">
        <v>217</v>
      </c>
      <c r="U5" s="495" t="s">
        <v>58</v>
      </c>
      <c r="V5" s="495" t="s">
        <v>54</v>
      </c>
      <c r="W5" s="515"/>
      <c r="X5" s="512"/>
      <c r="Y5" s="1318" t="s">
        <v>34</v>
      </c>
      <c r="Z5" s="1318" t="s">
        <v>42</v>
      </c>
      <c r="AA5" s="1318" t="s">
        <v>43</v>
      </c>
      <c r="AB5" s="497" t="s">
        <v>49</v>
      </c>
      <c r="AC5" s="496"/>
      <c r="AD5" s="496"/>
      <c r="AE5" s="497"/>
      <c r="AF5" s="516"/>
      <c r="AG5" s="1315"/>
      <c r="AH5" s="577"/>
      <c r="AI5" s="670" t="s">
        <v>50</v>
      </c>
      <c r="AJ5" s="670" t="s">
        <v>0</v>
      </c>
      <c r="AK5" s="602" t="s">
        <v>38</v>
      </c>
      <c r="AL5" s="1532" t="s">
        <v>1325</v>
      </c>
    </row>
    <row r="6" spans="1:264" s="1316" customFormat="1" ht="21.75" hidden="1" customHeight="1" thickTop="1">
      <c r="A6" s="1314"/>
      <c r="B6" s="498"/>
      <c r="C6" s="498"/>
      <c r="D6" s="498"/>
      <c r="E6" s="498"/>
      <c r="F6" s="498"/>
      <c r="G6" s="498"/>
      <c r="H6" s="498"/>
      <c r="I6" s="498"/>
      <c r="J6" s="498"/>
      <c r="K6" s="498"/>
      <c r="L6" s="499"/>
      <c r="M6" s="498"/>
      <c r="N6" s="498"/>
      <c r="O6" s="498"/>
      <c r="P6" s="498"/>
      <c r="Q6" s="498"/>
      <c r="R6" s="499"/>
      <c r="S6" s="578"/>
      <c r="T6" s="578"/>
      <c r="U6" s="578"/>
      <c r="V6" s="578"/>
      <c r="W6" s="579"/>
      <c r="X6" s="498"/>
      <c r="Y6" s="498"/>
      <c r="Z6" s="498"/>
      <c r="AA6" s="498"/>
      <c r="AB6" s="580">
        <f>S6/80</f>
        <v>0</v>
      </c>
      <c r="AC6" s="581">
        <f>AB6+AC5</f>
        <v>0</v>
      </c>
      <c r="AD6" s="582">
        <f>(7+(AC6/60))</f>
        <v>7</v>
      </c>
      <c r="AE6" s="583">
        <f>FLOOR(AD6,1)</f>
        <v>7</v>
      </c>
      <c r="AF6" s="584">
        <f>(AE6+((AD6-AE6)*60*0.01))</f>
        <v>7</v>
      </c>
      <c r="AG6" s="1315"/>
      <c r="AH6" s="577"/>
      <c r="AI6" s="524"/>
      <c r="AJ6" s="524"/>
      <c r="AK6" s="602"/>
      <c r="AL6" s="1533"/>
    </row>
    <row r="7" spans="1:264" s="593" customFormat="1" ht="12" customHeight="1" thickTop="1">
      <c r="A7" s="585"/>
      <c r="B7" s="585"/>
      <c r="C7" s="586"/>
      <c r="D7" s="1313"/>
      <c r="E7" s="585"/>
      <c r="F7" s="585"/>
      <c r="G7" s="585"/>
      <c r="H7" s="587"/>
      <c r="I7" s="587"/>
      <c r="J7" s="585"/>
      <c r="K7" s="586"/>
      <c r="L7" s="587" t="s">
        <v>1</v>
      </c>
      <c r="M7" s="1313"/>
      <c r="N7" s="587"/>
      <c r="O7" s="587"/>
      <c r="P7" s="587"/>
      <c r="Q7" s="587"/>
      <c r="R7" s="586"/>
      <c r="S7" s="585"/>
      <c r="T7" s="585"/>
      <c r="U7" s="585"/>
      <c r="V7" s="585"/>
      <c r="W7" s="588"/>
      <c r="X7" s="585"/>
      <c r="Y7" s="589"/>
      <c r="Z7" s="1313"/>
      <c r="AA7" s="590"/>
      <c r="AB7" s="363">
        <f>S7/AI7+AJ7</f>
        <v>0</v>
      </c>
      <c r="AC7" s="363">
        <f>AB7+AC6</f>
        <v>0</v>
      </c>
      <c r="AD7" s="364">
        <f>(8+(AC7/60))</f>
        <v>8</v>
      </c>
      <c r="AE7" s="500">
        <f>FLOOR(AD7,1)</f>
        <v>8</v>
      </c>
      <c r="AF7" s="364">
        <f>(AE7+((AD7-AE7)*60*0.01))</f>
        <v>8</v>
      </c>
      <c r="AG7" s="591"/>
      <c r="AH7" s="592"/>
      <c r="AI7" s="592">
        <v>50</v>
      </c>
      <c r="AJ7" s="592">
        <v>0</v>
      </c>
      <c r="AK7" s="602" t="s">
        <v>1391</v>
      </c>
      <c r="AL7" s="1534"/>
    </row>
    <row r="8" spans="1:264" s="792" customFormat="1" ht="12.95" customHeight="1">
      <c r="A8" s="256" t="s">
        <v>69</v>
      </c>
      <c r="B8" s="257">
        <v>43631</v>
      </c>
      <c r="C8" s="713" t="str">
        <f>"*"&amp;D8&amp;"*"</f>
        <v>*PDR1906-1237*</v>
      </c>
      <c r="D8" s="672" t="s">
        <v>4177</v>
      </c>
      <c r="E8" s="256" t="s">
        <v>4176</v>
      </c>
      <c r="F8" s="256"/>
      <c r="G8" s="297" t="s">
        <v>2323</v>
      </c>
      <c r="H8" s="258" t="s">
        <v>1358</v>
      </c>
      <c r="I8" s="258" t="s">
        <v>2135</v>
      </c>
      <c r="J8" s="256">
        <v>12000</v>
      </c>
      <c r="K8" s="257">
        <v>22817</v>
      </c>
      <c r="L8" s="258" t="s">
        <v>2322</v>
      </c>
      <c r="M8" s="260" t="s">
        <v>2321</v>
      </c>
      <c r="N8" s="672"/>
      <c r="O8" s="257" t="s">
        <v>1291</v>
      </c>
      <c r="P8" s="257"/>
      <c r="Q8" s="257"/>
      <c r="R8" s="257">
        <v>43634</v>
      </c>
      <c r="S8" s="256">
        <v>12000</v>
      </c>
      <c r="T8" s="256"/>
      <c r="U8" s="256" t="s">
        <v>4273</v>
      </c>
      <c r="V8" s="743">
        <v>12000</v>
      </c>
      <c r="W8" s="259"/>
      <c r="X8" s="680" t="s">
        <v>1829</v>
      </c>
      <c r="Y8" s="260" t="s">
        <v>1336</v>
      </c>
      <c r="Z8" s="672">
        <v>434</v>
      </c>
      <c r="AA8" s="261">
        <v>1185</v>
      </c>
      <c r="AB8" s="501">
        <f t="shared" ref="AB8:AB36" si="0">S8/AI8+AJ8</f>
        <v>255</v>
      </c>
      <c r="AC8" s="501">
        <f t="shared" ref="AC8:AC36" si="1">AB8+AC7</f>
        <v>255</v>
      </c>
      <c r="AD8" s="305">
        <f t="shared" ref="AD8:AD36" si="2">(8+(AC8/60))</f>
        <v>12.25</v>
      </c>
      <c r="AE8" s="365">
        <f t="shared" ref="AE8:AE36" si="3">FLOOR(AD8,1)</f>
        <v>12</v>
      </c>
      <c r="AF8" s="305">
        <f t="shared" ref="AF8:AF36" si="4">(AE8+((AD8-AE8)*60*0.01))</f>
        <v>12.15</v>
      </c>
      <c r="AG8" s="262" t="s">
        <v>1330</v>
      </c>
      <c r="AH8" s="255" t="s">
        <v>2</v>
      </c>
      <c r="AI8" s="255">
        <v>50</v>
      </c>
      <c r="AJ8" s="255">
        <v>15</v>
      </c>
      <c r="AK8" s="255">
        <v>20</v>
      </c>
      <c r="AL8" s="751" t="s">
        <v>1384</v>
      </c>
    </row>
    <row r="9" spans="1:264" s="792" customFormat="1" ht="12.95" customHeight="1">
      <c r="A9" s="256" t="s">
        <v>1862</v>
      </c>
      <c r="B9" s="257">
        <v>43610</v>
      </c>
      <c r="C9" s="713" t="str">
        <f t="shared" ref="C9:C35" si="5">"*"&amp;D9&amp;"*"</f>
        <v>*PDR1906-0301*</v>
      </c>
      <c r="D9" s="672" t="s">
        <v>2807</v>
      </c>
      <c r="E9" s="256" t="s">
        <v>2806</v>
      </c>
      <c r="F9" s="256"/>
      <c r="G9" s="297" t="s">
        <v>2521</v>
      </c>
      <c r="H9" s="258" t="s">
        <v>2427</v>
      </c>
      <c r="I9" s="258" t="s">
        <v>2805</v>
      </c>
      <c r="J9" s="256">
        <v>1000</v>
      </c>
      <c r="K9" s="257">
        <v>43636</v>
      </c>
      <c r="L9" s="258" t="s">
        <v>2522</v>
      </c>
      <c r="M9" s="260" t="s">
        <v>2523</v>
      </c>
      <c r="N9" s="672"/>
      <c r="O9" s="257" t="s">
        <v>1291</v>
      </c>
      <c r="P9" s="257"/>
      <c r="Q9" s="257"/>
      <c r="R9" s="257">
        <v>43635</v>
      </c>
      <c r="S9" s="256">
        <v>1003</v>
      </c>
      <c r="T9" s="256"/>
      <c r="U9" s="256" t="s">
        <v>4414</v>
      </c>
      <c r="V9" s="743">
        <v>1000</v>
      </c>
      <c r="W9" s="259"/>
      <c r="X9" s="680" t="s">
        <v>1828</v>
      </c>
      <c r="Y9" s="674" t="s">
        <v>2524</v>
      </c>
      <c r="Z9" s="672">
        <v>864</v>
      </c>
      <c r="AA9" s="261">
        <v>1835</v>
      </c>
      <c r="AB9" s="501">
        <f t="shared" si="0"/>
        <v>35.06</v>
      </c>
      <c r="AC9" s="501">
        <f t="shared" si="1"/>
        <v>290.06</v>
      </c>
      <c r="AD9" s="305">
        <f t="shared" si="2"/>
        <v>12.834333333333333</v>
      </c>
      <c r="AE9" s="365">
        <f t="shared" si="3"/>
        <v>12</v>
      </c>
      <c r="AF9" s="305">
        <f t="shared" si="4"/>
        <v>12.5006</v>
      </c>
      <c r="AG9" s="262" t="s">
        <v>1330</v>
      </c>
      <c r="AH9" s="255" t="s">
        <v>2</v>
      </c>
      <c r="AI9" s="255">
        <v>50</v>
      </c>
      <c r="AJ9" s="255">
        <v>15</v>
      </c>
      <c r="AK9" s="255">
        <v>10</v>
      </c>
      <c r="AL9" s="255" t="s">
        <v>2525</v>
      </c>
    </row>
    <row r="10" spans="1:264" s="792" customFormat="1" ht="12.95" customHeight="1">
      <c r="A10" s="256">
        <v>30</v>
      </c>
      <c r="B10" s="257">
        <v>43631</v>
      </c>
      <c r="C10" s="713" t="str">
        <f t="shared" si="5"/>
        <v>*PDR1906-1243*</v>
      </c>
      <c r="D10" s="672" t="s">
        <v>4175</v>
      </c>
      <c r="E10" s="256" t="s">
        <v>4170</v>
      </c>
      <c r="F10" s="256"/>
      <c r="G10" s="297" t="s">
        <v>2521</v>
      </c>
      <c r="H10" s="258" t="s">
        <v>2427</v>
      </c>
      <c r="I10" s="258" t="s">
        <v>2805</v>
      </c>
      <c r="J10" s="256">
        <v>1000</v>
      </c>
      <c r="K10" s="257">
        <v>43638</v>
      </c>
      <c r="L10" s="258" t="s">
        <v>2522</v>
      </c>
      <c r="M10" s="260" t="s">
        <v>2523</v>
      </c>
      <c r="N10" s="672"/>
      <c r="O10" s="257" t="s">
        <v>1291</v>
      </c>
      <c r="P10" s="257"/>
      <c r="Q10" s="257"/>
      <c r="R10" s="257">
        <v>43636</v>
      </c>
      <c r="S10" s="256">
        <v>1000</v>
      </c>
      <c r="T10" s="256"/>
      <c r="U10" s="256" t="s">
        <v>4415</v>
      </c>
      <c r="V10" s="743">
        <v>890</v>
      </c>
      <c r="W10" s="259"/>
      <c r="X10" s="680" t="s">
        <v>1828</v>
      </c>
      <c r="Y10" s="674" t="s">
        <v>2524</v>
      </c>
      <c r="Z10" s="672">
        <v>864</v>
      </c>
      <c r="AA10" s="261">
        <v>1835</v>
      </c>
      <c r="AB10" s="501">
        <f t="shared" si="0"/>
        <v>20</v>
      </c>
      <c r="AC10" s="501">
        <f t="shared" si="1"/>
        <v>310.06</v>
      </c>
      <c r="AD10" s="305">
        <f t="shared" si="2"/>
        <v>13.167666666666666</v>
      </c>
      <c r="AE10" s="365">
        <f t="shared" si="3"/>
        <v>13</v>
      </c>
      <c r="AF10" s="305">
        <f t="shared" si="4"/>
        <v>13.1006</v>
      </c>
      <c r="AG10" s="262" t="s">
        <v>1330</v>
      </c>
      <c r="AH10" s="255" t="s">
        <v>2</v>
      </c>
      <c r="AI10" s="255">
        <v>50</v>
      </c>
      <c r="AJ10" s="255"/>
      <c r="AK10" s="255">
        <v>10</v>
      </c>
      <c r="AL10" s="255" t="s">
        <v>2525</v>
      </c>
    </row>
    <row r="11" spans="1:264" s="792" customFormat="1" ht="12.95" customHeight="1">
      <c r="A11" s="256">
        <v>40</v>
      </c>
      <c r="B11" s="257">
        <v>43634</v>
      </c>
      <c r="C11" s="713" t="str">
        <f t="shared" si="5"/>
        <v>*PDR1906-1332*</v>
      </c>
      <c r="D11" s="672" t="s">
        <v>4300</v>
      </c>
      <c r="E11" s="256" t="s">
        <v>4290</v>
      </c>
      <c r="F11" s="256"/>
      <c r="G11" s="297" t="s">
        <v>4289</v>
      </c>
      <c r="H11" s="258" t="s">
        <v>2383</v>
      </c>
      <c r="I11" s="258" t="s">
        <v>4288</v>
      </c>
      <c r="J11" s="256">
        <v>2060</v>
      </c>
      <c r="K11" s="257">
        <v>22817</v>
      </c>
      <c r="L11" s="258" t="s">
        <v>4287</v>
      </c>
      <c r="M11" s="260" t="s">
        <v>4286</v>
      </c>
      <c r="N11" s="672" t="s">
        <v>2147</v>
      </c>
      <c r="O11" s="257"/>
      <c r="P11" s="257">
        <v>43635</v>
      </c>
      <c r="Q11" s="257"/>
      <c r="R11" s="257">
        <v>43636</v>
      </c>
      <c r="S11" s="256">
        <v>2060</v>
      </c>
      <c r="T11" s="857" t="s">
        <v>2209</v>
      </c>
      <c r="U11" s="857"/>
      <c r="V11" s="743">
        <v>2060</v>
      </c>
      <c r="W11" s="259"/>
      <c r="X11" s="680" t="s">
        <v>1828</v>
      </c>
      <c r="Y11" s="674" t="s">
        <v>3850</v>
      </c>
      <c r="Z11" s="672">
        <v>508</v>
      </c>
      <c r="AA11" s="261">
        <v>1675</v>
      </c>
      <c r="AB11" s="501">
        <f t="shared" si="0"/>
        <v>91.2</v>
      </c>
      <c r="AC11" s="501">
        <f t="shared" si="1"/>
        <v>401.26</v>
      </c>
      <c r="AD11" s="305">
        <f t="shared" si="2"/>
        <v>14.687666666666667</v>
      </c>
      <c r="AE11" s="365">
        <f t="shared" si="3"/>
        <v>14</v>
      </c>
      <c r="AF11" s="305">
        <f t="shared" si="4"/>
        <v>14.412599999999999</v>
      </c>
      <c r="AG11" s="262" t="s">
        <v>1330</v>
      </c>
      <c r="AH11" s="255" t="s">
        <v>2</v>
      </c>
      <c r="AI11" s="255">
        <v>50</v>
      </c>
      <c r="AJ11" s="255">
        <v>50</v>
      </c>
      <c r="AK11" s="255">
        <v>10</v>
      </c>
      <c r="AL11" s="255" t="s">
        <v>2048</v>
      </c>
    </row>
    <row r="12" spans="1:264" s="792" customFormat="1" ht="12.95" customHeight="1">
      <c r="A12" s="256">
        <v>50</v>
      </c>
      <c r="B12" s="257">
        <v>43634</v>
      </c>
      <c r="C12" s="713" t="str">
        <f t="shared" si="5"/>
        <v>*PDR1906-1334*</v>
      </c>
      <c r="D12" s="672" t="s">
        <v>4299</v>
      </c>
      <c r="E12" s="256" t="s">
        <v>4290</v>
      </c>
      <c r="F12" s="256"/>
      <c r="G12" s="297" t="s">
        <v>4289</v>
      </c>
      <c r="H12" s="258" t="s">
        <v>2383</v>
      </c>
      <c r="I12" s="258" t="s">
        <v>4288</v>
      </c>
      <c r="J12" s="256">
        <v>2060</v>
      </c>
      <c r="K12" s="257">
        <v>22817</v>
      </c>
      <c r="L12" s="258" t="s">
        <v>4287</v>
      </c>
      <c r="M12" s="260" t="s">
        <v>4286</v>
      </c>
      <c r="N12" s="672" t="s">
        <v>2147</v>
      </c>
      <c r="O12" s="257" t="s">
        <v>1291</v>
      </c>
      <c r="P12" s="257"/>
      <c r="Q12" s="257"/>
      <c r="R12" s="257">
        <v>43636</v>
      </c>
      <c r="S12" s="256">
        <v>2060</v>
      </c>
      <c r="T12" s="857" t="s">
        <v>2209</v>
      </c>
      <c r="U12" s="857"/>
      <c r="V12" s="743">
        <v>2060</v>
      </c>
      <c r="W12" s="259"/>
      <c r="X12" s="680" t="s">
        <v>1828</v>
      </c>
      <c r="Y12" s="674" t="s">
        <v>3850</v>
      </c>
      <c r="Z12" s="672">
        <v>508</v>
      </c>
      <c r="AA12" s="261">
        <v>1675</v>
      </c>
      <c r="AB12" s="501">
        <f t="shared" si="0"/>
        <v>41.2</v>
      </c>
      <c r="AC12" s="501">
        <f t="shared" si="1"/>
        <v>442.46</v>
      </c>
      <c r="AD12" s="305">
        <f t="shared" si="2"/>
        <v>15.374333333333333</v>
      </c>
      <c r="AE12" s="365">
        <f t="shared" si="3"/>
        <v>15</v>
      </c>
      <c r="AF12" s="305">
        <f t="shared" si="4"/>
        <v>15.224599999999999</v>
      </c>
      <c r="AG12" s="262" t="s">
        <v>1330</v>
      </c>
      <c r="AH12" s="255" t="s">
        <v>2</v>
      </c>
      <c r="AI12" s="255">
        <v>50</v>
      </c>
      <c r="AJ12" s="255">
        <v>0</v>
      </c>
      <c r="AK12" s="255">
        <v>10</v>
      </c>
      <c r="AL12" s="255" t="s">
        <v>2048</v>
      </c>
    </row>
    <row r="13" spans="1:264" s="792" customFormat="1" ht="12.95" customHeight="1">
      <c r="A13" s="256">
        <v>60</v>
      </c>
      <c r="B13" s="257">
        <v>43634</v>
      </c>
      <c r="C13" s="713" t="str">
        <f t="shared" si="5"/>
        <v>*PDR1906-1336*</v>
      </c>
      <c r="D13" s="672" t="s">
        <v>4298</v>
      </c>
      <c r="E13" s="256" t="s">
        <v>4290</v>
      </c>
      <c r="F13" s="256"/>
      <c r="G13" s="297" t="s">
        <v>4289</v>
      </c>
      <c r="H13" s="258" t="s">
        <v>2383</v>
      </c>
      <c r="I13" s="258" t="s">
        <v>4288</v>
      </c>
      <c r="J13" s="256">
        <v>2060</v>
      </c>
      <c r="K13" s="257">
        <v>22817</v>
      </c>
      <c r="L13" s="258" t="s">
        <v>4287</v>
      </c>
      <c r="M13" s="260" t="s">
        <v>4286</v>
      </c>
      <c r="N13" s="672" t="s">
        <v>2147</v>
      </c>
      <c r="O13" s="257" t="s">
        <v>1291</v>
      </c>
      <c r="P13" s="257"/>
      <c r="Q13" s="257"/>
      <c r="R13" s="257">
        <v>43636</v>
      </c>
      <c r="S13" s="256">
        <v>2060</v>
      </c>
      <c r="T13" s="857" t="s">
        <v>2209</v>
      </c>
      <c r="U13" s="857"/>
      <c r="V13" s="743">
        <v>2060</v>
      </c>
      <c r="W13" s="259"/>
      <c r="X13" s="680" t="s">
        <v>1828</v>
      </c>
      <c r="Y13" s="674" t="s">
        <v>3850</v>
      </c>
      <c r="Z13" s="672">
        <v>508</v>
      </c>
      <c r="AA13" s="261">
        <v>1675</v>
      </c>
      <c r="AB13" s="501">
        <f t="shared" si="0"/>
        <v>41.2</v>
      </c>
      <c r="AC13" s="501">
        <f t="shared" si="1"/>
        <v>483.65999999999997</v>
      </c>
      <c r="AD13" s="305">
        <f t="shared" si="2"/>
        <v>16.061</v>
      </c>
      <c r="AE13" s="365">
        <f t="shared" si="3"/>
        <v>16</v>
      </c>
      <c r="AF13" s="305">
        <f t="shared" si="4"/>
        <v>16.0366</v>
      </c>
      <c r="AG13" s="262" t="s">
        <v>1330</v>
      </c>
      <c r="AH13" s="255" t="s">
        <v>2</v>
      </c>
      <c r="AI13" s="255">
        <v>50</v>
      </c>
      <c r="AJ13" s="255">
        <v>0</v>
      </c>
      <c r="AK13" s="255">
        <v>10</v>
      </c>
      <c r="AL13" s="255" t="s">
        <v>2048</v>
      </c>
    </row>
    <row r="14" spans="1:264" s="792" customFormat="1" ht="12.95" customHeight="1">
      <c r="A14" s="256">
        <v>70</v>
      </c>
      <c r="B14" s="257">
        <v>43634</v>
      </c>
      <c r="C14" s="713" t="str">
        <f t="shared" si="5"/>
        <v>*PDR1906-1338*</v>
      </c>
      <c r="D14" s="672" t="s">
        <v>4297</v>
      </c>
      <c r="E14" s="256" t="s">
        <v>4290</v>
      </c>
      <c r="F14" s="256"/>
      <c r="G14" s="297" t="s">
        <v>4289</v>
      </c>
      <c r="H14" s="258" t="s">
        <v>2383</v>
      </c>
      <c r="I14" s="258" t="s">
        <v>4288</v>
      </c>
      <c r="J14" s="256">
        <v>2060</v>
      </c>
      <c r="K14" s="257">
        <v>22817</v>
      </c>
      <c r="L14" s="258" t="s">
        <v>4287</v>
      </c>
      <c r="M14" s="260" t="s">
        <v>4286</v>
      </c>
      <c r="N14" s="672" t="s">
        <v>2147</v>
      </c>
      <c r="O14" s="257" t="s">
        <v>1291</v>
      </c>
      <c r="P14" s="257"/>
      <c r="Q14" s="257"/>
      <c r="R14" s="257">
        <v>43636</v>
      </c>
      <c r="S14" s="256">
        <v>2060</v>
      </c>
      <c r="T14" s="857" t="s">
        <v>2209</v>
      </c>
      <c r="U14" s="857"/>
      <c r="V14" s="743">
        <v>2060</v>
      </c>
      <c r="W14" s="259"/>
      <c r="X14" s="680" t="s">
        <v>1828</v>
      </c>
      <c r="Y14" s="674" t="s">
        <v>3850</v>
      </c>
      <c r="Z14" s="672">
        <v>508</v>
      </c>
      <c r="AA14" s="261">
        <v>1675</v>
      </c>
      <c r="AB14" s="501">
        <f t="shared" si="0"/>
        <v>41.2</v>
      </c>
      <c r="AC14" s="501">
        <f t="shared" si="1"/>
        <v>524.86</v>
      </c>
      <c r="AD14" s="305">
        <f t="shared" si="2"/>
        <v>16.747666666666667</v>
      </c>
      <c r="AE14" s="365">
        <f t="shared" si="3"/>
        <v>16</v>
      </c>
      <c r="AF14" s="305">
        <f t="shared" si="4"/>
        <v>16.448599999999999</v>
      </c>
      <c r="AG14" s="262" t="s">
        <v>1330</v>
      </c>
      <c r="AH14" s="255" t="s">
        <v>2</v>
      </c>
      <c r="AI14" s="255">
        <v>50</v>
      </c>
      <c r="AJ14" s="255">
        <v>0</v>
      </c>
      <c r="AK14" s="255">
        <v>10</v>
      </c>
      <c r="AL14" s="255" t="s">
        <v>2048</v>
      </c>
    </row>
    <row r="15" spans="1:264" s="792" customFormat="1" ht="12.95" customHeight="1">
      <c r="A15" s="256">
        <v>80</v>
      </c>
      <c r="B15" s="257">
        <v>43634</v>
      </c>
      <c r="C15" s="713" t="str">
        <f t="shared" si="5"/>
        <v>*PDR1906-1340*</v>
      </c>
      <c r="D15" s="672" t="s">
        <v>4296</v>
      </c>
      <c r="E15" s="256" t="s">
        <v>4290</v>
      </c>
      <c r="F15" s="256"/>
      <c r="G15" s="297" t="s">
        <v>4289</v>
      </c>
      <c r="H15" s="258" t="s">
        <v>2383</v>
      </c>
      <c r="I15" s="258" t="s">
        <v>4288</v>
      </c>
      <c r="J15" s="256">
        <v>2060</v>
      </c>
      <c r="K15" s="257">
        <v>22817</v>
      </c>
      <c r="L15" s="258" t="s">
        <v>4287</v>
      </c>
      <c r="M15" s="260" t="s">
        <v>4286</v>
      </c>
      <c r="N15" s="672" t="s">
        <v>2147</v>
      </c>
      <c r="O15" s="257" t="s">
        <v>1291</v>
      </c>
      <c r="P15" s="257"/>
      <c r="Q15" s="257"/>
      <c r="R15" s="257">
        <v>43636</v>
      </c>
      <c r="S15" s="256">
        <v>2060</v>
      </c>
      <c r="T15" s="857" t="s">
        <v>2209</v>
      </c>
      <c r="U15" s="857"/>
      <c r="V15" s="743">
        <v>2060</v>
      </c>
      <c r="W15" s="259"/>
      <c r="X15" s="680" t="s">
        <v>1828</v>
      </c>
      <c r="Y15" s="674" t="s">
        <v>3850</v>
      </c>
      <c r="Z15" s="672">
        <v>508</v>
      </c>
      <c r="AA15" s="261">
        <v>1675</v>
      </c>
      <c r="AB15" s="501">
        <f t="shared" si="0"/>
        <v>41.2</v>
      </c>
      <c r="AC15" s="501">
        <f t="shared" si="1"/>
        <v>566.06000000000006</v>
      </c>
      <c r="AD15" s="305">
        <f t="shared" si="2"/>
        <v>17.434333333333335</v>
      </c>
      <c r="AE15" s="365">
        <f t="shared" si="3"/>
        <v>17</v>
      </c>
      <c r="AF15" s="305">
        <f t="shared" si="4"/>
        <v>17.2606</v>
      </c>
      <c r="AG15" s="262" t="s">
        <v>1330</v>
      </c>
      <c r="AH15" s="255" t="s">
        <v>2</v>
      </c>
      <c r="AI15" s="255">
        <v>50</v>
      </c>
      <c r="AJ15" s="255">
        <v>0</v>
      </c>
      <c r="AK15" s="255">
        <v>10</v>
      </c>
      <c r="AL15" s="255" t="s">
        <v>2048</v>
      </c>
    </row>
    <row r="16" spans="1:264" s="792" customFormat="1" ht="12.95" customHeight="1">
      <c r="A16" s="256">
        <v>90</v>
      </c>
      <c r="B16" s="257">
        <v>43579</v>
      </c>
      <c r="C16" s="713" t="str">
        <f t="shared" si="5"/>
        <v>*PDR1906-0028*</v>
      </c>
      <c r="D16" s="672" t="s">
        <v>2304</v>
      </c>
      <c r="E16" s="256" t="s">
        <v>2303</v>
      </c>
      <c r="F16" s="256"/>
      <c r="G16" s="297" t="s">
        <v>2294</v>
      </c>
      <c r="H16" s="258" t="s">
        <v>2213</v>
      </c>
      <c r="I16" s="258" t="s">
        <v>2293</v>
      </c>
      <c r="J16" s="256">
        <v>1218</v>
      </c>
      <c r="K16" s="257">
        <v>43637</v>
      </c>
      <c r="L16" s="258" t="s">
        <v>2212</v>
      </c>
      <c r="M16" s="260" t="s">
        <v>2292</v>
      </c>
      <c r="N16" s="672"/>
      <c r="O16" s="257" t="s">
        <v>1291</v>
      </c>
      <c r="P16" s="257"/>
      <c r="Q16" s="257"/>
      <c r="R16" s="257">
        <v>43634</v>
      </c>
      <c r="S16" s="256">
        <v>1218</v>
      </c>
      <c r="T16" s="256"/>
      <c r="U16" s="256" t="s">
        <v>4303</v>
      </c>
      <c r="V16" s="743">
        <v>1218</v>
      </c>
      <c r="W16" s="259"/>
      <c r="X16" s="680" t="s">
        <v>1828</v>
      </c>
      <c r="Y16" s="674" t="s">
        <v>1304</v>
      </c>
      <c r="Z16" s="672">
        <v>532</v>
      </c>
      <c r="AA16" s="261">
        <v>1387</v>
      </c>
      <c r="AB16" s="501">
        <f t="shared" si="0"/>
        <v>39.36</v>
      </c>
      <c r="AC16" s="501">
        <f t="shared" si="1"/>
        <v>605.42000000000007</v>
      </c>
      <c r="AD16" s="305">
        <f t="shared" si="2"/>
        <v>18.090333333333334</v>
      </c>
      <c r="AE16" s="365">
        <f t="shared" si="3"/>
        <v>18</v>
      </c>
      <c r="AF16" s="305">
        <f t="shared" si="4"/>
        <v>18.054200000000002</v>
      </c>
      <c r="AG16" s="262" t="s">
        <v>1330</v>
      </c>
      <c r="AH16" s="255" t="s">
        <v>2</v>
      </c>
      <c r="AI16" s="255">
        <v>50</v>
      </c>
      <c r="AJ16" s="255">
        <v>15</v>
      </c>
      <c r="AK16" s="255">
        <v>10</v>
      </c>
      <c r="AL16" s="255" t="s">
        <v>2174</v>
      </c>
      <c r="AM16" s="274"/>
      <c r="AN16" s="274"/>
      <c r="AO16" s="274"/>
      <c r="AP16" s="274"/>
      <c r="AQ16" s="274"/>
      <c r="AR16" s="274"/>
      <c r="AS16" s="274"/>
      <c r="AT16" s="274"/>
      <c r="AU16" s="274"/>
      <c r="AV16" s="274"/>
      <c r="AW16" s="274"/>
      <c r="AX16" s="274"/>
      <c r="AY16" s="274"/>
      <c r="AZ16" s="274"/>
      <c r="BA16" s="274"/>
      <c r="BB16" s="274"/>
      <c r="BC16" s="274"/>
      <c r="BD16" s="274"/>
      <c r="BE16" s="274"/>
      <c r="BF16" s="274"/>
      <c r="BG16" s="274"/>
      <c r="BH16" s="274"/>
      <c r="BI16" s="274"/>
      <c r="BJ16" s="274"/>
      <c r="BK16" s="274"/>
      <c r="BL16" s="274"/>
      <c r="BM16" s="274"/>
      <c r="BN16" s="274"/>
      <c r="BO16" s="274"/>
      <c r="BP16" s="274"/>
      <c r="BQ16" s="274"/>
      <c r="BR16" s="274"/>
      <c r="BS16" s="274"/>
      <c r="BT16" s="274"/>
      <c r="BU16" s="274"/>
      <c r="BV16" s="274"/>
      <c r="BW16" s="274"/>
      <c r="BX16" s="274"/>
      <c r="BY16" s="274"/>
      <c r="BZ16" s="274"/>
      <c r="CA16" s="274"/>
      <c r="CB16" s="274"/>
      <c r="CC16" s="274"/>
      <c r="CD16" s="274"/>
      <c r="CE16" s="274"/>
      <c r="CF16" s="274"/>
      <c r="CG16" s="274"/>
      <c r="CH16" s="274"/>
      <c r="CI16" s="274"/>
      <c r="CJ16" s="274"/>
      <c r="CK16" s="274"/>
      <c r="CL16" s="274"/>
      <c r="CM16" s="274"/>
      <c r="CN16" s="274"/>
      <c r="CO16" s="274"/>
      <c r="CP16" s="274"/>
      <c r="CQ16" s="274"/>
      <c r="CR16" s="274"/>
      <c r="CS16" s="274"/>
      <c r="CT16" s="274"/>
      <c r="CU16" s="274"/>
      <c r="CV16" s="274"/>
      <c r="CW16" s="274"/>
      <c r="CX16" s="274"/>
      <c r="CY16" s="274"/>
      <c r="CZ16" s="274"/>
      <c r="DA16" s="274"/>
      <c r="DB16" s="274"/>
      <c r="DC16" s="274"/>
      <c r="DD16" s="274"/>
      <c r="DE16" s="274"/>
      <c r="DF16" s="274"/>
      <c r="DG16" s="274"/>
      <c r="DH16" s="274"/>
      <c r="DI16" s="274"/>
      <c r="DJ16" s="274"/>
      <c r="DK16" s="274"/>
      <c r="DL16" s="274"/>
      <c r="DM16" s="274"/>
      <c r="DN16" s="274"/>
      <c r="DO16" s="274"/>
      <c r="DP16" s="274"/>
      <c r="DQ16" s="274"/>
      <c r="DR16" s="274"/>
      <c r="DS16" s="274"/>
      <c r="DT16" s="274"/>
      <c r="DU16" s="274"/>
      <c r="DV16" s="274"/>
      <c r="DW16" s="274"/>
      <c r="DX16" s="274"/>
      <c r="DY16" s="274"/>
      <c r="DZ16" s="274"/>
      <c r="EA16" s="274"/>
      <c r="EB16" s="274"/>
      <c r="EC16" s="274"/>
      <c r="ED16" s="274"/>
      <c r="EE16" s="274"/>
      <c r="EF16" s="274"/>
      <c r="EG16" s="274"/>
      <c r="EH16" s="274"/>
      <c r="EI16" s="274"/>
      <c r="EJ16" s="274"/>
      <c r="EK16" s="274"/>
      <c r="EL16" s="274"/>
      <c r="EM16" s="274"/>
      <c r="EN16" s="274"/>
      <c r="EO16" s="274"/>
      <c r="EP16" s="274"/>
      <c r="EQ16" s="274"/>
      <c r="ER16" s="274"/>
      <c r="ES16" s="274"/>
      <c r="ET16" s="274"/>
      <c r="EU16" s="274"/>
      <c r="EV16" s="274"/>
      <c r="EW16" s="274"/>
      <c r="EX16" s="274"/>
      <c r="EY16" s="274"/>
      <c r="EZ16" s="274"/>
      <c r="FA16" s="274"/>
      <c r="FB16" s="274"/>
      <c r="FC16" s="274"/>
      <c r="FD16" s="274"/>
      <c r="FE16" s="274"/>
      <c r="FF16" s="274"/>
      <c r="FG16" s="274"/>
      <c r="FH16" s="274"/>
      <c r="FI16" s="274"/>
      <c r="FJ16" s="274"/>
      <c r="FK16" s="274"/>
      <c r="FL16" s="274"/>
      <c r="FM16" s="274"/>
      <c r="FN16" s="274"/>
      <c r="FO16" s="274"/>
      <c r="FP16" s="274"/>
      <c r="FQ16" s="274"/>
      <c r="FR16" s="274"/>
      <c r="FS16" s="274"/>
      <c r="FT16" s="274"/>
      <c r="FU16" s="274"/>
      <c r="FV16" s="274"/>
      <c r="FW16" s="274"/>
      <c r="FX16" s="274"/>
      <c r="FY16" s="274"/>
      <c r="FZ16" s="274"/>
      <c r="GA16" s="274"/>
      <c r="GB16" s="274"/>
      <c r="GC16" s="274"/>
      <c r="GD16" s="274"/>
      <c r="GE16" s="274"/>
      <c r="GF16" s="274"/>
      <c r="GG16" s="274"/>
      <c r="GH16" s="274"/>
      <c r="GI16" s="274"/>
      <c r="GJ16" s="274"/>
      <c r="GK16" s="274"/>
      <c r="GL16" s="274"/>
      <c r="GM16" s="274"/>
      <c r="GN16" s="274"/>
      <c r="GO16" s="274"/>
      <c r="GP16" s="274"/>
      <c r="GQ16" s="274"/>
      <c r="GR16" s="274"/>
      <c r="GS16" s="274"/>
      <c r="GT16" s="274"/>
      <c r="GU16" s="274"/>
      <c r="GV16" s="274"/>
      <c r="GW16" s="274"/>
      <c r="GX16" s="274"/>
      <c r="GY16" s="274"/>
      <c r="GZ16" s="274"/>
      <c r="HA16" s="274"/>
      <c r="HB16" s="274"/>
      <c r="HC16" s="274"/>
      <c r="HD16" s="274"/>
      <c r="HE16" s="274"/>
      <c r="HF16" s="274"/>
      <c r="HG16" s="274"/>
      <c r="HH16" s="274"/>
      <c r="HI16" s="274"/>
      <c r="HJ16" s="274"/>
      <c r="HK16" s="274"/>
      <c r="HL16" s="274"/>
      <c r="HM16" s="274"/>
      <c r="HN16" s="274"/>
      <c r="HO16" s="274"/>
      <c r="HP16" s="274"/>
      <c r="HQ16" s="274"/>
      <c r="HR16" s="274"/>
      <c r="HS16" s="274"/>
      <c r="HT16" s="274"/>
      <c r="HU16" s="274"/>
      <c r="HV16" s="274"/>
      <c r="HW16" s="274"/>
      <c r="HX16" s="274"/>
      <c r="HY16" s="274"/>
      <c r="HZ16" s="274"/>
      <c r="IA16" s="274"/>
      <c r="IB16" s="274"/>
      <c r="IC16" s="274"/>
      <c r="ID16" s="274"/>
      <c r="IE16" s="274"/>
      <c r="IF16" s="274"/>
      <c r="IG16" s="274"/>
      <c r="IH16" s="274"/>
      <c r="II16" s="274"/>
      <c r="IJ16" s="274"/>
      <c r="IK16" s="274"/>
      <c r="IL16" s="274"/>
      <c r="IM16" s="274"/>
      <c r="IN16" s="274"/>
      <c r="IO16" s="274"/>
      <c r="IP16" s="274"/>
      <c r="IQ16" s="274"/>
      <c r="IR16" s="274"/>
      <c r="IS16" s="274"/>
      <c r="IT16" s="274"/>
      <c r="IU16" s="274"/>
      <c r="IV16" s="274"/>
      <c r="IW16" s="274"/>
      <c r="IX16" s="274"/>
      <c r="IY16" s="274"/>
      <c r="IZ16" s="274"/>
      <c r="JA16" s="274"/>
      <c r="JB16" s="274"/>
      <c r="JC16" s="274"/>
      <c r="JD16" s="274"/>
    </row>
    <row r="17" spans="1:264" s="792" customFormat="1" ht="12.95" customHeight="1">
      <c r="A17" s="256">
        <v>100</v>
      </c>
      <c r="B17" s="257">
        <v>43628</v>
      </c>
      <c r="C17" s="713" t="str">
        <f t="shared" si="5"/>
        <v>*PDR1906-1065*</v>
      </c>
      <c r="D17" s="672" t="s">
        <v>3893</v>
      </c>
      <c r="E17" s="256" t="s">
        <v>3892</v>
      </c>
      <c r="F17" s="256"/>
      <c r="G17" s="297" t="s">
        <v>2181</v>
      </c>
      <c r="H17" s="258" t="s">
        <v>1450</v>
      </c>
      <c r="I17" s="258" t="s">
        <v>2182</v>
      </c>
      <c r="J17" s="256">
        <v>3000</v>
      </c>
      <c r="K17" s="257">
        <v>22818</v>
      </c>
      <c r="L17" s="258" t="s">
        <v>2183</v>
      </c>
      <c r="M17" s="260" t="s">
        <v>2184</v>
      </c>
      <c r="N17" s="672"/>
      <c r="O17" s="257" t="s">
        <v>1291</v>
      </c>
      <c r="P17" s="257"/>
      <c r="Q17" s="257"/>
      <c r="R17" s="257">
        <v>43634</v>
      </c>
      <c r="S17" s="256">
        <v>3000</v>
      </c>
      <c r="T17" s="256"/>
      <c r="U17" s="256" t="s">
        <v>4304</v>
      </c>
      <c r="V17" s="293">
        <v>3000</v>
      </c>
      <c r="W17" s="259"/>
      <c r="X17" s="680" t="s">
        <v>1829</v>
      </c>
      <c r="Y17" s="260" t="s">
        <v>1306</v>
      </c>
      <c r="Z17" s="672">
        <v>434</v>
      </c>
      <c r="AA17" s="261">
        <v>1185</v>
      </c>
      <c r="AB17" s="501">
        <f t="shared" si="0"/>
        <v>45</v>
      </c>
      <c r="AC17" s="501">
        <f t="shared" si="1"/>
        <v>650.42000000000007</v>
      </c>
      <c r="AD17" s="305">
        <f t="shared" si="2"/>
        <v>18.840333333333334</v>
      </c>
      <c r="AE17" s="365">
        <f t="shared" si="3"/>
        <v>18</v>
      </c>
      <c r="AF17" s="305">
        <f t="shared" si="4"/>
        <v>18.504200000000001</v>
      </c>
      <c r="AG17" s="262" t="s">
        <v>1330</v>
      </c>
      <c r="AH17" s="255" t="s">
        <v>2</v>
      </c>
      <c r="AI17" s="255">
        <v>100</v>
      </c>
      <c r="AJ17" s="255">
        <v>15</v>
      </c>
      <c r="AK17" s="255">
        <v>20</v>
      </c>
      <c r="AL17" s="840" t="s">
        <v>1885</v>
      </c>
    </row>
    <row r="18" spans="1:264" s="792" customFormat="1" ht="12.95" customHeight="1">
      <c r="A18" s="256">
        <v>110</v>
      </c>
      <c r="B18" s="257">
        <v>43635</v>
      </c>
      <c r="C18" s="713" t="str">
        <f t="shared" si="5"/>
        <v>*PDR1908-0011*</v>
      </c>
      <c r="D18" s="672" t="s">
        <v>4334</v>
      </c>
      <c r="E18" s="256" t="s">
        <v>4333</v>
      </c>
      <c r="F18" s="256"/>
      <c r="G18" s="297" t="s">
        <v>2119</v>
      </c>
      <c r="H18" s="258" t="s">
        <v>1450</v>
      </c>
      <c r="I18" s="258" t="s">
        <v>2118</v>
      </c>
      <c r="J18" s="256">
        <v>1300</v>
      </c>
      <c r="K18" s="257">
        <v>22879</v>
      </c>
      <c r="L18" s="258" t="s">
        <v>2117</v>
      </c>
      <c r="M18" s="260" t="s">
        <v>2116</v>
      </c>
      <c r="N18" s="672"/>
      <c r="O18" s="257" t="s">
        <v>1291</v>
      </c>
      <c r="P18" s="257"/>
      <c r="Q18" s="257"/>
      <c r="R18" s="257">
        <v>43636</v>
      </c>
      <c r="S18" s="256">
        <v>1300</v>
      </c>
      <c r="T18" s="256"/>
      <c r="U18" s="256" t="s">
        <v>4416</v>
      </c>
      <c r="V18" s="293">
        <v>1300</v>
      </c>
      <c r="W18" s="259"/>
      <c r="X18" s="680" t="s">
        <v>1829</v>
      </c>
      <c r="Y18" s="260" t="s">
        <v>1306</v>
      </c>
      <c r="Z18" s="672">
        <v>434</v>
      </c>
      <c r="AA18" s="261">
        <v>1185</v>
      </c>
      <c r="AB18" s="501">
        <f t="shared" si="0"/>
        <v>28</v>
      </c>
      <c r="AC18" s="501">
        <f t="shared" si="1"/>
        <v>678.42000000000007</v>
      </c>
      <c r="AD18" s="305">
        <f t="shared" si="2"/>
        <v>19.307000000000002</v>
      </c>
      <c r="AE18" s="365">
        <f t="shared" si="3"/>
        <v>19</v>
      </c>
      <c r="AF18" s="305">
        <f t="shared" si="4"/>
        <v>19.184200000000001</v>
      </c>
      <c r="AG18" s="262" t="s">
        <v>1330</v>
      </c>
      <c r="AH18" s="255" t="s">
        <v>2</v>
      </c>
      <c r="AI18" s="255">
        <v>100</v>
      </c>
      <c r="AJ18" s="255">
        <v>15</v>
      </c>
      <c r="AK18" s="255">
        <v>20</v>
      </c>
      <c r="AL18" s="840" t="s">
        <v>2084</v>
      </c>
    </row>
    <row r="19" spans="1:264" s="792" customFormat="1" ht="12.95" customHeight="1">
      <c r="A19" s="256">
        <v>120</v>
      </c>
      <c r="B19" s="257">
        <v>43616</v>
      </c>
      <c r="C19" s="713" t="str">
        <f t="shared" si="5"/>
        <v>*PDR1906-0476*</v>
      </c>
      <c r="D19" s="672" t="s">
        <v>3020</v>
      </c>
      <c r="E19" s="256" t="s">
        <v>3021</v>
      </c>
      <c r="F19" s="256"/>
      <c r="G19" s="297" t="s">
        <v>2185</v>
      </c>
      <c r="H19" s="258" t="s">
        <v>1450</v>
      </c>
      <c r="I19" s="258" t="s">
        <v>3022</v>
      </c>
      <c r="J19" s="256">
        <v>5000</v>
      </c>
      <c r="K19" s="257">
        <v>22818</v>
      </c>
      <c r="L19" s="258" t="s">
        <v>2186</v>
      </c>
      <c r="M19" s="260" t="s">
        <v>2187</v>
      </c>
      <c r="N19" s="672"/>
      <c r="O19" s="257" t="s">
        <v>1291</v>
      </c>
      <c r="P19" s="257"/>
      <c r="Q19" s="257"/>
      <c r="R19" s="257">
        <v>43634</v>
      </c>
      <c r="S19" s="256">
        <v>5003</v>
      </c>
      <c r="T19" s="256"/>
      <c r="U19" s="256" t="s">
        <v>4305</v>
      </c>
      <c r="V19" s="293">
        <v>5000</v>
      </c>
      <c r="W19" s="259"/>
      <c r="X19" s="680" t="s">
        <v>1829</v>
      </c>
      <c r="Y19" s="260" t="s">
        <v>1336</v>
      </c>
      <c r="Z19" s="672">
        <v>445</v>
      </c>
      <c r="AA19" s="261">
        <v>1311</v>
      </c>
      <c r="AB19" s="501">
        <f t="shared" si="0"/>
        <v>65.03</v>
      </c>
      <c r="AC19" s="501">
        <f t="shared" si="1"/>
        <v>743.45</v>
      </c>
      <c r="AD19" s="305">
        <f t="shared" si="2"/>
        <v>20.390833333333333</v>
      </c>
      <c r="AE19" s="365">
        <f t="shared" si="3"/>
        <v>20</v>
      </c>
      <c r="AF19" s="305">
        <f t="shared" si="4"/>
        <v>20.234500000000001</v>
      </c>
      <c r="AG19" s="262" t="s">
        <v>1330</v>
      </c>
      <c r="AH19" s="255" t="s">
        <v>2</v>
      </c>
      <c r="AI19" s="255">
        <v>100</v>
      </c>
      <c r="AJ19" s="255">
        <v>15</v>
      </c>
      <c r="AK19" s="255">
        <v>20</v>
      </c>
      <c r="AL19" s="255" t="s">
        <v>1631</v>
      </c>
    </row>
    <row r="20" spans="1:264" s="792" customFormat="1" ht="12.95" customHeight="1">
      <c r="A20" s="256">
        <v>130</v>
      </c>
      <c r="B20" s="257">
        <v>43609</v>
      </c>
      <c r="C20" s="713" t="str">
        <f t="shared" si="5"/>
        <v>*PDR1906-0218*</v>
      </c>
      <c r="D20" s="672" t="s">
        <v>2788</v>
      </c>
      <c r="E20" s="256" t="s">
        <v>2787</v>
      </c>
      <c r="F20" s="256"/>
      <c r="G20" s="297" t="s">
        <v>1533</v>
      </c>
      <c r="H20" s="258" t="s">
        <v>1358</v>
      </c>
      <c r="I20" s="258" t="s">
        <v>1532</v>
      </c>
      <c r="J20" s="256">
        <v>6010</v>
      </c>
      <c r="K20" s="257">
        <v>22818</v>
      </c>
      <c r="L20" s="258" t="s">
        <v>1531</v>
      </c>
      <c r="M20" s="260" t="s">
        <v>1708</v>
      </c>
      <c r="N20" s="672"/>
      <c r="O20" s="257" t="s">
        <v>1291</v>
      </c>
      <c r="P20" s="257"/>
      <c r="Q20" s="257"/>
      <c r="R20" s="257">
        <v>43634</v>
      </c>
      <c r="S20" s="256">
        <v>6013</v>
      </c>
      <c r="T20" s="256"/>
      <c r="U20" s="256" t="s">
        <v>4306</v>
      </c>
      <c r="V20" s="293">
        <v>6010</v>
      </c>
      <c r="W20" s="259"/>
      <c r="X20" s="680" t="s">
        <v>1829</v>
      </c>
      <c r="Y20" s="260" t="s">
        <v>1336</v>
      </c>
      <c r="Z20" s="672">
        <v>445</v>
      </c>
      <c r="AA20" s="261">
        <v>1311</v>
      </c>
      <c r="AB20" s="501">
        <f t="shared" si="0"/>
        <v>75.13</v>
      </c>
      <c r="AC20" s="501">
        <f t="shared" si="1"/>
        <v>818.58</v>
      </c>
      <c r="AD20" s="305">
        <f t="shared" si="2"/>
        <v>21.643000000000001</v>
      </c>
      <c r="AE20" s="365">
        <f t="shared" si="3"/>
        <v>21</v>
      </c>
      <c r="AF20" s="305">
        <f t="shared" si="4"/>
        <v>21.3858</v>
      </c>
      <c r="AG20" s="262" t="s">
        <v>1330</v>
      </c>
      <c r="AH20" s="255" t="s">
        <v>2</v>
      </c>
      <c r="AI20" s="255">
        <v>100</v>
      </c>
      <c r="AJ20" s="255">
        <v>15</v>
      </c>
      <c r="AK20" s="255">
        <v>20</v>
      </c>
      <c r="AL20" s="726" t="s">
        <v>1367</v>
      </c>
    </row>
    <row r="21" spans="1:264" s="274" customFormat="1" ht="12.95" customHeight="1">
      <c r="A21" s="256">
        <v>140</v>
      </c>
      <c r="B21" s="257">
        <v>43624</v>
      </c>
      <c r="C21" s="713" t="str">
        <f t="shared" si="5"/>
        <v>*PDR1906-0866*</v>
      </c>
      <c r="D21" s="672" t="s">
        <v>3627</v>
      </c>
      <c r="E21" s="256" t="s">
        <v>3626</v>
      </c>
      <c r="F21" s="256"/>
      <c r="G21" s="297" t="s">
        <v>1533</v>
      </c>
      <c r="H21" s="258" t="s">
        <v>1358</v>
      </c>
      <c r="I21" s="258" t="s">
        <v>1532</v>
      </c>
      <c r="J21" s="256">
        <v>3000</v>
      </c>
      <c r="K21" s="257">
        <v>22821</v>
      </c>
      <c r="L21" s="258" t="s">
        <v>1531</v>
      </c>
      <c r="M21" s="260" t="s">
        <v>1708</v>
      </c>
      <c r="N21" s="672"/>
      <c r="O21" s="257" t="s">
        <v>1291</v>
      </c>
      <c r="P21" s="257"/>
      <c r="Q21" s="257"/>
      <c r="R21" s="257">
        <v>43636</v>
      </c>
      <c r="S21" s="256">
        <v>3000</v>
      </c>
      <c r="T21" s="256"/>
      <c r="U21" s="256" t="s">
        <v>4488</v>
      </c>
      <c r="V21" s="733" t="s">
        <v>4493</v>
      </c>
      <c r="W21" s="259"/>
      <c r="X21" s="680" t="s">
        <v>1829</v>
      </c>
      <c r="Y21" s="260" t="s">
        <v>1336</v>
      </c>
      <c r="Z21" s="672">
        <v>445</v>
      </c>
      <c r="AA21" s="261">
        <v>1311</v>
      </c>
      <c r="AB21" s="501">
        <f t="shared" si="0"/>
        <v>30</v>
      </c>
      <c r="AC21" s="501">
        <f t="shared" si="1"/>
        <v>848.58</v>
      </c>
      <c r="AD21" s="305">
        <f t="shared" si="2"/>
        <v>22.143000000000001</v>
      </c>
      <c r="AE21" s="365">
        <f t="shared" si="3"/>
        <v>22</v>
      </c>
      <c r="AF21" s="305">
        <f t="shared" si="4"/>
        <v>22.085799999999999</v>
      </c>
      <c r="AG21" s="262" t="s">
        <v>1330</v>
      </c>
      <c r="AH21" s="255" t="s">
        <v>2</v>
      </c>
      <c r="AI21" s="255">
        <v>100</v>
      </c>
      <c r="AJ21" s="255"/>
      <c r="AK21" s="255">
        <v>20</v>
      </c>
      <c r="AL21" s="726" t="s">
        <v>1367</v>
      </c>
      <c r="AM21" s="792"/>
      <c r="AN21" s="792"/>
      <c r="AO21" s="792"/>
      <c r="AP21" s="792"/>
      <c r="AQ21" s="792"/>
      <c r="AR21" s="792"/>
      <c r="AS21" s="792"/>
      <c r="AT21" s="792"/>
      <c r="AU21" s="792"/>
      <c r="AV21" s="792"/>
      <c r="AW21" s="792"/>
      <c r="AX21" s="792"/>
      <c r="AY21" s="792"/>
      <c r="AZ21" s="792"/>
      <c r="BA21" s="792"/>
      <c r="BB21" s="792"/>
      <c r="BC21" s="792"/>
      <c r="BD21" s="792"/>
      <c r="BE21" s="792"/>
      <c r="BF21" s="792"/>
      <c r="BG21" s="792"/>
      <c r="BH21" s="792"/>
      <c r="BI21" s="792"/>
      <c r="BJ21" s="792"/>
      <c r="BK21" s="792"/>
      <c r="BL21" s="792"/>
      <c r="BM21" s="792"/>
      <c r="BN21" s="792"/>
      <c r="BO21" s="792"/>
      <c r="BP21" s="792"/>
      <c r="BQ21" s="792"/>
      <c r="BR21" s="792"/>
      <c r="BS21" s="792"/>
      <c r="BT21" s="792"/>
      <c r="BU21" s="792"/>
      <c r="BV21" s="792"/>
      <c r="BW21" s="792"/>
      <c r="BX21" s="792"/>
      <c r="BY21" s="792"/>
      <c r="BZ21" s="792"/>
      <c r="CA21" s="792"/>
      <c r="CB21" s="792"/>
      <c r="CC21" s="792"/>
      <c r="CD21" s="792"/>
      <c r="CE21" s="792"/>
      <c r="CF21" s="792"/>
      <c r="CG21" s="792"/>
      <c r="CH21" s="792"/>
      <c r="CI21" s="792"/>
      <c r="CJ21" s="792"/>
      <c r="CK21" s="792"/>
      <c r="CL21" s="792"/>
      <c r="CM21" s="792"/>
      <c r="CN21" s="792"/>
      <c r="CO21" s="792"/>
      <c r="CP21" s="792"/>
      <c r="CQ21" s="792"/>
      <c r="CR21" s="792"/>
      <c r="CS21" s="792"/>
      <c r="CT21" s="792"/>
      <c r="CU21" s="792"/>
      <c r="CV21" s="792"/>
      <c r="CW21" s="792"/>
      <c r="CX21" s="792"/>
      <c r="CY21" s="792"/>
      <c r="CZ21" s="792"/>
      <c r="DA21" s="792"/>
      <c r="DB21" s="792"/>
      <c r="DC21" s="792"/>
      <c r="DD21" s="792"/>
      <c r="DE21" s="792"/>
      <c r="DF21" s="792"/>
      <c r="DG21" s="792"/>
      <c r="DH21" s="792"/>
      <c r="DI21" s="792"/>
      <c r="DJ21" s="792"/>
      <c r="DK21" s="792"/>
      <c r="DL21" s="792"/>
      <c r="DM21" s="792"/>
      <c r="DN21" s="792"/>
      <c r="DO21" s="792"/>
      <c r="DP21" s="792"/>
      <c r="DQ21" s="792"/>
      <c r="DR21" s="792"/>
      <c r="DS21" s="792"/>
      <c r="DT21" s="792"/>
      <c r="DU21" s="792"/>
      <c r="DV21" s="792"/>
      <c r="DW21" s="792"/>
      <c r="DX21" s="792"/>
      <c r="DY21" s="792"/>
      <c r="DZ21" s="792"/>
      <c r="EA21" s="792"/>
      <c r="EB21" s="792"/>
      <c r="EC21" s="792"/>
      <c r="ED21" s="792"/>
      <c r="EE21" s="792"/>
      <c r="EF21" s="792"/>
      <c r="EG21" s="792"/>
      <c r="EH21" s="792"/>
      <c r="EI21" s="792"/>
      <c r="EJ21" s="792"/>
      <c r="EK21" s="792"/>
      <c r="EL21" s="792"/>
      <c r="EM21" s="792"/>
      <c r="EN21" s="792"/>
      <c r="EO21" s="792"/>
      <c r="EP21" s="792"/>
      <c r="EQ21" s="792"/>
      <c r="ER21" s="792"/>
      <c r="ES21" s="792"/>
      <c r="ET21" s="792"/>
      <c r="EU21" s="792"/>
      <c r="EV21" s="792"/>
      <c r="EW21" s="792"/>
      <c r="EX21" s="792"/>
      <c r="EY21" s="792"/>
      <c r="EZ21" s="792"/>
      <c r="FA21" s="792"/>
      <c r="FB21" s="792"/>
      <c r="FC21" s="792"/>
      <c r="FD21" s="792"/>
      <c r="FE21" s="792"/>
      <c r="FF21" s="792"/>
      <c r="FG21" s="792"/>
      <c r="FH21" s="792"/>
      <c r="FI21" s="792"/>
      <c r="FJ21" s="792"/>
      <c r="FK21" s="792"/>
      <c r="FL21" s="792"/>
      <c r="FM21" s="792"/>
      <c r="FN21" s="792"/>
      <c r="FO21" s="792"/>
      <c r="FP21" s="792"/>
      <c r="FQ21" s="792"/>
      <c r="FR21" s="792"/>
      <c r="FS21" s="792"/>
      <c r="FT21" s="792"/>
      <c r="FU21" s="792"/>
      <c r="FV21" s="792"/>
      <c r="FW21" s="792"/>
      <c r="FX21" s="792"/>
      <c r="FY21" s="792"/>
      <c r="FZ21" s="792"/>
      <c r="GA21" s="792"/>
      <c r="GB21" s="792"/>
      <c r="GC21" s="792"/>
      <c r="GD21" s="792"/>
      <c r="GE21" s="792"/>
      <c r="GF21" s="792"/>
      <c r="GG21" s="792"/>
      <c r="GH21" s="792"/>
      <c r="GI21" s="792"/>
      <c r="GJ21" s="792"/>
      <c r="GK21" s="792"/>
      <c r="GL21" s="792"/>
      <c r="GM21" s="792"/>
      <c r="GN21" s="792"/>
      <c r="GO21" s="792"/>
      <c r="GP21" s="792"/>
      <c r="GQ21" s="792"/>
      <c r="GR21" s="792"/>
      <c r="GS21" s="792"/>
      <c r="GT21" s="792"/>
      <c r="GU21" s="792"/>
      <c r="GV21" s="792"/>
      <c r="GW21" s="792"/>
      <c r="GX21" s="792"/>
      <c r="GY21" s="792"/>
      <c r="GZ21" s="792"/>
      <c r="HA21" s="792"/>
      <c r="HB21" s="792"/>
      <c r="HC21" s="792"/>
      <c r="HD21" s="792"/>
      <c r="HE21" s="792"/>
      <c r="HF21" s="792"/>
      <c r="HG21" s="792"/>
      <c r="HH21" s="792"/>
      <c r="HI21" s="792"/>
      <c r="HJ21" s="792"/>
      <c r="HK21" s="792"/>
      <c r="HL21" s="792"/>
      <c r="HM21" s="792"/>
      <c r="HN21" s="792"/>
      <c r="HO21" s="792"/>
      <c r="HP21" s="792"/>
      <c r="HQ21" s="792"/>
      <c r="HR21" s="792"/>
      <c r="HS21" s="792"/>
      <c r="HT21" s="792"/>
      <c r="HU21" s="792"/>
      <c r="HV21" s="792"/>
      <c r="HW21" s="792"/>
      <c r="HX21" s="792"/>
      <c r="HY21" s="792"/>
      <c r="HZ21" s="792"/>
      <c r="IA21" s="792"/>
      <c r="IB21" s="792"/>
      <c r="IC21" s="792"/>
      <c r="ID21" s="792"/>
      <c r="IE21" s="792"/>
      <c r="IF21" s="792"/>
      <c r="IG21" s="792"/>
      <c r="IH21" s="792"/>
      <c r="II21" s="792"/>
      <c r="IJ21" s="792"/>
      <c r="IK21" s="792"/>
      <c r="IL21" s="792"/>
      <c r="IM21" s="792"/>
      <c r="IN21" s="792"/>
      <c r="IO21" s="792"/>
      <c r="IP21" s="792"/>
      <c r="IQ21" s="792"/>
      <c r="IR21" s="792"/>
      <c r="IS21" s="792"/>
      <c r="IT21" s="792"/>
      <c r="IU21" s="792"/>
      <c r="IV21" s="792"/>
      <c r="IW21" s="792"/>
      <c r="IX21" s="792"/>
      <c r="IY21" s="792"/>
      <c r="IZ21" s="792"/>
      <c r="JA21" s="792"/>
      <c r="JB21" s="792"/>
      <c r="JC21" s="792"/>
      <c r="JD21" s="792"/>
    </row>
    <row r="22" spans="1:264" s="792" customFormat="1" ht="12.95" customHeight="1">
      <c r="A22" s="256">
        <v>150</v>
      </c>
      <c r="B22" s="257">
        <v>43631</v>
      </c>
      <c r="C22" s="713" t="str">
        <f t="shared" si="5"/>
        <v>*PDR1906-1236*</v>
      </c>
      <c r="D22" s="672" t="s">
        <v>4186</v>
      </c>
      <c r="E22" s="256" t="s">
        <v>4185</v>
      </c>
      <c r="F22" s="256"/>
      <c r="G22" s="297" t="s">
        <v>4184</v>
      </c>
      <c r="H22" s="258" t="s">
        <v>4183</v>
      </c>
      <c r="I22" s="258" t="s">
        <v>4182</v>
      </c>
      <c r="J22" s="256">
        <v>500</v>
      </c>
      <c r="K22" s="257">
        <v>22818</v>
      </c>
      <c r="L22" s="258" t="s">
        <v>4181</v>
      </c>
      <c r="M22" s="260" t="s">
        <v>4180</v>
      </c>
      <c r="N22" s="672"/>
      <c r="O22" s="257" t="s">
        <v>1291</v>
      </c>
      <c r="P22" s="257"/>
      <c r="Q22" s="257"/>
      <c r="R22" s="257">
        <v>43634</v>
      </c>
      <c r="S22" s="256">
        <v>500</v>
      </c>
      <c r="T22" s="256"/>
      <c r="U22" s="256" t="s">
        <v>4307</v>
      </c>
      <c r="V22" s="293">
        <v>500</v>
      </c>
      <c r="W22" s="259"/>
      <c r="X22" s="680" t="s">
        <v>1828</v>
      </c>
      <c r="Y22" s="674" t="s">
        <v>4179</v>
      </c>
      <c r="Z22" s="672">
        <v>445</v>
      </c>
      <c r="AA22" s="261">
        <v>1515</v>
      </c>
      <c r="AB22" s="501">
        <f t="shared" si="0"/>
        <v>20</v>
      </c>
      <c r="AC22" s="501">
        <f t="shared" si="1"/>
        <v>868.58</v>
      </c>
      <c r="AD22" s="305">
        <f t="shared" si="2"/>
        <v>22.476333333333336</v>
      </c>
      <c r="AE22" s="365">
        <f t="shared" si="3"/>
        <v>22</v>
      </c>
      <c r="AF22" s="305">
        <f t="shared" si="4"/>
        <v>22.285800000000002</v>
      </c>
      <c r="AG22" s="262" t="s">
        <v>1330</v>
      </c>
      <c r="AH22" s="255" t="s">
        <v>2</v>
      </c>
      <c r="AI22" s="255">
        <v>100</v>
      </c>
      <c r="AJ22" s="255">
        <v>15</v>
      </c>
      <c r="AK22" s="255">
        <v>10</v>
      </c>
      <c r="AL22" s="255" t="s">
        <v>4178</v>
      </c>
    </row>
    <row r="23" spans="1:264" s="792" customFormat="1" ht="12.95" customHeight="1">
      <c r="A23" s="256">
        <v>160</v>
      </c>
      <c r="B23" s="257">
        <v>43633</v>
      </c>
      <c r="C23" s="713" t="str">
        <f t="shared" si="5"/>
        <v>*PDR1906-1317*</v>
      </c>
      <c r="D23" s="672" t="s">
        <v>4242</v>
      </c>
      <c r="E23" s="256" t="s">
        <v>4241</v>
      </c>
      <c r="F23" s="256"/>
      <c r="G23" s="297" t="s">
        <v>4240</v>
      </c>
      <c r="H23" s="258" t="s">
        <v>1307</v>
      </c>
      <c r="I23" s="258" t="s">
        <v>4239</v>
      </c>
      <c r="J23" s="256">
        <v>2830</v>
      </c>
      <c r="K23" s="257">
        <v>22818</v>
      </c>
      <c r="L23" s="258" t="s">
        <v>1316</v>
      </c>
      <c r="M23" s="260" t="s">
        <v>4238</v>
      </c>
      <c r="N23" s="672" t="s">
        <v>503</v>
      </c>
      <c r="O23" s="257"/>
      <c r="P23" s="857" t="s">
        <v>3940</v>
      </c>
      <c r="Q23" s="741">
        <v>43634</v>
      </c>
      <c r="R23" s="257">
        <v>43635</v>
      </c>
      <c r="S23" s="256">
        <v>2830</v>
      </c>
      <c r="T23" s="256"/>
      <c r="U23" s="256" t="s">
        <v>4417</v>
      </c>
      <c r="V23" s="1335" t="s">
        <v>4494</v>
      </c>
      <c r="W23" s="259"/>
      <c r="X23" s="680" t="s">
        <v>1828</v>
      </c>
      <c r="Y23" s="674" t="s">
        <v>2527</v>
      </c>
      <c r="Z23" s="672">
        <v>410</v>
      </c>
      <c r="AA23" s="261">
        <v>1577</v>
      </c>
      <c r="AB23" s="501">
        <f t="shared" si="0"/>
        <v>43.3</v>
      </c>
      <c r="AC23" s="501">
        <f t="shared" si="1"/>
        <v>911.88</v>
      </c>
      <c r="AD23" s="305">
        <f t="shared" si="2"/>
        <v>23.198</v>
      </c>
      <c r="AE23" s="365">
        <f t="shared" si="3"/>
        <v>23</v>
      </c>
      <c r="AF23" s="305">
        <f t="shared" si="4"/>
        <v>23.1188</v>
      </c>
      <c r="AG23" s="262" t="s">
        <v>1330</v>
      </c>
      <c r="AH23" s="255" t="s">
        <v>2</v>
      </c>
      <c r="AI23" s="255">
        <v>100</v>
      </c>
      <c r="AJ23" s="255">
        <v>15</v>
      </c>
      <c r="AK23" s="255">
        <v>10</v>
      </c>
      <c r="AL23" s="255" t="s">
        <v>2219</v>
      </c>
    </row>
    <row r="24" spans="1:264" s="792" customFormat="1" ht="12.95" customHeight="1">
      <c r="A24" s="256">
        <v>170</v>
      </c>
      <c r="B24" s="257">
        <v>43612</v>
      </c>
      <c r="C24" s="713" t="str">
        <f t="shared" si="5"/>
        <v>*PDR1906-0347*</v>
      </c>
      <c r="D24" s="672" t="s">
        <v>2885</v>
      </c>
      <c r="E24" s="256" t="s">
        <v>2881</v>
      </c>
      <c r="F24" s="256"/>
      <c r="G24" s="297" t="s">
        <v>1978</v>
      </c>
      <c r="H24" s="258" t="s">
        <v>1903</v>
      </c>
      <c r="I24" s="258" t="s">
        <v>2157</v>
      </c>
      <c r="J24" s="256">
        <v>1000</v>
      </c>
      <c r="K24" s="257">
        <v>43637</v>
      </c>
      <c r="L24" s="258" t="s">
        <v>1977</v>
      </c>
      <c r="M24" s="260" t="s">
        <v>1976</v>
      </c>
      <c r="N24" s="672" t="s">
        <v>2546</v>
      </c>
      <c r="O24" s="257" t="s">
        <v>1291</v>
      </c>
      <c r="P24" s="257"/>
      <c r="Q24" s="257"/>
      <c r="R24" s="257">
        <v>43636</v>
      </c>
      <c r="S24" s="256">
        <v>1003</v>
      </c>
      <c r="T24" s="256"/>
      <c r="U24" s="256" t="s">
        <v>2880</v>
      </c>
      <c r="V24" s="293">
        <v>1000</v>
      </c>
      <c r="W24" s="259"/>
      <c r="X24" s="680" t="s">
        <v>1828</v>
      </c>
      <c r="Y24" s="674" t="s">
        <v>1095</v>
      </c>
      <c r="Z24" s="672">
        <v>947</v>
      </c>
      <c r="AA24" s="261">
        <v>1699</v>
      </c>
      <c r="AB24" s="501">
        <f t="shared" si="0"/>
        <v>25.03</v>
      </c>
      <c r="AC24" s="501">
        <f t="shared" si="1"/>
        <v>936.91</v>
      </c>
      <c r="AD24" s="305">
        <f t="shared" si="2"/>
        <v>23.615166666666667</v>
      </c>
      <c r="AE24" s="365">
        <f t="shared" si="3"/>
        <v>23</v>
      </c>
      <c r="AF24" s="305">
        <f t="shared" si="4"/>
        <v>23.3691</v>
      </c>
      <c r="AG24" s="262" t="s">
        <v>1330</v>
      </c>
      <c r="AH24" s="255" t="s">
        <v>2</v>
      </c>
      <c r="AI24" s="255">
        <v>100</v>
      </c>
      <c r="AJ24" s="255">
        <v>15</v>
      </c>
      <c r="AK24" s="255">
        <v>10</v>
      </c>
      <c r="AL24" s="255" t="s">
        <v>1902</v>
      </c>
    </row>
    <row r="25" spans="1:264" s="792" customFormat="1" ht="12.95" customHeight="1">
      <c r="A25" s="256" t="s">
        <v>66</v>
      </c>
      <c r="B25" s="257">
        <v>43635</v>
      </c>
      <c r="C25" s="713" t="str">
        <f t="shared" si="5"/>
        <v>*PDW1906-0079*</v>
      </c>
      <c r="D25" s="672" t="s">
        <v>4320</v>
      </c>
      <c r="E25" s="256" t="s">
        <v>4319</v>
      </c>
      <c r="F25" s="256"/>
      <c r="G25" s="297" t="s">
        <v>4059</v>
      </c>
      <c r="H25" s="258" t="s">
        <v>1307</v>
      </c>
      <c r="I25" s="258" t="s">
        <v>4058</v>
      </c>
      <c r="J25" s="256">
        <v>36</v>
      </c>
      <c r="K25" s="257">
        <v>22817</v>
      </c>
      <c r="L25" s="258" t="s">
        <v>1329</v>
      </c>
      <c r="M25" s="674" t="s">
        <v>4057</v>
      </c>
      <c r="N25" s="672" t="s">
        <v>1891</v>
      </c>
      <c r="O25" s="257" t="s">
        <v>1291</v>
      </c>
      <c r="P25" s="857" t="s">
        <v>3940</v>
      </c>
      <c r="Q25" s="257"/>
      <c r="R25" s="257">
        <v>43636</v>
      </c>
      <c r="S25" s="256">
        <v>36</v>
      </c>
      <c r="T25" s="256"/>
      <c r="U25" s="256" t="s">
        <v>4487</v>
      </c>
      <c r="V25" s="293">
        <v>36</v>
      </c>
      <c r="W25" s="259"/>
      <c r="X25" s="680" t="s">
        <v>1828</v>
      </c>
      <c r="Y25" s="674" t="s">
        <v>1064</v>
      </c>
      <c r="Z25" s="672">
        <v>485</v>
      </c>
      <c r="AA25" s="261">
        <v>1597</v>
      </c>
      <c r="AB25" s="501">
        <f t="shared" si="0"/>
        <v>15.36</v>
      </c>
      <c r="AC25" s="501">
        <f t="shared" si="1"/>
        <v>952.27</v>
      </c>
      <c r="AD25" s="305">
        <f t="shared" si="2"/>
        <v>23.871166666666667</v>
      </c>
      <c r="AE25" s="365">
        <f t="shared" si="3"/>
        <v>23</v>
      </c>
      <c r="AF25" s="305">
        <f t="shared" si="4"/>
        <v>23.5227</v>
      </c>
      <c r="AG25" s="262" t="s">
        <v>1330</v>
      </c>
      <c r="AH25" s="255" t="s">
        <v>2</v>
      </c>
      <c r="AI25" s="255">
        <v>100</v>
      </c>
      <c r="AJ25" s="255">
        <v>15</v>
      </c>
      <c r="AK25" s="255">
        <v>10</v>
      </c>
      <c r="AL25" s="255" t="s">
        <v>4056</v>
      </c>
    </row>
    <row r="26" spans="1:264" s="792" customFormat="1" ht="12.95" customHeight="1">
      <c r="A26" s="256" t="s">
        <v>66</v>
      </c>
      <c r="B26" s="257">
        <v>43620</v>
      </c>
      <c r="C26" s="713" t="str">
        <f t="shared" si="5"/>
        <v>*PDW1906-0074*</v>
      </c>
      <c r="D26" s="672" t="s">
        <v>4246</v>
      </c>
      <c r="E26" s="256" t="s">
        <v>3336</v>
      </c>
      <c r="F26" s="256"/>
      <c r="G26" s="297" t="s">
        <v>2750</v>
      </c>
      <c r="H26" s="258" t="s">
        <v>1307</v>
      </c>
      <c r="I26" s="258" t="s">
        <v>2749</v>
      </c>
      <c r="J26" s="256">
        <v>60</v>
      </c>
      <c r="K26" s="257">
        <v>43635</v>
      </c>
      <c r="L26" s="258" t="s">
        <v>2748</v>
      </c>
      <c r="M26" s="260" t="s">
        <v>2747</v>
      </c>
      <c r="N26" s="672" t="s">
        <v>2150</v>
      </c>
      <c r="O26" s="257" t="s">
        <v>1291</v>
      </c>
      <c r="P26" s="857" t="s">
        <v>3940</v>
      </c>
      <c r="Q26" s="257"/>
      <c r="R26" s="257" t="s">
        <v>2954</v>
      </c>
      <c r="S26" s="256">
        <v>65</v>
      </c>
      <c r="T26" s="256"/>
      <c r="U26" s="256">
        <v>65</v>
      </c>
      <c r="V26" s="293">
        <v>65</v>
      </c>
      <c r="W26" s="259"/>
      <c r="X26" s="680" t="s">
        <v>1831</v>
      </c>
      <c r="Y26" s="260" t="s">
        <v>1306</v>
      </c>
      <c r="Z26" s="672">
        <v>718</v>
      </c>
      <c r="AA26" s="261">
        <v>1125</v>
      </c>
      <c r="AB26" s="501">
        <f t="shared" si="0"/>
        <v>15.65</v>
      </c>
      <c r="AC26" s="501">
        <f t="shared" si="1"/>
        <v>967.92</v>
      </c>
      <c r="AD26" s="305">
        <f t="shared" si="2"/>
        <v>24.131999999999998</v>
      </c>
      <c r="AE26" s="365">
        <f t="shared" si="3"/>
        <v>24</v>
      </c>
      <c r="AF26" s="305">
        <f t="shared" si="4"/>
        <v>24.0792</v>
      </c>
      <c r="AG26" s="262" t="s">
        <v>1330</v>
      </c>
      <c r="AH26" s="750" t="s">
        <v>2151</v>
      </c>
      <c r="AI26" s="255">
        <v>100</v>
      </c>
      <c r="AJ26" s="255">
        <v>15</v>
      </c>
      <c r="AK26" s="255">
        <v>20</v>
      </c>
      <c r="AL26" s="255" t="s">
        <v>2219</v>
      </c>
    </row>
    <row r="27" spans="1:264" s="792" customFormat="1" ht="12.95" customHeight="1">
      <c r="A27" s="256" t="s">
        <v>69</v>
      </c>
      <c r="B27" s="257">
        <v>43610</v>
      </c>
      <c r="C27" s="713" t="str">
        <f t="shared" si="5"/>
        <v>*PDR1906-0311*</v>
      </c>
      <c r="D27" s="672" t="s">
        <v>2827</v>
      </c>
      <c r="E27" s="256" t="s">
        <v>2826</v>
      </c>
      <c r="F27" s="256"/>
      <c r="G27" s="297" t="s">
        <v>1995</v>
      </c>
      <c r="H27" s="258" t="s">
        <v>1307</v>
      </c>
      <c r="I27" s="258" t="s">
        <v>1994</v>
      </c>
      <c r="J27" s="256">
        <v>6460</v>
      </c>
      <c r="K27" s="257">
        <v>43641</v>
      </c>
      <c r="L27" s="258" t="s">
        <v>1993</v>
      </c>
      <c r="M27" s="260" t="s">
        <v>2115</v>
      </c>
      <c r="N27" s="672" t="s">
        <v>2150</v>
      </c>
      <c r="O27" s="257" t="s">
        <v>1291</v>
      </c>
      <c r="P27" s="857" t="s">
        <v>3940</v>
      </c>
      <c r="Q27" s="741" t="s">
        <v>3675</v>
      </c>
      <c r="R27" s="257">
        <v>43636</v>
      </c>
      <c r="S27" s="256">
        <v>3235</v>
      </c>
      <c r="T27" s="256"/>
      <c r="U27" s="256" t="s">
        <v>3664</v>
      </c>
      <c r="V27" s="902" t="s">
        <v>1291</v>
      </c>
      <c r="W27" s="259"/>
      <c r="X27" s="680" t="s">
        <v>1831</v>
      </c>
      <c r="Y27" s="260" t="s">
        <v>1306</v>
      </c>
      <c r="Z27" s="672">
        <v>718</v>
      </c>
      <c r="AA27" s="261">
        <v>1125</v>
      </c>
      <c r="AB27" s="501">
        <f t="shared" si="0"/>
        <v>47.35</v>
      </c>
      <c r="AC27" s="501">
        <f t="shared" si="1"/>
        <v>1015.27</v>
      </c>
      <c r="AD27" s="305">
        <f t="shared" si="2"/>
        <v>24.921166666666668</v>
      </c>
      <c r="AE27" s="365">
        <f t="shared" si="3"/>
        <v>24</v>
      </c>
      <c r="AF27" s="305">
        <f t="shared" si="4"/>
        <v>24.552700000000002</v>
      </c>
      <c r="AG27" s="262" t="s">
        <v>1330</v>
      </c>
      <c r="AH27" s="255" t="s">
        <v>2151</v>
      </c>
      <c r="AI27" s="255">
        <v>100</v>
      </c>
      <c r="AJ27" s="255">
        <v>15</v>
      </c>
      <c r="AK27" s="255">
        <v>20</v>
      </c>
      <c r="AL27" s="751" t="s">
        <v>2114</v>
      </c>
    </row>
    <row r="28" spans="1:264" s="792" customFormat="1" ht="12.95" customHeight="1">
      <c r="A28" s="256">
        <v>210</v>
      </c>
      <c r="B28" s="257">
        <v>43610</v>
      </c>
      <c r="C28" s="713" t="str">
        <f t="shared" si="5"/>
        <v>*PDR1906-0313*</v>
      </c>
      <c r="D28" s="672" t="s">
        <v>2825</v>
      </c>
      <c r="E28" s="256" t="s">
        <v>2822</v>
      </c>
      <c r="F28" s="256"/>
      <c r="G28" s="297" t="s">
        <v>1995</v>
      </c>
      <c r="H28" s="258" t="s">
        <v>1307</v>
      </c>
      <c r="I28" s="258" t="s">
        <v>1994</v>
      </c>
      <c r="J28" s="256">
        <v>6460</v>
      </c>
      <c r="K28" s="257">
        <v>43644</v>
      </c>
      <c r="L28" s="258" t="s">
        <v>1993</v>
      </c>
      <c r="M28" s="260" t="s">
        <v>2115</v>
      </c>
      <c r="N28" s="672" t="s">
        <v>2150</v>
      </c>
      <c r="O28" s="257" t="s">
        <v>1291</v>
      </c>
      <c r="P28" s="857" t="s">
        <v>3940</v>
      </c>
      <c r="Q28" s="257"/>
      <c r="R28" s="257">
        <v>43637</v>
      </c>
      <c r="S28" s="256">
        <v>3300</v>
      </c>
      <c r="T28" s="256"/>
      <c r="U28" s="256"/>
      <c r="V28" s="902" t="s">
        <v>4485</v>
      </c>
      <c r="W28" s="259"/>
      <c r="X28" s="680" t="s">
        <v>1831</v>
      </c>
      <c r="Y28" s="260" t="s">
        <v>1306</v>
      </c>
      <c r="Z28" s="672">
        <v>718</v>
      </c>
      <c r="AA28" s="261">
        <v>1125</v>
      </c>
      <c r="AB28" s="501">
        <f t="shared" si="0"/>
        <v>33</v>
      </c>
      <c r="AC28" s="501">
        <f t="shared" si="1"/>
        <v>1048.27</v>
      </c>
      <c r="AD28" s="305">
        <f t="shared" si="2"/>
        <v>25.471166666666665</v>
      </c>
      <c r="AE28" s="365">
        <f t="shared" si="3"/>
        <v>25</v>
      </c>
      <c r="AF28" s="305">
        <f t="shared" si="4"/>
        <v>25.282699999999998</v>
      </c>
      <c r="AG28" s="262" t="s">
        <v>1330</v>
      </c>
      <c r="AH28" s="255" t="s">
        <v>2151</v>
      </c>
      <c r="AI28" s="255">
        <v>100</v>
      </c>
      <c r="AJ28" s="255"/>
      <c r="AK28" s="255">
        <v>20</v>
      </c>
      <c r="AL28" s="751" t="s">
        <v>2114</v>
      </c>
    </row>
    <row r="29" spans="1:264" s="792" customFormat="1" ht="12.95" customHeight="1">
      <c r="A29" s="256" t="s">
        <v>1862</v>
      </c>
      <c r="B29" s="257">
        <v>43633</v>
      </c>
      <c r="C29" s="713" t="str">
        <f t="shared" si="5"/>
        <v>*PDR1906-1260*</v>
      </c>
      <c r="D29" s="672" t="s">
        <v>4237</v>
      </c>
      <c r="E29" s="256" t="s">
        <v>4236</v>
      </c>
      <c r="F29" s="256"/>
      <c r="G29" s="297" t="s">
        <v>4235</v>
      </c>
      <c r="H29" s="258" t="s">
        <v>1310</v>
      </c>
      <c r="I29" s="258" t="s">
        <v>4234</v>
      </c>
      <c r="J29" s="256">
        <v>500</v>
      </c>
      <c r="K29" s="257">
        <v>43637</v>
      </c>
      <c r="L29" s="676" t="s">
        <v>4233</v>
      </c>
      <c r="M29" s="260" t="s">
        <v>4232</v>
      </c>
      <c r="N29" s="672"/>
      <c r="O29" s="257" t="s">
        <v>1291</v>
      </c>
      <c r="P29" s="257" t="s">
        <v>1891</v>
      </c>
      <c r="Q29" s="257"/>
      <c r="R29" s="257">
        <v>43636</v>
      </c>
      <c r="S29" s="256">
        <v>500</v>
      </c>
      <c r="T29" s="256"/>
      <c r="U29" s="256" t="s">
        <v>4486</v>
      </c>
      <c r="V29" s="293">
        <v>5000</v>
      </c>
      <c r="W29" s="259"/>
      <c r="X29" s="680" t="s">
        <v>1829</v>
      </c>
      <c r="Y29" s="260" t="s">
        <v>1340</v>
      </c>
      <c r="Z29" s="672">
        <v>580</v>
      </c>
      <c r="AA29" s="261">
        <v>1695</v>
      </c>
      <c r="AB29" s="501">
        <f t="shared" si="0"/>
        <v>20</v>
      </c>
      <c r="AC29" s="501">
        <f t="shared" si="1"/>
        <v>1068.27</v>
      </c>
      <c r="AD29" s="305">
        <f t="shared" si="2"/>
        <v>25.804500000000001</v>
      </c>
      <c r="AE29" s="365">
        <f t="shared" si="3"/>
        <v>25</v>
      </c>
      <c r="AF29" s="305">
        <f t="shared" si="4"/>
        <v>25.482700000000001</v>
      </c>
      <c r="AG29" s="262" t="s">
        <v>1330</v>
      </c>
      <c r="AH29" s="255" t="s">
        <v>2</v>
      </c>
      <c r="AI29" s="255">
        <v>100</v>
      </c>
      <c r="AJ29" s="255">
        <v>15</v>
      </c>
      <c r="AK29" s="255">
        <v>20</v>
      </c>
      <c r="AL29" s="255">
        <v>0</v>
      </c>
    </row>
    <row r="30" spans="1:264" s="792" customFormat="1" ht="12.95" customHeight="1">
      <c r="A30" s="256" t="s">
        <v>1862</v>
      </c>
      <c r="B30" s="257">
        <v>43594</v>
      </c>
      <c r="C30" s="713" t="str">
        <f t="shared" si="5"/>
        <v>*PDR1906-0074*</v>
      </c>
      <c r="D30" s="672" t="s">
        <v>4458</v>
      </c>
      <c r="E30" s="256" t="s">
        <v>4459</v>
      </c>
      <c r="F30" s="256"/>
      <c r="G30" s="297" t="s">
        <v>4460</v>
      </c>
      <c r="H30" s="258" t="s">
        <v>1350</v>
      </c>
      <c r="I30" s="258" t="s">
        <v>4461</v>
      </c>
      <c r="J30" s="256">
        <v>2010</v>
      </c>
      <c r="K30" s="257">
        <v>43637</v>
      </c>
      <c r="L30" s="258" t="s">
        <v>4462</v>
      </c>
      <c r="M30" s="260" t="s">
        <v>4463</v>
      </c>
      <c r="N30" s="730" t="s">
        <v>4466</v>
      </c>
      <c r="O30" s="257" t="s">
        <v>1291</v>
      </c>
      <c r="P30" s="257"/>
      <c r="Q30" s="257"/>
      <c r="R30" s="257">
        <v>43634</v>
      </c>
      <c r="S30" s="256">
        <v>2015</v>
      </c>
      <c r="T30" s="256"/>
      <c r="U30" s="256" t="s">
        <v>4464</v>
      </c>
      <c r="V30" s="293">
        <v>2010</v>
      </c>
      <c r="W30" s="259"/>
      <c r="X30" s="680" t="s">
        <v>1828</v>
      </c>
      <c r="Y30" s="674" t="s">
        <v>1304</v>
      </c>
      <c r="Z30" s="672">
        <v>465</v>
      </c>
      <c r="AA30" s="261">
        <v>1185</v>
      </c>
      <c r="AB30" s="501">
        <f t="shared" si="0"/>
        <v>35.15</v>
      </c>
      <c r="AC30" s="501">
        <f t="shared" si="1"/>
        <v>1103.42</v>
      </c>
      <c r="AD30" s="305">
        <f t="shared" si="2"/>
        <v>26.390333333333334</v>
      </c>
      <c r="AE30" s="365">
        <f t="shared" si="3"/>
        <v>26</v>
      </c>
      <c r="AF30" s="305">
        <f t="shared" si="4"/>
        <v>26.234200000000001</v>
      </c>
      <c r="AG30" s="262" t="s">
        <v>1330</v>
      </c>
      <c r="AH30" s="255" t="s">
        <v>2</v>
      </c>
      <c r="AI30" s="255">
        <v>100</v>
      </c>
      <c r="AJ30" s="255">
        <v>15</v>
      </c>
      <c r="AK30" s="255">
        <v>10</v>
      </c>
      <c r="AL30" s="255" t="s">
        <v>4465</v>
      </c>
    </row>
    <row r="31" spans="1:264" s="792" customFormat="1" ht="12.95" customHeight="1">
      <c r="A31" s="256" t="s">
        <v>1862</v>
      </c>
      <c r="B31" s="257">
        <v>43626</v>
      </c>
      <c r="C31" s="713" t="str">
        <f t="shared" si="5"/>
        <v>*PDR1906-0971*</v>
      </c>
      <c r="D31" s="672" t="s">
        <v>4433</v>
      </c>
      <c r="E31" s="256" t="s">
        <v>4434</v>
      </c>
      <c r="F31" s="256"/>
      <c r="G31" s="297" t="s">
        <v>4435</v>
      </c>
      <c r="H31" s="258" t="s">
        <v>4436</v>
      </c>
      <c r="I31" s="258" t="s">
        <v>4437</v>
      </c>
      <c r="J31" s="256">
        <v>300</v>
      </c>
      <c r="K31" s="257">
        <v>22818</v>
      </c>
      <c r="L31" s="258" t="s">
        <v>4438</v>
      </c>
      <c r="M31" s="260" t="s">
        <v>4439</v>
      </c>
      <c r="N31" s="730" t="s">
        <v>4466</v>
      </c>
      <c r="O31" s="257" t="s">
        <v>1291</v>
      </c>
      <c r="P31" s="257"/>
      <c r="Q31" s="257"/>
      <c r="R31" s="257">
        <v>43634</v>
      </c>
      <c r="S31" s="256">
        <v>300</v>
      </c>
      <c r="T31" s="256"/>
      <c r="U31" s="256" t="s">
        <v>4440</v>
      </c>
      <c r="V31" s="293">
        <v>300</v>
      </c>
      <c r="W31" s="259"/>
      <c r="X31" s="680" t="s">
        <v>1831</v>
      </c>
      <c r="Y31" s="260" t="s">
        <v>4441</v>
      </c>
      <c r="Z31" s="672">
        <v>513</v>
      </c>
      <c r="AA31" s="261">
        <v>1453</v>
      </c>
      <c r="AB31" s="501">
        <f t="shared" si="0"/>
        <v>18</v>
      </c>
      <c r="AC31" s="501">
        <f t="shared" si="1"/>
        <v>1121.42</v>
      </c>
      <c r="AD31" s="305">
        <f t="shared" si="2"/>
        <v>26.690333333333335</v>
      </c>
      <c r="AE31" s="365">
        <f t="shared" si="3"/>
        <v>26</v>
      </c>
      <c r="AF31" s="305">
        <f t="shared" si="4"/>
        <v>26.414200000000001</v>
      </c>
      <c r="AG31" s="262" t="s">
        <v>1330</v>
      </c>
      <c r="AH31" s="255" t="s">
        <v>2</v>
      </c>
      <c r="AI31" s="255">
        <v>100</v>
      </c>
      <c r="AJ31" s="255">
        <v>15</v>
      </c>
      <c r="AK31" s="255">
        <v>20</v>
      </c>
      <c r="AL31" s="255" t="s">
        <v>4442</v>
      </c>
    </row>
    <row r="32" spans="1:264" s="792" customFormat="1" ht="12.95" customHeight="1">
      <c r="A32" s="256" t="s">
        <v>1862</v>
      </c>
      <c r="B32" s="257">
        <v>43626</v>
      </c>
      <c r="C32" s="713" t="str">
        <f t="shared" si="5"/>
        <v>*PDR1906-0972*</v>
      </c>
      <c r="D32" s="672" t="s">
        <v>4443</v>
      </c>
      <c r="E32" s="256" t="s">
        <v>4444</v>
      </c>
      <c r="F32" s="256"/>
      <c r="G32" s="297" t="s">
        <v>4445</v>
      </c>
      <c r="H32" s="258" t="s">
        <v>4436</v>
      </c>
      <c r="I32" s="258" t="s">
        <v>4446</v>
      </c>
      <c r="J32" s="256">
        <v>300</v>
      </c>
      <c r="K32" s="257">
        <v>22818</v>
      </c>
      <c r="L32" s="258" t="s">
        <v>4447</v>
      </c>
      <c r="M32" s="260" t="s">
        <v>4448</v>
      </c>
      <c r="N32" s="730" t="s">
        <v>4466</v>
      </c>
      <c r="O32" s="257" t="s">
        <v>1291</v>
      </c>
      <c r="P32" s="257"/>
      <c r="Q32" s="741" t="s">
        <v>4449</v>
      </c>
      <c r="R32" s="257">
        <v>43634</v>
      </c>
      <c r="S32" s="256">
        <v>300</v>
      </c>
      <c r="T32" s="256"/>
      <c r="U32" s="256" t="s">
        <v>4450</v>
      </c>
      <c r="V32" s="293">
        <v>300</v>
      </c>
      <c r="W32" s="259"/>
      <c r="X32" s="680" t="s">
        <v>1831</v>
      </c>
      <c r="Y32" s="260" t="s">
        <v>4441</v>
      </c>
      <c r="Z32" s="672">
        <v>513</v>
      </c>
      <c r="AA32" s="261">
        <v>1453</v>
      </c>
      <c r="AB32" s="501">
        <f t="shared" si="0"/>
        <v>18</v>
      </c>
      <c r="AC32" s="501">
        <f t="shared" si="1"/>
        <v>1139.42</v>
      </c>
      <c r="AD32" s="305">
        <f t="shared" si="2"/>
        <v>26.990333333333336</v>
      </c>
      <c r="AE32" s="365">
        <f t="shared" si="3"/>
        <v>26</v>
      </c>
      <c r="AF32" s="305">
        <f t="shared" si="4"/>
        <v>26.594200000000001</v>
      </c>
      <c r="AG32" s="262" t="s">
        <v>1330</v>
      </c>
      <c r="AH32" s="255" t="s">
        <v>2</v>
      </c>
      <c r="AI32" s="255">
        <v>100</v>
      </c>
      <c r="AJ32" s="255">
        <v>15</v>
      </c>
      <c r="AK32" s="255">
        <v>20</v>
      </c>
      <c r="AL32" s="255" t="s">
        <v>4442</v>
      </c>
    </row>
    <row r="33" spans="1:184" s="792" customFormat="1" ht="12.95" customHeight="1">
      <c r="A33" s="256" t="s">
        <v>1862</v>
      </c>
      <c r="B33" s="257">
        <v>43610</v>
      </c>
      <c r="C33" s="713" t="str">
        <f t="shared" si="5"/>
        <v>*PDR1906-0323*</v>
      </c>
      <c r="D33" s="672" t="s">
        <v>4451</v>
      </c>
      <c r="E33" s="256" t="s">
        <v>4452</v>
      </c>
      <c r="F33" s="256"/>
      <c r="G33" s="297" t="s">
        <v>4453</v>
      </c>
      <c r="H33" s="258" t="s">
        <v>4436</v>
      </c>
      <c r="I33" s="258" t="s">
        <v>4454</v>
      </c>
      <c r="J33" s="256">
        <v>2100</v>
      </c>
      <c r="K33" s="257">
        <v>22818</v>
      </c>
      <c r="L33" s="258" t="s">
        <v>4455</v>
      </c>
      <c r="M33" s="260" t="s">
        <v>4456</v>
      </c>
      <c r="N33" s="730" t="s">
        <v>4466</v>
      </c>
      <c r="O33" s="257" t="s">
        <v>1291</v>
      </c>
      <c r="P33" s="257"/>
      <c r="Q33" s="257"/>
      <c r="R33" s="257">
        <v>43634</v>
      </c>
      <c r="S33" s="256">
        <v>2103</v>
      </c>
      <c r="T33" s="256"/>
      <c r="U33" s="256" t="s">
        <v>4457</v>
      </c>
      <c r="V33" s="293">
        <v>2100</v>
      </c>
      <c r="W33" s="259"/>
      <c r="X33" s="680" t="s">
        <v>1829</v>
      </c>
      <c r="Y33" s="260" t="s">
        <v>1996</v>
      </c>
      <c r="Z33" s="672">
        <v>367</v>
      </c>
      <c r="AA33" s="261">
        <v>1115</v>
      </c>
      <c r="AB33" s="501">
        <f t="shared" si="0"/>
        <v>36.03</v>
      </c>
      <c r="AC33" s="501">
        <f t="shared" si="1"/>
        <v>1175.45</v>
      </c>
      <c r="AD33" s="305">
        <f t="shared" si="2"/>
        <v>27.590833333333332</v>
      </c>
      <c r="AE33" s="365">
        <f t="shared" si="3"/>
        <v>27</v>
      </c>
      <c r="AF33" s="305">
        <f t="shared" si="4"/>
        <v>27.354499999999998</v>
      </c>
      <c r="AG33" s="262" t="s">
        <v>1330</v>
      </c>
      <c r="AH33" s="255" t="s">
        <v>2</v>
      </c>
      <c r="AI33" s="255">
        <v>100</v>
      </c>
      <c r="AJ33" s="255">
        <v>15</v>
      </c>
      <c r="AK33" s="255">
        <v>20</v>
      </c>
      <c r="AL33" s="255" t="s">
        <v>4442</v>
      </c>
    </row>
    <row r="34" spans="1:184" s="274" customFormat="1" ht="12.95" customHeight="1">
      <c r="A34" s="256" t="s">
        <v>1862</v>
      </c>
      <c r="B34" s="257">
        <v>43628</v>
      </c>
      <c r="C34" s="713" t="str">
        <f t="shared" si="5"/>
        <v>*PDR1906-1037*</v>
      </c>
      <c r="D34" s="672" t="s">
        <v>4420</v>
      </c>
      <c r="E34" s="256" t="s">
        <v>4421</v>
      </c>
      <c r="F34" s="256"/>
      <c r="G34" s="297" t="s">
        <v>4422</v>
      </c>
      <c r="H34" s="258" t="s">
        <v>4423</v>
      </c>
      <c r="I34" s="260" t="s">
        <v>4424</v>
      </c>
      <c r="J34" s="256">
        <v>6000</v>
      </c>
      <c r="K34" s="257">
        <v>22818</v>
      </c>
      <c r="L34" s="258" t="s">
        <v>1371</v>
      </c>
      <c r="M34" s="260" t="s">
        <v>4425</v>
      </c>
      <c r="N34" s="730" t="s">
        <v>4466</v>
      </c>
      <c r="O34" s="257" t="s">
        <v>1291</v>
      </c>
      <c r="P34" s="257"/>
      <c r="Q34" s="257"/>
      <c r="R34" s="257">
        <v>43634</v>
      </c>
      <c r="S34" s="256">
        <v>6000</v>
      </c>
      <c r="T34" s="256"/>
      <c r="U34" s="256" t="s">
        <v>4426</v>
      </c>
      <c r="V34" s="293">
        <v>6000</v>
      </c>
      <c r="W34" s="259"/>
      <c r="X34" s="680" t="s">
        <v>1828</v>
      </c>
      <c r="Y34" s="674" t="s">
        <v>1944</v>
      </c>
      <c r="Z34" s="672">
        <v>454</v>
      </c>
      <c r="AA34" s="261">
        <v>1435</v>
      </c>
      <c r="AB34" s="501">
        <f t="shared" si="0"/>
        <v>75</v>
      </c>
      <c r="AC34" s="501">
        <f t="shared" si="1"/>
        <v>1250.45</v>
      </c>
      <c r="AD34" s="305">
        <f t="shared" si="2"/>
        <v>28.840833333333332</v>
      </c>
      <c r="AE34" s="365">
        <f t="shared" si="3"/>
        <v>28</v>
      </c>
      <c r="AF34" s="305">
        <f t="shared" si="4"/>
        <v>28.5045</v>
      </c>
      <c r="AG34" s="262" t="s">
        <v>1330</v>
      </c>
      <c r="AH34" s="255" t="s">
        <v>2</v>
      </c>
      <c r="AI34" s="255">
        <v>100</v>
      </c>
      <c r="AJ34" s="255">
        <v>15</v>
      </c>
      <c r="AK34" s="255">
        <v>10</v>
      </c>
      <c r="AL34" s="255" t="s">
        <v>4427</v>
      </c>
    </row>
    <row r="35" spans="1:184" s="274" customFormat="1" ht="12.95" customHeight="1">
      <c r="A35" s="256" t="s">
        <v>1862</v>
      </c>
      <c r="B35" s="257">
        <v>43628</v>
      </c>
      <c r="C35" s="713" t="str">
        <f t="shared" si="5"/>
        <v>*PDR1906-1038*</v>
      </c>
      <c r="D35" s="672" t="s">
        <v>4428</v>
      </c>
      <c r="E35" s="256" t="s">
        <v>4421</v>
      </c>
      <c r="F35" s="256"/>
      <c r="G35" s="297" t="s">
        <v>4429</v>
      </c>
      <c r="H35" s="258" t="s">
        <v>4423</v>
      </c>
      <c r="I35" s="260" t="s">
        <v>4430</v>
      </c>
      <c r="J35" s="256">
        <v>6000</v>
      </c>
      <c r="K35" s="257">
        <v>22818</v>
      </c>
      <c r="L35" s="258" t="s">
        <v>1371</v>
      </c>
      <c r="M35" s="260" t="s">
        <v>4431</v>
      </c>
      <c r="N35" s="730" t="s">
        <v>4466</v>
      </c>
      <c r="O35" s="257" t="s">
        <v>1291</v>
      </c>
      <c r="P35" s="257"/>
      <c r="Q35" s="257"/>
      <c r="R35" s="257">
        <v>43634</v>
      </c>
      <c r="S35" s="256">
        <v>6000</v>
      </c>
      <c r="T35" s="256"/>
      <c r="U35" s="256" t="s">
        <v>4432</v>
      </c>
      <c r="V35" s="293">
        <v>6000</v>
      </c>
      <c r="W35" s="259"/>
      <c r="X35" s="680" t="s">
        <v>1828</v>
      </c>
      <c r="Y35" s="674" t="s">
        <v>1944</v>
      </c>
      <c r="Z35" s="672">
        <v>474</v>
      </c>
      <c r="AA35" s="261">
        <v>1435</v>
      </c>
      <c r="AB35" s="501">
        <f t="shared" si="0"/>
        <v>75</v>
      </c>
      <c r="AC35" s="501">
        <f t="shared" si="1"/>
        <v>1325.45</v>
      </c>
      <c r="AD35" s="305">
        <f t="shared" si="2"/>
        <v>30.090833333333332</v>
      </c>
      <c r="AE35" s="365">
        <f t="shared" si="3"/>
        <v>30</v>
      </c>
      <c r="AF35" s="305">
        <f t="shared" si="4"/>
        <v>30.054500000000001</v>
      </c>
      <c r="AG35" s="262" t="s">
        <v>1330</v>
      </c>
      <c r="AH35" s="255" t="s">
        <v>2</v>
      </c>
      <c r="AI35" s="255">
        <v>100</v>
      </c>
      <c r="AJ35" s="255">
        <v>15</v>
      </c>
      <c r="AK35" s="255">
        <v>10</v>
      </c>
      <c r="AL35" s="255" t="s">
        <v>4427</v>
      </c>
    </row>
    <row r="36" spans="1:184" s="310" customFormat="1" ht="15.95" customHeight="1">
      <c r="A36" s="302"/>
      <c r="B36" s="302"/>
      <c r="C36" s="301"/>
      <c r="D36" s="673"/>
      <c r="E36" s="346"/>
      <c r="F36" s="346"/>
      <c r="G36" s="673"/>
      <c r="H36" s="347"/>
      <c r="I36" s="347"/>
      <c r="J36" s="302"/>
      <c r="K36" s="301"/>
      <c r="L36" s="347" t="s">
        <v>347</v>
      </c>
      <c r="M36" s="347"/>
      <c r="N36" s="347"/>
      <c r="O36" s="389"/>
      <c r="P36" s="712"/>
      <c r="Q36" s="359"/>
      <c r="R36" s="301"/>
      <c r="S36" s="302"/>
      <c r="T36" s="360"/>
      <c r="U36" s="302"/>
      <c r="V36" s="302"/>
      <c r="W36" s="360"/>
      <c r="X36" s="346"/>
      <c r="Y36" s="347"/>
      <c r="Z36" s="361"/>
      <c r="AA36" s="362"/>
      <c r="AB36" s="501">
        <f t="shared" si="0"/>
        <v>120</v>
      </c>
      <c r="AC36" s="501">
        <f t="shared" si="1"/>
        <v>1445.45</v>
      </c>
      <c r="AD36" s="305">
        <f t="shared" si="2"/>
        <v>32.090833333333336</v>
      </c>
      <c r="AE36" s="365">
        <f t="shared" si="3"/>
        <v>32</v>
      </c>
      <c r="AF36" s="305">
        <f t="shared" si="4"/>
        <v>32.054500000000004</v>
      </c>
      <c r="AG36" s="304"/>
      <c r="AH36" s="304"/>
      <c r="AI36" s="255">
        <v>100</v>
      </c>
      <c r="AJ36" s="255">
        <v>120</v>
      </c>
      <c r="AK36" s="304"/>
      <c r="AL36" s="304"/>
      <c r="AM36" s="391"/>
      <c r="AN36" s="391"/>
    </row>
    <row r="37" spans="1:184" s="310" customFormat="1" ht="15.95" customHeight="1">
      <c r="A37" s="302"/>
      <c r="B37" s="302"/>
      <c r="C37" s="301"/>
      <c r="D37" s="673"/>
      <c r="E37" s="346"/>
      <c r="F37" s="346"/>
      <c r="G37" s="673"/>
      <c r="H37" s="347"/>
      <c r="I37" s="347"/>
      <c r="J37" s="302"/>
      <c r="K37" s="301"/>
      <c r="L37" s="347"/>
      <c r="M37" s="347"/>
      <c r="N37" s="347"/>
      <c r="O37" s="347"/>
      <c r="P37" s="347"/>
      <c r="Q37" s="347"/>
      <c r="R37" s="389"/>
      <c r="S37" s="359"/>
      <c r="T37" s="359"/>
      <c r="U37" s="301"/>
      <c r="V37" s="302"/>
      <c r="W37" s="360"/>
      <c r="X37" s="302"/>
      <c r="Y37" s="302"/>
      <c r="Z37" s="360"/>
      <c r="AA37" s="360"/>
      <c r="AB37" s="363"/>
      <c r="AC37" s="363"/>
      <c r="AD37" s="364"/>
      <c r="AE37" s="500"/>
      <c r="AF37" s="364"/>
      <c r="AG37" s="501"/>
      <c r="AH37" s="305"/>
      <c r="AI37" s="610"/>
      <c r="AJ37" s="611"/>
      <c r="AK37" s="304"/>
      <c r="AL37" s="304"/>
      <c r="AM37" s="391"/>
      <c r="AN37" s="391"/>
    </row>
    <row r="38" spans="1:184" s="310" customFormat="1" ht="15.95" customHeight="1">
      <c r="A38" s="302"/>
      <c r="B38" s="302"/>
      <c r="C38" s="301"/>
      <c r="D38" s="673"/>
      <c r="E38" s="346"/>
      <c r="F38" s="346"/>
      <c r="G38" s="673"/>
      <c r="H38" s="347"/>
      <c r="I38" s="347"/>
      <c r="J38" s="302"/>
      <c r="K38" s="301"/>
      <c r="L38" s="347"/>
      <c r="M38" s="347"/>
      <c r="N38" s="347"/>
      <c r="O38" s="347"/>
      <c r="P38" s="347"/>
      <c r="Q38" s="347"/>
      <c r="R38" s="389"/>
      <c r="S38" s="359"/>
      <c r="T38" s="359"/>
      <c r="U38" s="301"/>
      <c r="V38" s="302"/>
      <c r="W38" s="360"/>
      <c r="X38" s="302"/>
      <c r="Y38" s="302"/>
      <c r="Z38" s="360"/>
      <c r="AA38" s="360"/>
      <c r="AB38" s="346"/>
      <c r="AC38" s="347"/>
      <c r="AD38" s="361"/>
      <c r="AE38" s="362"/>
      <c r="AF38" s="363"/>
      <c r="AG38" s="363"/>
      <c r="AH38" s="364"/>
      <c r="AI38" s="610"/>
      <c r="AJ38" s="611"/>
      <c r="AK38" s="518"/>
      <c r="AL38" s="304"/>
      <c r="AM38" s="391"/>
      <c r="AN38" s="391"/>
    </row>
    <row r="39" spans="1:184" s="310" customFormat="1" ht="15.95" customHeight="1">
      <c r="A39" s="302"/>
      <c r="B39" s="302"/>
      <c r="C39" s="301"/>
      <c r="D39" s="673"/>
      <c r="E39" s="302"/>
      <c r="F39" s="302"/>
      <c r="G39" s="302"/>
      <c r="H39" s="306"/>
      <c r="I39" s="306"/>
      <c r="J39" s="302">
        <f>SUM(J7:J38)</f>
        <v>78384</v>
      </c>
      <c r="K39" s="301"/>
      <c r="L39" s="306"/>
      <c r="M39" s="673"/>
      <c r="N39" s="306"/>
      <c r="O39" s="306"/>
      <c r="P39" s="306"/>
      <c r="Q39" s="306"/>
      <c r="R39" s="301"/>
      <c r="S39" s="302">
        <f>SUM(S8:S38)</f>
        <v>72024</v>
      </c>
      <c r="T39" s="302"/>
      <c r="U39" s="302"/>
      <c r="V39" s="302"/>
      <c r="W39" s="308"/>
      <c r="X39" s="302"/>
      <c r="Y39" s="307"/>
      <c r="Z39" s="673"/>
      <c r="AA39" s="309"/>
      <c r="AB39" s="501">
        <f>SUM(AB7:AB38)</f>
        <v>1445.45</v>
      </c>
      <c r="AC39" s="501"/>
      <c r="AD39" s="305"/>
      <c r="AE39" s="365"/>
      <c r="AF39" s="501">
        <f>AB39/60</f>
        <v>24.090833333333332</v>
      </c>
      <c r="AG39" s="305"/>
      <c r="AH39" s="518"/>
      <c r="AI39" s="518"/>
      <c r="AJ39" s="518"/>
      <c r="AK39" s="518"/>
      <c r="AL39" s="389"/>
      <c r="GB39" s="519"/>
    </row>
    <row r="40" spans="1:184">
      <c r="A40" s="1316"/>
      <c r="B40" s="1316"/>
      <c r="L40" s="520"/>
      <c r="M40" s="502"/>
      <c r="N40" s="502"/>
      <c r="O40" s="502"/>
      <c r="P40" s="502"/>
      <c r="Q40" s="502"/>
      <c r="R40" s="502"/>
      <c r="S40" s="502"/>
      <c r="T40" s="502"/>
      <c r="U40" s="502"/>
      <c r="V40" s="502"/>
      <c r="W40" s="521"/>
      <c r="Y40" s="1316"/>
      <c r="Z40" s="1316"/>
      <c r="AA40" s="1316"/>
      <c r="AK40" s="656"/>
    </row>
    <row r="41" spans="1:184">
      <c r="S41" s="491"/>
      <c r="T41" s="491"/>
      <c r="U41" s="491"/>
      <c r="V41" s="594"/>
      <c r="W41" s="522"/>
      <c r="Z41" s="837" t="s">
        <v>2307</v>
      </c>
    </row>
    <row r="42" spans="1:184" ht="21">
      <c r="I42" s="504" t="s">
        <v>592</v>
      </c>
      <c r="R42" s="504" t="s">
        <v>594</v>
      </c>
      <c r="W42" s="490"/>
      <c r="Z42" s="942" t="s">
        <v>4489</v>
      </c>
      <c r="AM42" s="491"/>
      <c r="AN42" s="491"/>
    </row>
    <row r="43" spans="1:184" s="1316" customFormat="1">
      <c r="I43" s="1535"/>
      <c r="J43" s="1535"/>
      <c r="R43" s="1535" t="s">
        <v>61</v>
      </c>
      <c r="S43" s="1535"/>
      <c r="T43" s="1535"/>
      <c r="U43" s="1535"/>
      <c r="V43" s="1535"/>
      <c r="W43" s="1535"/>
      <c r="X43" s="1535"/>
      <c r="Y43" s="523"/>
      <c r="Z43" s="523"/>
      <c r="AA43" s="523"/>
      <c r="AH43" s="524"/>
      <c r="AI43" s="524"/>
      <c r="AJ43" s="524"/>
      <c r="AK43" s="504"/>
      <c r="AL43" s="505"/>
      <c r="AM43" s="505"/>
    </row>
    <row r="44" spans="1:184">
      <c r="A44" s="504"/>
      <c r="B44" s="504"/>
      <c r="C44" s="504"/>
      <c r="I44" s="504" t="s">
        <v>593</v>
      </c>
      <c r="M44" s="504"/>
      <c r="T44" s="504"/>
      <c r="W44" s="490"/>
      <c r="AK44" s="524"/>
      <c r="AM44" s="491"/>
      <c r="AN44" s="491"/>
    </row>
  </sheetData>
  <mergeCells count="8">
    <mergeCell ref="AL5:AL7"/>
    <mergeCell ref="I43:J43"/>
    <mergeCell ref="R43:X43"/>
    <mergeCell ref="A2:AE2"/>
    <mergeCell ref="H4:H5"/>
    <mergeCell ref="I4:I5"/>
    <mergeCell ref="O4:Q4"/>
    <mergeCell ref="Z4:AA4"/>
  </mergeCells>
  <conditionalFormatting sqref="AA36">
    <cfRule type="duplicateValues" dxfId="1373" priority="144" stopIfTrue="1"/>
  </conditionalFormatting>
  <conditionalFormatting sqref="AA36">
    <cfRule type="duplicateValues" dxfId="1372" priority="142" stopIfTrue="1"/>
    <cfRule type="duplicateValues" dxfId="1371" priority="143" stopIfTrue="1"/>
  </conditionalFormatting>
  <conditionalFormatting sqref="BC36:BD36 BL36 AT36:AW36">
    <cfRule type="duplicateValues" dxfId="1370" priority="141" stopIfTrue="1"/>
  </conditionalFormatting>
  <conditionalFormatting sqref="BC36:BD36 BL36 AT36:AW36">
    <cfRule type="duplicateValues" dxfId="1369" priority="139" stopIfTrue="1"/>
    <cfRule type="duplicateValues" dxfId="1368" priority="140" stopIfTrue="1"/>
  </conditionalFormatting>
  <conditionalFormatting sqref="BM36">
    <cfRule type="duplicateValues" dxfId="1367" priority="138" stopIfTrue="1"/>
  </conditionalFormatting>
  <conditionalFormatting sqref="BM36">
    <cfRule type="duplicateValues" dxfId="1366" priority="136" stopIfTrue="1"/>
    <cfRule type="duplicateValues" dxfId="1365" priority="137" stopIfTrue="1"/>
  </conditionalFormatting>
  <conditionalFormatting sqref="D2">
    <cfRule type="duplicateValues" dxfId="1364" priority="135" stopIfTrue="1"/>
  </conditionalFormatting>
  <conditionalFormatting sqref="D2">
    <cfRule type="duplicateValues" dxfId="1363" priority="133" stopIfTrue="1"/>
    <cfRule type="duplicateValues" dxfId="1362" priority="134" stopIfTrue="1"/>
  </conditionalFormatting>
  <conditionalFormatting sqref="BC37:BD38 BL37:BL38 AT37:AW38 AE38">
    <cfRule type="duplicateValues" dxfId="1361" priority="132" stopIfTrue="1"/>
  </conditionalFormatting>
  <conditionalFormatting sqref="BC37:BD38 BL37:BL38 AT37:AW38 AE38">
    <cfRule type="duplicateValues" dxfId="1360" priority="130" stopIfTrue="1"/>
    <cfRule type="duplicateValues" dxfId="1359" priority="131" stopIfTrue="1"/>
  </conditionalFormatting>
  <conditionalFormatting sqref="BM37:BM38">
    <cfRule type="duplicateValues" dxfId="1358" priority="129" stopIfTrue="1"/>
  </conditionalFormatting>
  <conditionalFormatting sqref="BM37:BM38">
    <cfRule type="duplicateValues" dxfId="1357" priority="127" stopIfTrue="1"/>
    <cfRule type="duplicateValues" dxfId="1356" priority="128" stopIfTrue="1"/>
  </conditionalFormatting>
  <conditionalFormatting sqref="D27">
    <cfRule type="duplicateValues" dxfId="1355" priority="105" stopIfTrue="1"/>
  </conditionalFormatting>
  <conditionalFormatting sqref="D27">
    <cfRule type="duplicateValues" dxfId="1354" priority="103" stopIfTrue="1"/>
    <cfRule type="duplicateValues" dxfId="1353" priority="104" stopIfTrue="1"/>
  </conditionalFormatting>
  <conditionalFormatting sqref="D22 D10">
    <cfRule type="duplicateValues" dxfId="1352" priority="73" stopIfTrue="1"/>
  </conditionalFormatting>
  <conditionalFormatting sqref="D22 D10">
    <cfRule type="duplicateValues" dxfId="1351" priority="74" stopIfTrue="1"/>
    <cfRule type="duplicateValues" dxfId="1350" priority="75" stopIfTrue="1"/>
  </conditionalFormatting>
  <conditionalFormatting sqref="D23">
    <cfRule type="duplicateValues" dxfId="1349" priority="70" stopIfTrue="1"/>
  </conditionalFormatting>
  <conditionalFormatting sqref="D23">
    <cfRule type="duplicateValues" dxfId="1348" priority="71" stopIfTrue="1"/>
    <cfRule type="duplicateValues" dxfId="1347" priority="72" stopIfTrue="1"/>
  </conditionalFormatting>
  <conditionalFormatting sqref="D16 D20">
    <cfRule type="duplicateValues" dxfId="1346" priority="69" stopIfTrue="1"/>
  </conditionalFormatting>
  <conditionalFormatting sqref="D16 D20">
    <cfRule type="duplicateValues" dxfId="1345" priority="67" stopIfTrue="1"/>
    <cfRule type="duplicateValues" dxfId="1344" priority="68" stopIfTrue="1"/>
  </conditionalFormatting>
  <conditionalFormatting sqref="D19">
    <cfRule type="duplicateValues" dxfId="1343" priority="66" stopIfTrue="1"/>
  </conditionalFormatting>
  <conditionalFormatting sqref="D19">
    <cfRule type="duplicateValues" dxfId="1342" priority="64" stopIfTrue="1"/>
    <cfRule type="duplicateValues" dxfId="1341" priority="65" stopIfTrue="1"/>
  </conditionalFormatting>
  <conditionalFormatting sqref="D17">
    <cfRule type="duplicateValues" dxfId="1340" priority="63" stopIfTrue="1"/>
  </conditionalFormatting>
  <conditionalFormatting sqref="D17">
    <cfRule type="duplicateValues" dxfId="1339" priority="61" stopIfTrue="1"/>
    <cfRule type="duplicateValues" dxfId="1338" priority="62" stopIfTrue="1"/>
  </conditionalFormatting>
  <conditionalFormatting sqref="D28">
    <cfRule type="duplicateValues" dxfId="1337" priority="60" stopIfTrue="1"/>
  </conditionalFormatting>
  <conditionalFormatting sqref="D28">
    <cfRule type="duplicateValues" dxfId="1336" priority="58" stopIfTrue="1"/>
    <cfRule type="duplicateValues" dxfId="1335" priority="59" stopIfTrue="1"/>
  </conditionalFormatting>
  <conditionalFormatting sqref="D26">
    <cfRule type="duplicateValues" dxfId="1334" priority="52" stopIfTrue="1"/>
  </conditionalFormatting>
  <conditionalFormatting sqref="D26">
    <cfRule type="duplicateValues" dxfId="1333" priority="53" stopIfTrue="1"/>
    <cfRule type="duplicateValues" dxfId="1332" priority="54" stopIfTrue="1"/>
  </conditionalFormatting>
  <conditionalFormatting sqref="D24">
    <cfRule type="duplicateValues" dxfId="1331" priority="46" stopIfTrue="1"/>
  </conditionalFormatting>
  <conditionalFormatting sqref="D24">
    <cfRule type="duplicateValues" dxfId="1330" priority="47" stopIfTrue="1"/>
    <cfRule type="duplicateValues" dxfId="1329" priority="48" stopIfTrue="1"/>
  </conditionalFormatting>
  <conditionalFormatting sqref="D11:D15">
    <cfRule type="duplicateValues" dxfId="1328" priority="43" stopIfTrue="1"/>
  </conditionalFormatting>
  <conditionalFormatting sqref="D11:D15">
    <cfRule type="duplicateValues" dxfId="1327" priority="44" stopIfTrue="1"/>
    <cfRule type="duplicateValues" dxfId="1326" priority="45" stopIfTrue="1"/>
  </conditionalFormatting>
  <conditionalFormatting sqref="D21">
    <cfRule type="duplicateValues" dxfId="1325" priority="39" stopIfTrue="1"/>
  </conditionalFormatting>
  <conditionalFormatting sqref="D21">
    <cfRule type="duplicateValues" dxfId="1324" priority="37" stopIfTrue="1"/>
    <cfRule type="duplicateValues" dxfId="1323" priority="38" stopIfTrue="1"/>
  </conditionalFormatting>
  <conditionalFormatting sqref="Q21">
    <cfRule type="duplicateValues" dxfId="1322" priority="36" stopIfTrue="1"/>
  </conditionalFormatting>
  <conditionalFormatting sqref="Q21">
    <cfRule type="duplicateValues" dxfId="1321" priority="34" stopIfTrue="1"/>
    <cfRule type="duplicateValues" dxfId="1320" priority="35" stopIfTrue="1"/>
  </conditionalFormatting>
  <conditionalFormatting sqref="D18">
    <cfRule type="duplicateValues" dxfId="1319" priority="31" stopIfTrue="1"/>
  </conditionalFormatting>
  <conditionalFormatting sqref="D18">
    <cfRule type="duplicateValues" dxfId="1318" priority="32" stopIfTrue="1"/>
    <cfRule type="duplicateValues" dxfId="1317" priority="33" stopIfTrue="1"/>
  </conditionalFormatting>
  <conditionalFormatting sqref="D25">
    <cfRule type="duplicateValues" dxfId="1316" priority="28" stopIfTrue="1"/>
  </conditionalFormatting>
  <conditionalFormatting sqref="D25">
    <cfRule type="duplicateValues" dxfId="1315" priority="29" stopIfTrue="1"/>
    <cfRule type="duplicateValues" dxfId="1314" priority="30" stopIfTrue="1"/>
  </conditionalFormatting>
  <conditionalFormatting sqref="D8">
    <cfRule type="duplicateValues" dxfId="1313" priority="25" stopIfTrue="1"/>
  </conditionalFormatting>
  <conditionalFormatting sqref="D8">
    <cfRule type="duplicateValues" dxfId="1312" priority="26" stopIfTrue="1"/>
    <cfRule type="duplicateValues" dxfId="1311" priority="27" stopIfTrue="1"/>
  </conditionalFormatting>
  <conditionalFormatting sqref="D9">
    <cfRule type="duplicateValues" dxfId="1310" priority="24" stopIfTrue="1"/>
  </conditionalFormatting>
  <conditionalFormatting sqref="D9">
    <cfRule type="duplicateValues" dxfId="1309" priority="22" stopIfTrue="1"/>
    <cfRule type="duplicateValues" dxfId="1308" priority="23" stopIfTrue="1"/>
  </conditionalFormatting>
  <conditionalFormatting sqref="D32">
    <cfRule type="duplicateValues" dxfId="1307" priority="18" stopIfTrue="1"/>
  </conditionalFormatting>
  <conditionalFormatting sqref="D32">
    <cfRule type="duplicateValues" dxfId="1306" priority="16" stopIfTrue="1"/>
    <cfRule type="duplicateValues" dxfId="1305" priority="17" stopIfTrue="1"/>
  </conditionalFormatting>
  <conditionalFormatting sqref="D31">
    <cfRule type="duplicateValues" dxfId="1304" priority="15" stopIfTrue="1"/>
  </conditionalFormatting>
  <conditionalFormatting sqref="D31">
    <cfRule type="duplicateValues" dxfId="1303" priority="13" stopIfTrue="1"/>
    <cfRule type="duplicateValues" dxfId="1302" priority="14" stopIfTrue="1"/>
  </conditionalFormatting>
  <conditionalFormatting sqref="D34">
    <cfRule type="duplicateValues" dxfId="1301" priority="12" stopIfTrue="1"/>
  </conditionalFormatting>
  <conditionalFormatting sqref="D34">
    <cfRule type="duplicateValues" dxfId="1300" priority="10" stopIfTrue="1"/>
    <cfRule type="duplicateValues" dxfId="1299" priority="11" stopIfTrue="1"/>
  </conditionalFormatting>
  <conditionalFormatting sqref="D35">
    <cfRule type="duplicateValues" dxfId="1298" priority="9" stopIfTrue="1"/>
  </conditionalFormatting>
  <conditionalFormatting sqref="D35">
    <cfRule type="duplicateValues" dxfId="1297" priority="7" stopIfTrue="1"/>
    <cfRule type="duplicateValues" dxfId="1296" priority="8" stopIfTrue="1"/>
  </conditionalFormatting>
  <conditionalFormatting sqref="D33 D30">
    <cfRule type="duplicateValues" dxfId="1295" priority="6" stopIfTrue="1"/>
  </conditionalFormatting>
  <conditionalFormatting sqref="D33 D30">
    <cfRule type="duplicateValues" dxfId="1294" priority="4" stopIfTrue="1"/>
    <cfRule type="duplicateValues" dxfId="1293" priority="5" stopIfTrue="1"/>
  </conditionalFormatting>
  <conditionalFormatting sqref="D29">
    <cfRule type="duplicateValues" dxfId="1292" priority="1" stopIfTrue="1"/>
  </conditionalFormatting>
  <conditionalFormatting sqref="D29">
    <cfRule type="duplicateValues" dxfId="1291" priority="2" stopIfTrue="1"/>
    <cfRule type="duplicateValues" dxfId="1290" priority="3" stopIfTrue="1"/>
  </conditionalFormatting>
  <printOptions horizontalCentered="1"/>
  <pageMargins left="0" right="0" top="0" bottom="0" header="0.31496062992125984" footer="0.31496062992125984"/>
  <pageSetup paperSize="120" scale="61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FF0000"/>
  </sheetPr>
  <dimension ref="A1:JD45"/>
  <sheetViews>
    <sheetView zoomScale="110" zoomScaleNormal="110" workbookViewId="0">
      <selection activeCell="E13" sqref="E13"/>
    </sheetView>
  </sheetViews>
  <sheetFormatPr defaultRowHeight="18"/>
  <cols>
    <col min="1" max="1" width="4.5703125" style="490" customWidth="1"/>
    <col min="2" max="2" width="4.5703125" style="490" hidden="1" customWidth="1"/>
    <col min="3" max="3" width="32.7109375" style="490" hidden="1" customWidth="1"/>
    <col min="4" max="4" width="11.7109375" style="490" customWidth="1"/>
    <col min="5" max="5" width="12.42578125" style="490" customWidth="1"/>
    <col min="6" max="6" width="8.7109375" style="490" hidden="1" customWidth="1"/>
    <col min="7" max="7" width="19.42578125" style="490" hidden="1" customWidth="1"/>
    <col min="8" max="8" width="15.42578125" style="490" customWidth="1"/>
    <col min="9" max="9" width="20.5703125" style="490" customWidth="1"/>
    <col min="10" max="10" width="5.85546875" style="490" customWidth="1"/>
    <col min="11" max="11" width="7" style="490" customWidth="1"/>
    <col min="12" max="12" width="39.42578125" style="490" customWidth="1"/>
    <col min="13" max="13" width="9" style="490" customWidth="1"/>
    <col min="14" max="14" width="10.5703125" style="490" customWidth="1"/>
    <col min="15" max="15" width="4" style="490" customWidth="1"/>
    <col min="16" max="16" width="4.5703125" style="490" customWidth="1"/>
    <col min="17" max="17" width="5.5703125" style="490" customWidth="1"/>
    <col min="18" max="18" width="7.140625" style="490" customWidth="1"/>
    <col min="19" max="19" width="5.140625" style="490" customWidth="1"/>
    <col min="20" max="20" width="6.28515625" style="490" hidden="1" customWidth="1"/>
    <col min="21" max="21" width="7.28515625" style="490" customWidth="1"/>
    <col min="22" max="22" width="8.85546875" style="490" customWidth="1"/>
    <col min="23" max="23" width="5.140625" style="503" hidden="1" customWidth="1"/>
    <col min="24" max="24" width="4.85546875" style="490" customWidth="1"/>
    <col min="25" max="25" width="18.42578125" style="490" customWidth="1"/>
    <col min="26" max="26" width="4.5703125" style="490" customWidth="1"/>
    <col min="27" max="27" width="4.28515625" style="490" customWidth="1"/>
    <col min="28" max="28" width="4.5703125" style="490" customWidth="1"/>
    <col min="29" max="29" width="4.7109375" style="490" hidden="1" customWidth="1"/>
    <col min="30" max="30" width="6.7109375" style="490" hidden="1" customWidth="1"/>
    <col min="31" max="31" width="3.7109375" style="490" hidden="1" customWidth="1"/>
    <col min="32" max="32" width="4.5703125" style="490" customWidth="1"/>
    <col min="33" max="33" width="5.7109375" style="490" customWidth="1"/>
    <col min="34" max="34" width="5.140625" style="504" customWidth="1"/>
    <col min="35" max="35" width="4.42578125" style="504" customWidth="1"/>
    <col min="36" max="37" width="4.140625" style="504" customWidth="1"/>
    <col min="38" max="38" width="55.85546875" style="490" customWidth="1"/>
    <col min="39" max="16384" width="9.140625" style="490"/>
  </cols>
  <sheetData>
    <row r="1" spans="1:38" ht="6" customHeight="1" thickBot="1"/>
    <row r="2" spans="1:38" s="661" customFormat="1" ht="23.25" customHeight="1" thickTop="1" thickBot="1">
      <c r="A2" s="1536" t="s">
        <v>1580</v>
      </c>
      <c r="B2" s="1537"/>
      <c r="C2" s="1537"/>
      <c r="D2" s="1537"/>
      <c r="E2" s="1537"/>
      <c r="F2" s="1537"/>
      <c r="G2" s="1537"/>
      <c r="H2" s="1537"/>
      <c r="I2" s="1537"/>
      <c r="J2" s="1537"/>
      <c r="K2" s="1537"/>
      <c r="L2" s="1537"/>
      <c r="M2" s="1537"/>
      <c r="N2" s="1537"/>
      <c r="O2" s="1537"/>
      <c r="P2" s="1537"/>
      <c r="Q2" s="1537"/>
      <c r="R2" s="1537"/>
      <c r="S2" s="1537"/>
      <c r="T2" s="1537"/>
      <c r="U2" s="1537"/>
      <c r="V2" s="1537"/>
      <c r="W2" s="1537"/>
      <c r="X2" s="1537"/>
      <c r="Y2" s="1537"/>
      <c r="Z2" s="1537"/>
      <c r="AA2" s="1537"/>
      <c r="AB2" s="1537"/>
      <c r="AC2" s="1537"/>
      <c r="AD2" s="1537"/>
      <c r="AE2" s="1537"/>
      <c r="AF2" s="657"/>
      <c r="AG2" s="658" t="s">
        <v>51</v>
      </c>
      <c r="AH2" s="659" t="s">
        <v>52</v>
      </c>
      <c r="AI2" s="660"/>
      <c r="AJ2" s="660"/>
      <c r="AK2" s="660"/>
    </row>
    <row r="3" spans="1:38" s="660" customFormat="1" ht="18" customHeight="1" thickTop="1" thickBot="1">
      <c r="A3" s="662" t="s">
        <v>1289</v>
      </c>
      <c r="B3" s="525"/>
      <c r="C3" s="525"/>
      <c r="D3" s="526"/>
      <c r="E3" s="526"/>
      <c r="F3" s="526"/>
      <c r="G3" s="526"/>
      <c r="H3" s="526"/>
      <c r="I3" s="526"/>
      <c r="J3" s="527" t="s">
        <v>36</v>
      </c>
      <c r="K3" s="527"/>
      <c r="L3" s="528" t="s">
        <v>59</v>
      </c>
      <c r="M3" s="529"/>
      <c r="N3" s="530"/>
      <c r="O3" s="530"/>
      <c r="P3" s="530"/>
      <c r="R3" s="663"/>
      <c r="S3" s="664"/>
      <c r="T3" s="664"/>
      <c r="U3" s="664"/>
      <c r="V3" s="664"/>
      <c r="W3" s="665"/>
      <c r="X3" s="531"/>
      <c r="Y3" s="531"/>
      <c r="Z3" s="666" t="s">
        <v>4243</v>
      </c>
      <c r="AA3" s="667"/>
      <c r="AB3" s="532"/>
      <c r="AC3" s="533"/>
      <c r="AD3" s="533"/>
      <c r="AE3" s="533"/>
      <c r="AF3" s="534"/>
      <c r="AG3" s="668"/>
      <c r="AH3" s="669"/>
    </row>
    <row r="4" spans="1:38" s="1332" customFormat="1" ht="12" customHeight="1" thickTop="1">
      <c r="A4" s="506" t="s">
        <v>37</v>
      </c>
      <c r="B4" s="493"/>
      <c r="C4" s="493" t="s">
        <v>13</v>
      </c>
      <c r="D4" s="571" t="s">
        <v>1296</v>
      </c>
      <c r="E4" s="1329" t="s">
        <v>1296</v>
      </c>
      <c r="F4" s="1329"/>
      <c r="G4" s="1329"/>
      <c r="H4" s="1538" t="s">
        <v>15</v>
      </c>
      <c r="I4" s="1532" t="s">
        <v>16</v>
      </c>
      <c r="J4" s="505" t="s">
        <v>17</v>
      </c>
      <c r="K4" s="572" t="s">
        <v>18</v>
      </c>
      <c r="L4" s="1333" t="s">
        <v>19</v>
      </c>
      <c r="M4" s="493" t="s">
        <v>39</v>
      </c>
      <c r="N4" s="507" t="s">
        <v>20</v>
      </c>
      <c r="O4" s="1539" t="s">
        <v>21</v>
      </c>
      <c r="P4" s="1539"/>
      <c r="Q4" s="1539"/>
      <c r="R4" s="508" t="s">
        <v>22</v>
      </c>
      <c r="S4" s="492" t="s">
        <v>38</v>
      </c>
      <c r="T4" s="492"/>
      <c r="U4" s="492" t="s">
        <v>57</v>
      </c>
      <c r="V4" s="492" t="s">
        <v>53</v>
      </c>
      <c r="W4" s="509" t="s">
        <v>8</v>
      </c>
      <c r="X4" s="493" t="s">
        <v>40</v>
      </c>
      <c r="Y4" s="510" t="s">
        <v>41</v>
      </c>
      <c r="Z4" s="1540" t="s">
        <v>23</v>
      </c>
      <c r="AA4" s="1541"/>
      <c r="AB4" s="493" t="s">
        <v>44</v>
      </c>
      <c r="AC4" s="493" t="s">
        <v>45</v>
      </c>
      <c r="AD4" s="493" t="s">
        <v>46</v>
      </c>
      <c r="AE4" s="493"/>
      <c r="AF4" s="511" t="s">
        <v>44</v>
      </c>
      <c r="AG4" s="1330" t="s">
        <v>51</v>
      </c>
      <c r="AH4" s="573" t="s">
        <v>52</v>
      </c>
      <c r="AI4" s="524"/>
      <c r="AJ4" s="524"/>
      <c r="AK4" s="524"/>
    </row>
    <row r="5" spans="1:38" s="1332" customFormat="1" ht="12" customHeight="1" thickBot="1">
      <c r="A5" s="512" t="s">
        <v>47</v>
      </c>
      <c r="B5" s="496"/>
      <c r="C5" s="496" t="s">
        <v>24</v>
      </c>
      <c r="D5" s="494" t="s">
        <v>1297</v>
      </c>
      <c r="E5" s="1331" t="s">
        <v>1298</v>
      </c>
      <c r="F5" s="1331"/>
      <c r="G5" s="1331"/>
      <c r="H5" s="1538"/>
      <c r="I5" s="1534"/>
      <c r="J5" s="505" t="s">
        <v>26</v>
      </c>
      <c r="K5" s="574" t="s">
        <v>26</v>
      </c>
      <c r="L5" s="575" t="s">
        <v>27</v>
      </c>
      <c r="M5" s="576"/>
      <c r="N5" s="513"/>
      <c r="O5" s="1333" t="s">
        <v>30</v>
      </c>
      <c r="P5" s="1333" t="s">
        <v>31</v>
      </c>
      <c r="Q5" s="1333" t="s">
        <v>32</v>
      </c>
      <c r="R5" s="514" t="s">
        <v>33</v>
      </c>
      <c r="S5" s="495" t="s">
        <v>48</v>
      </c>
      <c r="T5" s="495" t="s">
        <v>217</v>
      </c>
      <c r="U5" s="495" t="s">
        <v>58</v>
      </c>
      <c r="V5" s="495" t="s">
        <v>54</v>
      </c>
      <c r="W5" s="515"/>
      <c r="X5" s="512"/>
      <c r="Y5" s="1334" t="s">
        <v>34</v>
      </c>
      <c r="Z5" s="1334" t="s">
        <v>42</v>
      </c>
      <c r="AA5" s="1334" t="s">
        <v>43</v>
      </c>
      <c r="AB5" s="497" t="s">
        <v>49</v>
      </c>
      <c r="AC5" s="496"/>
      <c r="AD5" s="496"/>
      <c r="AE5" s="497"/>
      <c r="AF5" s="516"/>
      <c r="AG5" s="1331"/>
      <c r="AH5" s="577"/>
      <c r="AI5" s="670" t="s">
        <v>50</v>
      </c>
      <c r="AJ5" s="670" t="s">
        <v>0</v>
      </c>
      <c r="AK5" s="602" t="s">
        <v>38</v>
      </c>
      <c r="AL5" s="1532" t="s">
        <v>1325</v>
      </c>
    </row>
    <row r="6" spans="1:38" s="1332" customFormat="1" ht="21.75" hidden="1" customHeight="1" thickTop="1">
      <c r="A6" s="1330"/>
      <c r="B6" s="498"/>
      <c r="C6" s="498"/>
      <c r="D6" s="498"/>
      <c r="E6" s="498"/>
      <c r="F6" s="498"/>
      <c r="G6" s="498"/>
      <c r="H6" s="498"/>
      <c r="I6" s="498"/>
      <c r="J6" s="498"/>
      <c r="K6" s="498"/>
      <c r="L6" s="499"/>
      <c r="M6" s="498"/>
      <c r="N6" s="498"/>
      <c r="O6" s="498"/>
      <c r="P6" s="498"/>
      <c r="Q6" s="498"/>
      <c r="R6" s="499"/>
      <c r="S6" s="578"/>
      <c r="T6" s="578"/>
      <c r="U6" s="578"/>
      <c r="V6" s="578"/>
      <c r="W6" s="579"/>
      <c r="X6" s="498"/>
      <c r="Y6" s="498"/>
      <c r="Z6" s="498"/>
      <c r="AA6" s="498"/>
      <c r="AB6" s="580">
        <f>S6/80</f>
        <v>0</v>
      </c>
      <c r="AC6" s="581">
        <f>AB6+AC5</f>
        <v>0</v>
      </c>
      <c r="AD6" s="582">
        <f>(7+(AC6/60))</f>
        <v>7</v>
      </c>
      <c r="AE6" s="583">
        <f>FLOOR(AD6,1)</f>
        <v>7</v>
      </c>
      <c r="AF6" s="584">
        <f>(AE6+((AD6-AE6)*60*0.01))</f>
        <v>7</v>
      </c>
      <c r="AG6" s="1331"/>
      <c r="AH6" s="577"/>
      <c r="AI6" s="524"/>
      <c r="AJ6" s="524"/>
      <c r="AK6" s="602"/>
      <c r="AL6" s="1533"/>
    </row>
    <row r="7" spans="1:38" s="593" customFormat="1" ht="12" customHeight="1" thickTop="1">
      <c r="A7" s="585"/>
      <c r="B7" s="585"/>
      <c r="C7" s="586"/>
      <c r="D7" s="1329"/>
      <c r="E7" s="585"/>
      <c r="F7" s="585"/>
      <c r="G7" s="585"/>
      <c r="H7" s="587"/>
      <c r="I7" s="587"/>
      <c r="J7" s="585"/>
      <c r="K7" s="586"/>
      <c r="L7" s="587" t="s">
        <v>1</v>
      </c>
      <c r="M7" s="1329"/>
      <c r="N7" s="587"/>
      <c r="O7" s="587"/>
      <c r="P7" s="587"/>
      <c r="Q7" s="587"/>
      <c r="R7" s="586"/>
      <c r="S7" s="585"/>
      <c r="T7" s="585"/>
      <c r="U7" s="585"/>
      <c r="V7" s="585"/>
      <c r="W7" s="588"/>
      <c r="X7" s="585"/>
      <c r="Y7" s="589"/>
      <c r="Z7" s="1329"/>
      <c r="AA7" s="590"/>
      <c r="AB7" s="363">
        <f>S7/AI7+AJ7</f>
        <v>0</v>
      </c>
      <c r="AC7" s="363">
        <f>AB7+AC6</f>
        <v>0</v>
      </c>
      <c r="AD7" s="364">
        <f>(8+(AC7/60))</f>
        <v>8</v>
      </c>
      <c r="AE7" s="500">
        <f>FLOOR(AD7,1)</f>
        <v>8</v>
      </c>
      <c r="AF7" s="364">
        <f>(AE7+((AD7-AE7)*60*0.01))</f>
        <v>8</v>
      </c>
      <c r="AG7" s="591"/>
      <c r="AH7" s="592"/>
      <c r="AI7" s="592">
        <v>50</v>
      </c>
      <c r="AJ7" s="592">
        <v>0</v>
      </c>
      <c r="AK7" s="602" t="s">
        <v>1391</v>
      </c>
      <c r="AL7" s="1534"/>
    </row>
    <row r="8" spans="1:38" s="792" customFormat="1" ht="12.95" customHeight="1">
      <c r="A8" s="256" t="s">
        <v>69</v>
      </c>
      <c r="B8" s="257">
        <v>43610</v>
      </c>
      <c r="C8" s="713" t="str">
        <f>"*"&amp;D8&amp;"*"</f>
        <v>*PDR1906-0311*</v>
      </c>
      <c r="D8" s="672" t="s">
        <v>2827</v>
      </c>
      <c r="E8" s="256" t="s">
        <v>2826</v>
      </c>
      <c r="F8" s="256"/>
      <c r="G8" s="297" t="s">
        <v>1995</v>
      </c>
      <c r="H8" s="258" t="s">
        <v>1307</v>
      </c>
      <c r="I8" s="258" t="s">
        <v>1994</v>
      </c>
      <c r="J8" s="256">
        <v>6460</v>
      </c>
      <c r="K8" s="257">
        <v>43641</v>
      </c>
      <c r="L8" s="258" t="s">
        <v>1993</v>
      </c>
      <c r="M8" s="260" t="s">
        <v>2115</v>
      </c>
      <c r="N8" s="672" t="s">
        <v>2150</v>
      </c>
      <c r="O8" s="257" t="s">
        <v>1291</v>
      </c>
      <c r="P8" s="857" t="s">
        <v>3940</v>
      </c>
      <c r="Q8" s="741" t="s">
        <v>3675</v>
      </c>
      <c r="R8" s="257">
        <v>43636</v>
      </c>
      <c r="S8" s="256">
        <v>3235</v>
      </c>
      <c r="T8" s="256"/>
      <c r="U8" s="256" t="s">
        <v>3664</v>
      </c>
      <c r="V8" s="743">
        <v>3230</v>
      </c>
      <c r="W8" s="259"/>
      <c r="X8" s="680" t="s">
        <v>1831</v>
      </c>
      <c r="Y8" s="260" t="s">
        <v>1306</v>
      </c>
      <c r="Z8" s="672">
        <v>718</v>
      </c>
      <c r="AA8" s="261">
        <v>1125</v>
      </c>
      <c r="AB8" s="501">
        <f t="shared" ref="AB8:AB37" si="0">S8/AI8+AJ8</f>
        <v>47.35</v>
      </c>
      <c r="AC8" s="501">
        <f t="shared" ref="AC8:AC37" si="1">AB8+AC7</f>
        <v>47.35</v>
      </c>
      <c r="AD8" s="305">
        <f t="shared" ref="AD8:AD37" si="2">(8+(AC8/60))</f>
        <v>8.7891666666666666</v>
      </c>
      <c r="AE8" s="365">
        <f t="shared" ref="AE8:AE37" si="3">FLOOR(AD8,1)</f>
        <v>8</v>
      </c>
      <c r="AF8" s="305">
        <f t="shared" ref="AF8:AF37" si="4">(AE8+((AD8-AE8)*60*0.01))</f>
        <v>8.4734999999999996</v>
      </c>
      <c r="AG8" s="262" t="s">
        <v>1330</v>
      </c>
      <c r="AH8" s="255" t="s">
        <v>2151</v>
      </c>
      <c r="AI8" s="255">
        <v>100</v>
      </c>
      <c r="AJ8" s="255">
        <v>15</v>
      </c>
      <c r="AK8" s="255">
        <v>20</v>
      </c>
      <c r="AL8" s="751" t="s">
        <v>2114</v>
      </c>
    </row>
    <row r="9" spans="1:38" s="792" customFormat="1" ht="12.95" customHeight="1">
      <c r="A9" s="256" t="s">
        <v>69</v>
      </c>
      <c r="B9" s="257">
        <v>43610</v>
      </c>
      <c r="C9" s="713" t="str">
        <f t="shared" ref="C9:C36" si="5">"*"&amp;D9&amp;"*"</f>
        <v>*PDR1906-0313*</v>
      </c>
      <c r="D9" s="672" t="s">
        <v>2825</v>
      </c>
      <c r="E9" s="256" t="s">
        <v>2822</v>
      </c>
      <c r="F9" s="256"/>
      <c r="G9" s="297" t="s">
        <v>1995</v>
      </c>
      <c r="H9" s="258" t="s">
        <v>1307</v>
      </c>
      <c r="I9" s="258" t="s">
        <v>1994</v>
      </c>
      <c r="J9" s="256">
        <v>6460</v>
      </c>
      <c r="K9" s="257">
        <v>43644</v>
      </c>
      <c r="L9" s="258" t="s">
        <v>1993</v>
      </c>
      <c r="M9" s="260" t="s">
        <v>2115</v>
      </c>
      <c r="N9" s="672" t="s">
        <v>2150</v>
      </c>
      <c r="O9" s="257" t="s">
        <v>1291</v>
      </c>
      <c r="P9" s="857" t="s">
        <v>3940</v>
      </c>
      <c r="Q9" s="257"/>
      <c r="R9" s="257">
        <v>43637</v>
      </c>
      <c r="S9" s="256">
        <v>3300</v>
      </c>
      <c r="T9" s="256"/>
      <c r="U9" s="256" t="s">
        <v>4485</v>
      </c>
      <c r="V9" s="743">
        <v>3005</v>
      </c>
      <c r="W9" s="259"/>
      <c r="X9" s="680" t="s">
        <v>1831</v>
      </c>
      <c r="Y9" s="260" t="s">
        <v>1306</v>
      </c>
      <c r="Z9" s="672">
        <v>718</v>
      </c>
      <c r="AA9" s="261">
        <v>1125</v>
      </c>
      <c r="AB9" s="501">
        <f t="shared" si="0"/>
        <v>33</v>
      </c>
      <c r="AC9" s="501">
        <f t="shared" si="1"/>
        <v>80.349999999999994</v>
      </c>
      <c r="AD9" s="305">
        <f t="shared" si="2"/>
        <v>9.3391666666666673</v>
      </c>
      <c r="AE9" s="365">
        <f t="shared" si="3"/>
        <v>9</v>
      </c>
      <c r="AF9" s="305">
        <f t="shared" si="4"/>
        <v>9.2035</v>
      </c>
      <c r="AG9" s="262" t="s">
        <v>1330</v>
      </c>
      <c r="AH9" s="255" t="s">
        <v>2151</v>
      </c>
      <c r="AI9" s="255">
        <v>100</v>
      </c>
      <c r="AJ9" s="255"/>
      <c r="AK9" s="255">
        <v>20</v>
      </c>
      <c r="AL9" s="751" t="s">
        <v>2114</v>
      </c>
    </row>
    <row r="10" spans="1:38" s="792" customFormat="1" ht="12.95" customHeight="1">
      <c r="A10" s="256" t="s">
        <v>69</v>
      </c>
      <c r="B10" s="257">
        <v>43616</v>
      </c>
      <c r="C10" s="713" t="str">
        <f t="shared" si="5"/>
        <v>*PDR1906-0576*</v>
      </c>
      <c r="D10" s="672" t="s">
        <v>3063</v>
      </c>
      <c r="E10" s="256" t="s">
        <v>3059</v>
      </c>
      <c r="F10" s="256"/>
      <c r="G10" s="297" t="s">
        <v>3060</v>
      </c>
      <c r="H10" s="258" t="s">
        <v>1889</v>
      </c>
      <c r="I10" s="258" t="s">
        <v>3061</v>
      </c>
      <c r="J10" s="256">
        <v>2000</v>
      </c>
      <c r="K10" s="257">
        <v>22819</v>
      </c>
      <c r="L10" s="258" t="s">
        <v>2039</v>
      </c>
      <c r="M10" s="260" t="s">
        <v>3062</v>
      </c>
      <c r="N10" s="672"/>
      <c r="O10" s="257" t="s">
        <v>1291</v>
      </c>
      <c r="P10" s="257"/>
      <c r="Q10" s="257"/>
      <c r="R10" s="257">
        <v>43635</v>
      </c>
      <c r="S10" s="256">
        <v>2003</v>
      </c>
      <c r="T10" s="256"/>
      <c r="U10" s="256" t="s">
        <v>3174</v>
      </c>
      <c r="V10" s="813">
        <v>1770</v>
      </c>
      <c r="W10" s="259"/>
      <c r="X10" s="680" t="s">
        <v>1831</v>
      </c>
      <c r="Y10" s="260" t="s">
        <v>2037</v>
      </c>
      <c r="Z10" s="672">
        <v>483</v>
      </c>
      <c r="AA10" s="261">
        <v>1201</v>
      </c>
      <c r="AB10" s="501">
        <f t="shared" si="0"/>
        <v>55.06</v>
      </c>
      <c r="AC10" s="501">
        <f t="shared" si="1"/>
        <v>135.41</v>
      </c>
      <c r="AD10" s="305">
        <f t="shared" si="2"/>
        <v>10.256833333333333</v>
      </c>
      <c r="AE10" s="365">
        <f t="shared" si="3"/>
        <v>10</v>
      </c>
      <c r="AF10" s="305">
        <f t="shared" si="4"/>
        <v>10.1541</v>
      </c>
      <c r="AG10" s="262" t="s">
        <v>1330</v>
      </c>
      <c r="AH10" s="255" t="s">
        <v>2</v>
      </c>
      <c r="AI10" s="255">
        <v>50</v>
      </c>
      <c r="AJ10" s="255">
        <v>15</v>
      </c>
      <c r="AK10" s="255">
        <v>20</v>
      </c>
      <c r="AL10" s="255" t="s">
        <v>1631</v>
      </c>
    </row>
    <row r="11" spans="1:38" s="792" customFormat="1" ht="12.95" customHeight="1">
      <c r="A11" s="256" t="s">
        <v>69</v>
      </c>
      <c r="B11" s="257">
        <v>43616</v>
      </c>
      <c r="C11" s="713" t="str">
        <f t="shared" si="5"/>
        <v>*PDR1906-0578*</v>
      </c>
      <c r="D11" s="672" t="s">
        <v>3070</v>
      </c>
      <c r="E11" s="256" t="s">
        <v>3059</v>
      </c>
      <c r="F11" s="256"/>
      <c r="G11" s="297" t="s">
        <v>3065</v>
      </c>
      <c r="H11" s="258" t="s">
        <v>1889</v>
      </c>
      <c r="I11" s="258" t="s">
        <v>3066</v>
      </c>
      <c r="J11" s="256">
        <v>1000</v>
      </c>
      <c r="K11" s="257">
        <v>22819</v>
      </c>
      <c r="L11" s="258" t="s">
        <v>3067</v>
      </c>
      <c r="M11" s="260" t="s">
        <v>3068</v>
      </c>
      <c r="N11" s="672"/>
      <c r="O11" s="257" t="s">
        <v>1291</v>
      </c>
      <c r="P11" s="257"/>
      <c r="Q11" s="257"/>
      <c r="R11" s="257">
        <v>43635</v>
      </c>
      <c r="S11" s="256">
        <v>1003</v>
      </c>
      <c r="T11" s="256"/>
      <c r="U11" s="256" t="s">
        <v>4502</v>
      </c>
      <c r="V11" s="743">
        <v>1000</v>
      </c>
      <c r="W11" s="259"/>
      <c r="X11" s="680" t="s">
        <v>1831</v>
      </c>
      <c r="Y11" s="260" t="s">
        <v>2037</v>
      </c>
      <c r="Z11" s="672">
        <v>485</v>
      </c>
      <c r="AA11" s="261">
        <v>1219</v>
      </c>
      <c r="AB11" s="501">
        <f t="shared" si="0"/>
        <v>35.06</v>
      </c>
      <c r="AC11" s="501">
        <f t="shared" si="1"/>
        <v>170.47</v>
      </c>
      <c r="AD11" s="305">
        <f t="shared" si="2"/>
        <v>10.841166666666666</v>
      </c>
      <c r="AE11" s="365">
        <f t="shared" si="3"/>
        <v>10</v>
      </c>
      <c r="AF11" s="305">
        <f t="shared" si="4"/>
        <v>10.5047</v>
      </c>
      <c r="AG11" s="262" t="s">
        <v>1330</v>
      </c>
      <c r="AH11" s="255" t="s">
        <v>2</v>
      </c>
      <c r="AI11" s="255">
        <v>50</v>
      </c>
      <c r="AJ11" s="255">
        <v>15</v>
      </c>
      <c r="AK11" s="255">
        <v>5</v>
      </c>
      <c r="AL11" s="255" t="s">
        <v>3071</v>
      </c>
    </row>
    <row r="12" spans="1:38" s="792" customFormat="1" ht="12.95" customHeight="1">
      <c r="A12" s="256" t="s">
        <v>69</v>
      </c>
      <c r="B12" s="257">
        <v>43631</v>
      </c>
      <c r="C12" s="713" t="str">
        <f t="shared" si="5"/>
        <v>*PDR1906-1250*</v>
      </c>
      <c r="D12" s="672" t="s">
        <v>4169</v>
      </c>
      <c r="E12" s="256" t="s">
        <v>4168</v>
      </c>
      <c r="F12" s="256"/>
      <c r="G12" s="297" t="s">
        <v>4167</v>
      </c>
      <c r="H12" s="258" t="s">
        <v>1407</v>
      </c>
      <c r="I12" s="258" t="s">
        <v>4166</v>
      </c>
      <c r="J12" s="256">
        <v>300</v>
      </c>
      <c r="K12" s="257">
        <v>22821</v>
      </c>
      <c r="L12" s="258" t="s">
        <v>4165</v>
      </c>
      <c r="M12" s="260" t="s">
        <v>4164</v>
      </c>
      <c r="N12" s="672"/>
      <c r="O12" s="257" t="s">
        <v>1291</v>
      </c>
      <c r="P12" s="257"/>
      <c r="Q12" s="257"/>
      <c r="R12" s="257">
        <v>43634</v>
      </c>
      <c r="S12" s="256">
        <v>335</v>
      </c>
      <c r="T12" s="256"/>
      <c r="U12" s="256" t="s">
        <v>4308</v>
      </c>
      <c r="V12" s="743">
        <v>300</v>
      </c>
      <c r="W12" s="259"/>
      <c r="X12" s="680" t="s">
        <v>1828</v>
      </c>
      <c r="Y12" s="674" t="s">
        <v>1304</v>
      </c>
      <c r="Z12" s="672">
        <v>521</v>
      </c>
      <c r="AA12" s="261">
        <v>1509</v>
      </c>
      <c r="AB12" s="501">
        <f t="shared" si="0"/>
        <v>21.7</v>
      </c>
      <c r="AC12" s="501">
        <f t="shared" si="1"/>
        <v>192.17</v>
      </c>
      <c r="AD12" s="305">
        <f t="shared" si="2"/>
        <v>11.202833333333333</v>
      </c>
      <c r="AE12" s="365">
        <f t="shared" si="3"/>
        <v>11</v>
      </c>
      <c r="AF12" s="305">
        <f t="shared" si="4"/>
        <v>11.121699999999999</v>
      </c>
      <c r="AG12" s="262" t="s">
        <v>1330</v>
      </c>
      <c r="AH12" s="255" t="s">
        <v>2</v>
      </c>
      <c r="AI12" s="255">
        <v>50</v>
      </c>
      <c r="AJ12" s="255">
        <v>15</v>
      </c>
      <c r="AK12" s="255">
        <v>10</v>
      </c>
      <c r="AL12" s="255" t="s">
        <v>2035</v>
      </c>
    </row>
    <row r="13" spans="1:38" s="792" customFormat="1" ht="12.95" customHeight="1">
      <c r="A13" s="256">
        <v>60</v>
      </c>
      <c r="B13" s="257">
        <v>43626</v>
      </c>
      <c r="C13" s="713" t="str">
        <f t="shared" si="5"/>
        <v>*PDR1906-0901*</v>
      </c>
      <c r="D13" s="672" t="s">
        <v>3782</v>
      </c>
      <c r="E13" s="256" t="s">
        <v>3781</v>
      </c>
      <c r="F13" s="256"/>
      <c r="G13" s="297" t="s">
        <v>3780</v>
      </c>
      <c r="H13" s="258" t="s">
        <v>2012</v>
      </c>
      <c r="I13" s="258" t="s">
        <v>3779</v>
      </c>
      <c r="J13" s="256">
        <v>2500</v>
      </c>
      <c r="K13" s="257">
        <v>43638</v>
      </c>
      <c r="L13" s="258" t="s">
        <v>3778</v>
      </c>
      <c r="M13" s="260" t="s">
        <v>3777</v>
      </c>
      <c r="N13" s="672"/>
      <c r="O13" s="257" t="s">
        <v>1291</v>
      </c>
      <c r="P13" s="257"/>
      <c r="Q13" s="257"/>
      <c r="R13" s="257">
        <v>43637</v>
      </c>
      <c r="S13" s="256">
        <v>2500</v>
      </c>
      <c r="T13" s="256"/>
      <c r="U13" s="302" t="s">
        <v>4503</v>
      </c>
      <c r="V13" s="743">
        <v>2500</v>
      </c>
      <c r="W13" s="259"/>
      <c r="X13" s="680" t="s">
        <v>1828</v>
      </c>
      <c r="Y13" s="674" t="s">
        <v>1314</v>
      </c>
      <c r="Z13" s="672">
        <v>1008</v>
      </c>
      <c r="AA13" s="261">
        <v>1781</v>
      </c>
      <c r="AB13" s="501">
        <f t="shared" si="0"/>
        <v>65</v>
      </c>
      <c r="AC13" s="501">
        <f t="shared" si="1"/>
        <v>257.16999999999996</v>
      </c>
      <c r="AD13" s="305">
        <f t="shared" si="2"/>
        <v>12.286166666666666</v>
      </c>
      <c r="AE13" s="365">
        <f t="shared" si="3"/>
        <v>12</v>
      </c>
      <c r="AF13" s="305">
        <f t="shared" si="4"/>
        <v>12.1717</v>
      </c>
      <c r="AG13" s="262" t="s">
        <v>1330</v>
      </c>
      <c r="AH13" s="255" t="s">
        <v>2</v>
      </c>
      <c r="AI13" s="255">
        <v>50</v>
      </c>
      <c r="AJ13" s="255">
        <v>15</v>
      </c>
      <c r="AK13" s="255">
        <v>10</v>
      </c>
      <c r="AL13" s="751" t="s">
        <v>3776</v>
      </c>
    </row>
    <row r="14" spans="1:38" s="792" customFormat="1" ht="12.95" customHeight="1">
      <c r="A14" s="256">
        <v>70</v>
      </c>
      <c r="B14" s="257">
        <v>43601</v>
      </c>
      <c r="C14" s="713" t="str">
        <f t="shared" si="5"/>
        <v>*PDR1905-1072*</v>
      </c>
      <c r="D14" s="672" t="s">
        <v>2576</v>
      </c>
      <c r="E14" s="256" t="s">
        <v>2570</v>
      </c>
      <c r="F14" s="256"/>
      <c r="G14" s="297" t="s">
        <v>2140</v>
      </c>
      <c r="H14" s="258" t="s">
        <v>1903</v>
      </c>
      <c r="I14" s="258" t="s">
        <v>2139</v>
      </c>
      <c r="J14" s="256">
        <v>1000</v>
      </c>
      <c r="K14" s="257">
        <v>43638</v>
      </c>
      <c r="L14" s="258" t="s">
        <v>2138</v>
      </c>
      <c r="M14" s="260" t="s">
        <v>2137</v>
      </c>
      <c r="N14" s="672" t="s">
        <v>2546</v>
      </c>
      <c r="O14" s="257" t="s">
        <v>1291</v>
      </c>
      <c r="P14" s="257"/>
      <c r="Q14" s="257"/>
      <c r="R14" s="257">
        <v>43637</v>
      </c>
      <c r="S14" s="256">
        <v>1003</v>
      </c>
      <c r="T14" s="256"/>
      <c r="U14" s="256" t="s">
        <v>2377</v>
      </c>
      <c r="V14" s="743">
        <v>1000</v>
      </c>
      <c r="W14" s="259"/>
      <c r="X14" s="680" t="s">
        <v>1828</v>
      </c>
      <c r="Y14" s="674" t="s">
        <v>1095</v>
      </c>
      <c r="Z14" s="672">
        <v>937</v>
      </c>
      <c r="AA14" s="261">
        <v>1695</v>
      </c>
      <c r="AB14" s="501">
        <f t="shared" si="0"/>
        <v>35.06</v>
      </c>
      <c r="AC14" s="501">
        <f t="shared" si="1"/>
        <v>292.22999999999996</v>
      </c>
      <c r="AD14" s="305">
        <f t="shared" si="2"/>
        <v>12.8705</v>
      </c>
      <c r="AE14" s="365">
        <f t="shared" si="3"/>
        <v>12</v>
      </c>
      <c r="AF14" s="305">
        <f t="shared" si="4"/>
        <v>12.5223</v>
      </c>
      <c r="AG14" s="262" t="s">
        <v>1330</v>
      </c>
      <c r="AH14" s="255" t="s">
        <v>2</v>
      </c>
      <c r="AI14" s="255">
        <v>50</v>
      </c>
      <c r="AJ14" s="255">
        <v>15</v>
      </c>
      <c r="AK14" s="255">
        <v>10</v>
      </c>
      <c r="AL14" s="255" t="s">
        <v>2136</v>
      </c>
    </row>
    <row r="15" spans="1:38" s="792" customFormat="1" ht="12.95" customHeight="1">
      <c r="A15" s="256" t="s">
        <v>69</v>
      </c>
      <c r="B15" s="257">
        <v>43631</v>
      </c>
      <c r="C15" s="713" t="str">
        <f t="shared" si="5"/>
        <v>*PDR1906-1258*</v>
      </c>
      <c r="D15" s="672" t="s">
        <v>4146</v>
      </c>
      <c r="E15" s="256" t="s">
        <v>4147</v>
      </c>
      <c r="F15" s="256"/>
      <c r="G15" s="297" t="s">
        <v>4137</v>
      </c>
      <c r="H15" s="258" t="s">
        <v>1350</v>
      </c>
      <c r="I15" s="258" t="s">
        <v>4144</v>
      </c>
      <c r="J15" s="256">
        <v>1540</v>
      </c>
      <c r="K15" s="257">
        <v>22821</v>
      </c>
      <c r="L15" s="258" t="s">
        <v>4139</v>
      </c>
      <c r="M15" s="260" t="s">
        <v>4140</v>
      </c>
      <c r="N15" s="741" t="s">
        <v>4148</v>
      </c>
      <c r="O15" s="257" t="s">
        <v>1291</v>
      </c>
      <c r="P15" s="257"/>
      <c r="Q15" s="741"/>
      <c r="R15" s="257">
        <v>43598</v>
      </c>
      <c r="S15" s="256">
        <v>1540</v>
      </c>
      <c r="T15" s="256"/>
      <c r="U15" s="256">
        <v>1539</v>
      </c>
      <c r="V15" s="743">
        <v>1540</v>
      </c>
      <c r="W15" s="259"/>
      <c r="X15" s="680" t="s">
        <v>1828</v>
      </c>
      <c r="Y15" s="674" t="s">
        <v>1304</v>
      </c>
      <c r="Z15" s="672">
        <v>596</v>
      </c>
      <c r="AA15" s="261">
        <v>1281</v>
      </c>
      <c r="AB15" s="501">
        <f t="shared" si="0"/>
        <v>45.8</v>
      </c>
      <c r="AC15" s="501">
        <f t="shared" si="1"/>
        <v>338.03</v>
      </c>
      <c r="AD15" s="305">
        <f t="shared" si="2"/>
        <v>13.633833333333332</v>
      </c>
      <c r="AE15" s="365">
        <f t="shared" si="3"/>
        <v>13</v>
      </c>
      <c r="AF15" s="305">
        <f t="shared" si="4"/>
        <v>13.380299999999998</v>
      </c>
      <c r="AG15" s="262" t="s">
        <v>1330</v>
      </c>
      <c r="AH15" s="255" t="s">
        <v>2</v>
      </c>
      <c r="AI15" s="255">
        <v>50</v>
      </c>
      <c r="AJ15" s="255">
        <v>15</v>
      </c>
      <c r="AK15" s="255">
        <v>10</v>
      </c>
      <c r="AL15" s="255" t="s">
        <v>2214</v>
      </c>
    </row>
    <row r="16" spans="1:38" s="792" customFormat="1" ht="12.95" customHeight="1">
      <c r="A16" s="256" t="s">
        <v>69</v>
      </c>
      <c r="B16" s="257">
        <v>43631</v>
      </c>
      <c r="C16" s="713" t="str">
        <f t="shared" si="5"/>
        <v>*PDR1906-1259*</v>
      </c>
      <c r="D16" s="672" t="s">
        <v>4149</v>
      </c>
      <c r="E16" s="256" t="s">
        <v>4150</v>
      </c>
      <c r="F16" s="256"/>
      <c r="G16" s="297" t="s">
        <v>4137</v>
      </c>
      <c r="H16" s="258" t="s">
        <v>1350</v>
      </c>
      <c r="I16" s="258" t="s">
        <v>4144</v>
      </c>
      <c r="J16" s="256">
        <v>868</v>
      </c>
      <c r="K16" s="257">
        <v>22825</v>
      </c>
      <c r="L16" s="258" t="s">
        <v>4139</v>
      </c>
      <c r="M16" s="260" t="s">
        <v>4140</v>
      </c>
      <c r="N16" s="741" t="s">
        <v>4148</v>
      </c>
      <c r="O16" s="257" t="s">
        <v>1291</v>
      </c>
      <c r="P16" s="257"/>
      <c r="Q16" s="741"/>
      <c r="R16" s="257">
        <v>43598</v>
      </c>
      <c r="S16" s="256">
        <v>868</v>
      </c>
      <c r="T16" s="256"/>
      <c r="U16" s="256">
        <v>868</v>
      </c>
      <c r="V16" s="743">
        <v>868</v>
      </c>
      <c r="W16" s="259"/>
      <c r="X16" s="680" t="s">
        <v>1828</v>
      </c>
      <c r="Y16" s="674" t="s">
        <v>1304</v>
      </c>
      <c r="Z16" s="672">
        <v>596</v>
      </c>
      <c r="AA16" s="261">
        <v>1281</v>
      </c>
      <c r="AB16" s="501">
        <f t="shared" si="0"/>
        <v>32.36</v>
      </c>
      <c r="AC16" s="501">
        <f t="shared" si="1"/>
        <v>370.39</v>
      </c>
      <c r="AD16" s="305">
        <f t="shared" si="2"/>
        <v>14.173166666666667</v>
      </c>
      <c r="AE16" s="365">
        <f t="shared" si="3"/>
        <v>14</v>
      </c>
      <c r="AF16" s="305">
        <f t="shared" si="4"/>
        <v>14.103899999999999</v>
      </c>
      <c r="AG16" s="262" t="s">
        <v>1330</v>
      </c>
      <c r="AH16" s="255" t="s">
        <v>2</v>
      </c>
      <c r="AI16" s="255">
        <v>50</v>
      </c>
      <c r="AJ16" s="255">
        <v>15</v>
      </c>
      <c r="AK16" s="255">
        <v>10</v>
      </c>
      <c r="AL16" s="255" t="s">
        <v>2214</v>
      </c>
    </row>
    <row r="17" spans="1:264" s="792" customFormat="1" ht="12.95" customHeight="1">
      <c r="A17" s="256" t="s">
        <v>66</v>
      </c>
      <c r="B17" s="257">
        <v>43634</v>
      </c>
      <c r="C17" s="713" t="str">
        <f t="shared" si="5"/>
        <v>*PDW1906-0073*</v>
      </c>
      <c r="D17" s="672" t="s">
        <v>4284</v>
      </c>
      <c r="E17" s="256" t="s">
        <v>3117</v>
      </c>
      <c r="F17" s="256"/>
      <c r="G17" s="297" t="s">
        <v>3116</v>
      </c>
      <c r="H17" s="258" t="s">
        <v>1303</v>
      </c>
      <c r="I17" s="258" t="s">
        <v>3115</v>
      </c>
      <c r="J17" s="256">
        <v>170</v>
      </c>
      <c r="K17" s="257">
        <v>22815</v>
      </c>
      <c r="L17" s="258" t="s">
        <v>3114</v>
      </c>
      <c r="M17" s="260" t="s">
        <v>3113</v>
      </c>
      <c r="N17" s="672"/>
      <c r="O17" s="257" t="s">
        <v>1291</v>
      </c>
      <c r="P17" s="257"/>
      <c r="Q17" s="257" t="s">
        <v>503</v>
      </c>
      <c r="R17" s="257">
        <v>43635</v>
      </c>
      <c r="S17" s="256">
        <v>170</v>
      </c>
      <c r="T17" s="256"/>
      <c r="U17" s="680" t="s">
        <v>4599</v>
      </c>
      <c r="V17" s="743">
        <v>170</v>
      </c>
      <c r="W17" s="259"/>
      <c r="X17" s="680" t="s">
        <v>1828</v>
      </c>
      <c r="Y17" s="674" t="s">
        <v>1304</v>
      </c>
      <c r="Z17" s="672">
        <v>427</v>
      </c>
      <c r="AA17" s="261">
        <v>1199</v>
      </c>
      <c r="AB17" s="501">
        <f t="shared" si="0"/>
        <v>18.399999999999999</v>
      </c>
      <c r="AC17" s="501">
        <f t="shared" si="1"/>
        <v>388.78999999999996</v>
      </c>
      <c r="AD17" s="305">
        <f t="shared" si="2"/>
        <v>14.479833333333332</v>
      </c>
      <c r="AE17" s="365">
        <f t="shared" si="3"/>
        <v>14</v>
      </c>
      <c r="AF17" s="305">
        <f t="shared" si="4"/>
        <v>14.287899999999999</v>
      </c>
      <c r="AG17" s="262" t="s">
        <v>1330</v>
      </c>
      <c r="AH17" s="255" t="s">
        <v>2</v>
      </c>
      <c r="AI17" s="255">
        <v>50</v>
      </c>
      <c r="AJ17" s="255">
        <v>15</v>
      </c>
      <c r="AK17" s="255">
        <v>10</v>
      </c>
      <c r="AL17" s="255" t="s">
        <v>3112</v>
      </c>
    </row>
    <row r="18" spans="1:264" s="792" customFormat="1" ht="12.95" customHeight="1">
      <c r="A18" s="256" t="s">
        <v>69</v>
      </c>
      <c r="B18" s="257">
        <v>43622</v>
      </c>
      <c r="C18" s="713" t="str">
        <f t="shared" si="5"/>
        <v>*PDR1906-0754*</v>
      </c>
      <c r="D18" s="672" t="s">
        <v>3492</v>
      </c>
      <c r="E18" s="256" t="s">
        <v>3491</v>
      </c>
      <c r="F18" s="256"/>
      <c r="G18" s="297" t="s">
        <v>2676</v>
      </c>
      <c r="H18" s="258" t="s">
        <v>1696</v>
      </c>
      <c r="I18" s="258" t="s">
        <v>2675</v>
      </c>
      <c r="J18" s="256">
        <v>1000</v>
      </c>
      <c r="K18" s="257">
        <v>22821</v>
      </c>
      <c r="L18" s="258" t="s">
        <v>2674</v>
      </c>
      <c r="M18" s="260" t="s">
        <v>2673</v>
      </c>
      <c r="N18" s="672"/>
      <c r="O18" s="257" t="s">
        <v>1291</v>
      </c>
      <c r="P18" s="258"/>
      <c r="Q18" s="258"/>
      <c r="R18" s="257">
        <v>43635</v>
      </c>
      <c r="S18" s="256">
        <v>1005</v>
      </c>
      <c r="T18" s="256"/>
      <c r="U18" s="256" t="s">
        <v>4418</v>
      </c>
      <c r="V18" s="743">
        <v>1000</v>
      </c>
      <c r="W18" s="259"/>
      <c r="X18" s="680" t="s">
        <v>1829</v>
      </c>
      <c r="Y18" s="260" t="s">
        <v>1311</v>
      </c>
      <c r="Z18" s="672">
        <v>579</v>
      </c>
      <c r="AA18" s="261">
        <v>1575</v>
      </c>
      <c r="AB18" s="501">
        <f t="shared" si="0"/>
        <v>35.1</v>
      </c>
      <c r="AC18" s="501">
        <f t="shared" si="1"/>
        <v>423.89</v>
      </c>
      <c r="AD18" s="305">
        <f t="shared" si="2"/>
        <v>15.064833333333333</v>
      </c>
      <c r="AE18" s="365">
        <f t="shared" si="3"/>
        <v>15</v>
      </c>
      <c r="AF18" s="305">
        <f t="shared" si="4"/>
        <v>15.0389</v>
      </c>
      <c r="AG18" s="262" t="s">
        <v>1330</v>
      </c>
      <c r="AH18" s="255" t="s">
        <v>2</v>
      </c>
      <c r="AI18" s="255">
        <v>50</v>
      </c>
      <c r="AJ18" s="255">
        <v>15</v>
      </c>
      <c r="AK18" s="255">
        <v>10</v>
      </c>
      <c r="AL18" s="255">
        <v>0</v>
      </c>
    </row>
    <row r="19" spans="1:264" s="792" customFormat="1" ht="12.95" customHeight="1">
      <c r="A19" s="256" t="s">
        <v>69</v>
      </c>
      <c r="B19" s="257">
        <v>43621</v>
      </c>
      <c r="C19" s="713" t="str">
        <f t="shared" si="5"/>
        <v>*PDR1906-0680*</v>
      </c>
      <c r="D19" s="672" t="s">
        <v>3409</v>
      </c>
      <c r="E19" s="256" t="s">
        <v>3408</v>
      </c>
      <c r="F19" s="256"/>
      <c r="G19" s="297" t="s">
        <v>1954</v>
      </c>
      <c r="H19" s="258" t="s">
        <v>1696</v>
      </c>
      <c r="I19" s="258" t="s">
        <v>1269</v>
      </c>
      <c r="J19" s="256">
        <v>1000</v>
      </c>
      <c r="K19" s="257">
        <v>43643</v>
      </c>
      <c r="L19" s="788" t="s">
        <v>1953</v>
      </c>
      <c r="M19" s="260" t="s">
        <v>1952</v>
      </c>
      <c r="N19" s="672"/>
      <c r="O19" s="257" t="s">
        <v>1291</v>
      </c>
      <c r="P19" s="257"/>
      <c r="Q19" s="793"/>
      <c r="R19" s="257">
        <v>43628</v>
      </c>
      <c r="S19" s="256">
        <v>1003</v>
      </c>
      <c r="T19" s="256"/>
      <c r="U19" s="256" t="s">
        <v>2155</v>
      </c>
      <c r="V19" s="743">
        <v>1000</v>
      </c>
      <c r="W19" s="259"/>
      <c r="X19" s="680" t="s">
        <v>1829</v>
      </c>
      <c r="Y19" s="260" t="s">
        <v>1311</v>
      </c>
      <c r="Z19" s="672">
        <v>579</v>
      </c>
      <c r="AA19" s="261">
        <v>1575</v>
      </c>
      <c r="AB19" s="501">
        <f t="shared" si="0"/>
        <v>35.06</v>
      </c>
      <c r="AC19" s="501">
        <f t="shared" si="1"/>
        <v>458.95</v>
      </c>
      <c r="AD19" s="305">
        <f t="shared" si="2"/>
        <v>15.649166666666666</v>
      </c>
      <c r="AE19" s="365">
        <f t="shared" si="3"/>
        <v>15</v>
      </c>
      <c r="AF19" s="305">
        <f t="shared" si="4"/>
        <v>15.3895</v>
      </c>
      <c r="AG19" s="262" t="s">
        <v>1330</v>
      </c>
      <c r="AH19" s="255" t="s">
        <v>2</v>
      </c>
      <c r="AI19" s="255">
        <v>50</v>
      </c>
      <c r="AJ19" s="255">
        <v>15</v>
      </c>
      <c r="AK19" s="255">
        <v>10</v>
      </c>
      <c r="AL19" s="255" t="s">
        <v>1951</v>
      </c>
    </row>
    <row r="20" spans="1:264" s="792" customFormat="1" ht="12.95" customHeight="1">
      <c r="A20" s="256" t="s">
        <v>69</v>
      </c>
      <c r="B20" s="257">
        <v>43621</v>
      </c>
      <c r="C20" s="713" t="str">
        <f t="shared" si="5"/>
        <v>*PDR1906-0678*</v>
      </c>
      <c r="D20" s="672" t="s">
        <v>3411</v>
      </c>
      <c r="E20" s="256" t="s">
        <v>3408</v>
      </c>
      <c r="F20" s="256"/>
      <c r="G20" s="297" t="s">
        <v>1931</v>
      </c>
      <c r="H20" s="258" t="s">
        <v>1696</v>
      </c>
      <c r="I20" s="258" t="s">
        <v>1930</v>
      </c>
      <c r="J20" s="256">
        <v>1000</v>
      </c>
      <c r="K20" s="257">
        <v>43643</v>
      </c>
      <c r="L20" s="258" t="s">
        <v>1929</v>
      </c>
      <c r="M20" s="260" t="s">
        <v>1928</v>
      </c>
      <c r="N20" s="672"/>
      <c r="O20" s="257" t="s">
        <v>1291</v>
      </c>
      <c r="P20" s="257"/>
      <c r="Q20" s="257"/>
      <c r="R20" s="257">
        <v>43629</v>
      </c>
      <c r="S20" s="256">
        <v>1003</v>
      </c>
      <c r="T20" s="256"/>
      <c r="U20" s="256" t="s">
        <v>3935</v>
      </c>
      <c r="V20" s="743">
        <v>1000</v>
      </c>
      <c r="W20" s="259"/>
      <c r="X20" s="680" t="s">
        <v>1829</v>
      </c>
      <c r="Y20" s="260" t="s">
        <v>1311</v>
      </c>
      <c r="Z20" s="672">
        <v>579</v>
      </c>
      <c r="AA20" s="261">
        <v>1575</v>
      </c>
      <c r="AB20" s="501">
        <f t="shared" si="0"/>
        <v>35.06</v>
      </c>
      <c r="AC20" s="501">
        <f t="shared" si="1"/>
        <v>494.01</v>
      </c>
      <c r="AD20" s="305">
        <f t="shared" si="2"/>
        <v>16.233499999999999</v>
      </c>
      <c r="AE20" s="365">
        <f t="shared" si="3"/>
        <v>16</v>
      </c>
      <c r="AF20" s="305">
        <f t="shared" si="4"/>
        <v>16.1401</v>
      </c>
      <c r="AG20" s="262" t="s">
        <v>1330</v>
      </c>
      <c r="AH20" s="255" t="s">
        <v>2</v>
      </c>
      <c r="AI20" s="255">
        <v>50</v>
      </c>
      <c r="AJ20" s="255">
        <v>15</v>
      </c>
      <c r="AK20" s="255">
        <v>10</v>
      </c>
      <c r="AL20" s="255" t="s">
        <v>1927</v>
      </c>
    </row>
    <row r="21" spans="1:264" s="792" customFormat="1" ht="12.95" customHeight="1">
      <c r="A21" s="256">
        <v>140</v>
      </c>
      <c r="B21" s="257">
        <v>43567</v>
      </c>
      <c r="C21" s="713" t="str">
        <f t="shared" si="5"/>
        <v>*PDR1906-0014*</v>
      </c>
      <c r="D21" s="672" t="s">
        <v>2262</v>
      </c>
      <c r="E21" s="256" t="s">
        <v>2261</v>
      </c>
      <c r="F21" s="256"/>
      <c r="G21" s="297" t="s">
        <v>2252</v>
      </c>
      <c r="H21" s="258" t="s">
        <v>1350</v>
      </c>
      <c r="I21" s="258" t="s">
        <v>2251</v>
      </c>
      <c r="J21" s="256">
        <v>1900</v>
      </c>
      <c r="K21" s="257">
        <v>43640</v>
      </c>
      <c r="L21" s="258" t="s">
        <v>1526</v>
      </c>
      <c r="M21" s="260" t="s">
        <v>2250</v>
      </c>
      <c r="N21" s="672"/>
      <c r="O21" s="257" t="s">
        <v>1291</v>
      </c>
      <c r="P21" s="257"/>
      <c r="Q21" s="257"/>
      <c r="R21" s="257">
        <v>43637</v>
      </c>
      <c r="S21" s="256">
        <v>1903</v>
      </c>
      <c r="T21" s="256"/>
      <c r="U21" s="256" t="s">
        <v>4504</v>
      </c>
      <c r="V21" s="743">
        <v>1900</v>
      </c>
      <c r="W21" s="259"/>
      <c r="X21" s="680" t="s">
        <v>1828</v>
      </c>
      <c r="Y21" s="674" t="s">
        <v>1524</v>
      </c>
      <c r="Z21" s="672">
        <v>624</v>
      </c>
      <c r="AA21" s="261">
        <v>2035</v>
      </c>
      <c r="AB21" s="501">
        <f t="shared" si="0"/>
        <v>53.06</v>
      </c>
      <c r="AC21" s="501">
        <f t="shared" si="1"/>
        <v>547.06999999999994</v>
      </c>
      <c r="AD21" s="305">
        <f t="shared" si="2"/>
        <v>17.11783333333333</v>
      </c>
      <c r="AE21" s="365">
        <f t="shared" si="3"/>
        <v>17</v>
      </c>
      <c r="AF21" s="305">
        <f t="shared" si="4"/>
        <v>17.070699999999999</v>
      </c>
      <c r="AG21" s="262" t="s">
        <v>1330</v>
      </c>
      <c r="AH21" s="255" t="s">
        <v>2</v>
      </c>
      <c r="AI21" s="255">
        <v>50</v>
      </c>
      <c r="AJ21" s="255">
        <v>15</v>
      </c>
      <c r="AK21" s="255">
        <v>10</v>
      </c>
      <c r="AL21" s="255" t="s">
        <v>2249</v>
      </c>
      <c r="AM21" s="274"/>
      <c r="AN21" s="274"/>
      <c r="AO21" s="274"/>
      <c r="AP21" s="274"/>
      <c r="AQ21" s="274"/>
      <c r="AR21" s="274"/>
      <c r="AS21" s="274"/>
      <c r="AT21" s="274"/>
      <c r="AU21" s="274"/>
      <c r="AV21" s="274"/>
      <c r="AW21" s="274"/>
      <c r="AX21" s="274"/>
      <c r="AY21" s="274"/>
      <c r="AZ21" s="274"/>
      <c r="BA21" s="274"/>
      <c r="BB21" s="274"/>
      <c r="BC21" s="274"/>
      <c r="BD21" s="274"/>
      <c r="BE21" s="274"/>
      <c r="BF21" s="274"/>
      <c r="BG21" s="274"/>
      <c r="BH21" s="274"/>
      <c r="BI21" s="274"/>
      <c r="BJ21" s="274"/>
      <c r="BK21" s="274"/>
      <c r="BL21" s="274"/>
      <c r="BM21" s="274"/>
      <c r="BN21" s="274"/>
      <c r="BO21" s="274"/>
      <c r="BP21" s="274"/>
      <c r="BQ21" s="274"/>
      <c r="BR21" s="274"/>
      <c r="BS21" s="274"/>
      <c r="BT21" s="274"/>
      <c r="BU21" s="274"/>
      <c r="BV21" s="274"/>
      <c r="BW21" s="274"/>
      <c r="BX21" s="274"/>
      <c r="BY21" s="274"/>
      <c r="BZ21" s="274"/>
      <c r="CA21" s="274"/>
      <c r="CB21" s="274"/>
      <c r="CC21" s="274"/>
      <c r="CD21" s="274"/>
      <c r="CE21" s="274"/>
      <c r="CF21" s="274"/>
      <c r="CG21" s="274"/>
      <c r="CH21" s="274"/>
      <c r="CI21" s="274"/>
      <c r="CJ21" s="274"/>
      <c r="CK21" s="274"/>
      <c r="CL21" s="274"/>
      <c r="CM21" s="274"/>
      <c r="CN21" s="274"/>
      <c r="CO21" s="274"/>
      <c r="CP21" s="274"/>
      <c r="CQ21" s="274"/>
      <c r="CR21" s="274"/>
      <c r="CS21" s="274"/>
      <c r="CT21" s="274"/>
      <c r="CU21" s="274"/>
      <c r="CV21" s="274"/>
      <c r="CW21" s="274"/>
      <c r="CX21" s="274"/>
      <c r="CY21" s="274"/>
      <c r="CZ21" s="274"/>
      <c r="DA21" s="274"/>
      <c r="DB21" s="274"/>
      <c r="DC21" s="274"/>
      <c r="DD21" s="274"/>
      <c r="DE21" s="274"/>
      <c r="DF21" s="274"/>
      <c r="DG21" s="274"/>
      <c r="DH21" s="274"/>
      <c r="DI21" s="274"/>
      <c r="DJ21" s="274"/>
      <c r="DK21" s="274"/>
      <c r="DL21" s="274"/>
      <c r="DM21" s="274"/>
      <c r="DN21" s="274"/>
      <c r="DO21" s="274"/>
      <c r="DP21" s="274"/>
      <c r="DQ21" s="274"/>
      <c r="DR21" s="274"/>
      <c r="DS21" s="274"/>
      <c r="DT21" s="274"/>
      <c r="DU21" s="274"/>
      <c r="DV21" s="274"/>
      <c r="DW21" s="274"/>
      <c r="DX21" s="274"/>
      <c r="DY21" s="274"/>
      <c r="DZ21" s="274"/>
      <c r="EA21" s="274"/>
      <c r="EB21" s="274"/>
      <c r="EC21" s="274"/>
      <c r="ED21" s="274"/>
      <c r="EE21" s="274"/>
      <c r="EF21" s="274"/>
      <c r="EG21" s="274"/>
      <c r="EH21" s="274"/>
      <c r="EI21" s="274"/>
      <c r="EJ21" s="274"/>
      <c r="EK21" s="274"/>
      <c r="EL21" s="274"/>
      <c r="EM21" s="274"/>
      <c r="EN21" s="274"/>
      <c r="EO21" s="274"/>
      <c r="EP21" s="274"/>
      <c r="EQ21" s="274"/>
      <c r="ER21" s="274"/>
      <c r="ES21" s="274"/>
      <c r="ET21" s="274"/>
      <c r="EU21" s="274"/>
      <c r="EV21" s="274"/>
      <c r="EW21" s="274"/>
      <c r="EX21" s="274"/>
      <c r="EY21" s="274"/>
      <c r="EZ21" s="274"/>
      <c r="FA21" s="274"/>
      <c r="FB21" s="274"/>
      <c r="FC21" s="274"/>
      <c r="FD21" s="274"/>
      <c r="FE21" s="274"/>
      <c r="FF21" s="274"/>
      <c r="FG21" s="274"/>
      <c r="FH21" s="274"/>
      <c r="FI21" s="274"/>
      <c r="FJ21" s="274"/>
      <c r="FK21" s="274"/>
      <c r="FL21" s="274"/>
      <c r="FM21" s="274"/>
      <c r="FN21" s="274"/>
      <c r="FO21" s="274"/>
      <c r="FP21" s="274"/>
      <c r="FQ21" s="274"/>
      <c r="FR21" s="274"/>
      <c r="FS21" s="274"/>
      <c r="FT21" s="274"/>
      <c r="FU21" s="274"/>
      <c r="FV21" s="274"/>
      <c r="FW21" s="274"/>
      <c r="FX21" s="274"/>
      <c r="FY21" s="274"/>
      <c r="FZ21" s="274"/>
      <c r="GA21" s="274"/>
      <c r="GB21" s="274"/>
      <c r="GC21" s="274"/>
      <c r="GD21" s="274"/>
      <c r="GE21" s="274"/>
      <c r="GF21" s="274"/>
      <c r="GG21" s="274"/>
      <c r="GH21" s="274"/>
      <c r="GI21" s="274"/>
      <c r="GJ21" s="274"/>
      <c r="GK21" s="274"/>
      <c r="GL21" s="274"/>
      <c r="GM21" s="274"/>
      <c r="GN21" s="274"/>
      <c r="GO21" s="274"/>
      <c r="GP21" s="274"/>
      <c r="GQ21" s="274"/>
      <c r="GR21" s="274"/>
      <c r="GS21" s="274"/>
      <c r="GT21" s="274"/>
      <c r="GU21" s="274"/>
      <c r="GV21" s="274"/>
      <c r="GW21" s="274"/>
      <c r="GX21" s="274"/>
      <c r="GY21" s="274"/>
      <c r="GZ21" s="274"/>
      <c r="HA21" s="274"/>
      <c r="HB21" s="274"/>
      <c r="HC21" s="274"/>
      <c r="HD21" s="274"/>
      <c r="HE21" s="274"/>
      <c r="HF21" s="274"/>
      <c r="HG21" s="274"/>
      <c r="HH21" s="274"/>
      <c r="HI21" s="274"/>
      <c r="HJ21" s="274"/>
      <c r="HK21" s="274"/>
      <c r="HL21" s="274"/>
      <c r="HM21" s="274"/>
      <c r="HN21" s="274"/>
      <c r="HO21" s="274"/>
      <c r="HP21" s="274"/>
      <c r="HQ21" s="274"/>
      <c r="HR21" s="274"/>
      <c r="HS21" s="274"/>
      <c r="HT21" s="274"/>
      <c r="HU21" s="274"/>
      <c r="HV21" s="274"/>
      <c r="HW21" s="274"/>
      <c r="HX21" s="274"/>
      <c r="HY21" s="274"/>
      <c r="HZ21" s="274"/>
      <c r="IA21" s="274"/>
      <c r="IB21" s="274"/>
      <c r="IC21" s="274"/>
      <c r="ID21" s="274"/>
      <c r="IE21" s="274"/>
      <c r="IF21" s="274"/>
      <c r="IG21" s="274"/>
      <c r="IH21" s="274"/>
      <c r="II21" s="274"/>
      <c r="IJ21" s="274"/>
      <c r="IK21" s="274"/>
      <c r="IL21" s="274"/>
      <c r="IM21" s="274"/>
      <c r="IN21" s="274"/>
      <c r="IO21" s="274"/>
      <c r="IP21" s="274"/>
      <c r="IQ21" s="274"/>
      <c r="IR21" s="274"/>
      <c r="IS21" s="274"/>
      <c r="IT21" s="274"/>
      <c r="IU21" s="274"/>
      <c r="IV21" s="274"/>
      <c r="IW21" s="274"/>
      <c r="IX21" s="274"/>
      <c r="IY21" s="274"/>
      <c r="IZ21" s="274"/>
      <c r="JA21" s="274"/>
      <c r="JB21" s="274"/>
      <c r="JC21" s="274"/>
      <c r="JD21" s="274"/>
    </row>
    <row r="22" spans="1:264" s="792" customFormat="1" ht="12.95" customHeight="1">
      <c r="A22" s="256">
        <v>150</v>
      </c>
      <c r="B22" s="257">
        <v>43628</v>
      </c>
      <c r="C22" s="713" t="str">
        <f t="shared" si="5"/>
        <v>*PDR1906-1041*</v>
      </c>
      <c r="D22" s="672" t="s">
        <v>3896</v>
      </c>
      <c r="E22" s="256" t="s">
        <v>3895</v>
      </c>
      <c r="F22" s="256"/>
      <c r="G22" s="297" t="s">
        <v>2710</v>
      </c>
      <c r="H22" s="258" t="s">
        <v>1358</v>
      </c>
      <c r="I22" s="258" t="s">
        <v>2709</v>
      </c>
      <c r="J22" s="256">
        <v>11950</v>
      </c>
      <c r="K22" s="257">
        <v>22821</v>
      </c>
      <c r="L22" s="258" t="s">
        <v>2708</v>
      </c>
      <c r="M22" s="260" t="s">
        <v>2707</v>
      </c>
      <c r="N22" s="672"/>
      <c r="O22" s="257" t="s">
        <v>1291</v>
      </c>
      <c r="P22" s="257"/>
      <c r="Q22" s="257"/>
      <c r="R22" s="257">
        <v>43637</v>
      </c>
      <c r="S22" s="256">
        <v>11950</v>
      </c>
      <c r="T22" s="256"/>
      <c r="U22" s="256" t="s">
        <v>4505</v>
      </c>
      <c r="V22" s="293">
        <v>11950</v>
      </c>
      <c r="W22" s="259"/>
      <c r="X22" s="680" t="s">
        <v>1829</v>
      </c>
      <c r="Y22" s="260" t="s">
        <v>1306</v>
      </c>
      <c r="Z22" s="672">
        <v>445</v>
      </c>
      <c r="AA22" s="261">
        <v>1311</v>
      </c>
      <c r="AB22" s="501">
        <f t="shared" si="0"/>
        <v>254</v>
      </c>
      <c r="AC22" s="501">
        <f t="shared" si="1"/>
        <v>801.06999999999994</v>
      </c>
      <c r="AD22" s="305">
        <f t="shared" si="2"/>
        <v>21.351166666666664</v>
      </c>
      <c r="AE22" s="365">
        <f t="shared" si="3"/>
        <v>21</v>
      </c>
      <c r="AF22" s="305">
        <f t="shared" si="4"/>
        <v>21.210699999999999</v>
      </c>
      <c r="AG22" s="262" t="s">
        <v>1330</v>
      </c>
      <c r="AH22" s="255" t="s">
        <v>2</v>
      </c>
      <c r="AI22" s="255">
        <v>50</v>
      </c>
      <c r="AJ22" s="255">
        <v>15</v>
      </c>
      <c r="AK22" s="255">
        <v>20</v>
      </c>
      <c r="AL22" s="726" t="s">
        <v>1856</v>
      </c>
    </row>
    <row r="23" spans="1:264" s="792" customFormat="1" ht="12.95" customHeight="1">
      <c r="A23" s="256">
        <v>160</v>
      </c>
      <c r="B23" s="257">
        <v>43612</v>
      </c>
      <c r="C23" s="713" t="str">
        <f t="shared" si="5"/>
        <v>*PDR1906-0335*</v>
      </c>
      <c r="D23" s="672" t="s">
        <v>2875</v>
      </c>
      <c r="E23" s="256" t="s">
        <v>2873</v>
      </c>
      <c r="F23" s="256"/>
      <c r="G23" s="297" t="s">
        <v>2872</v>
      </c>
      <c r="H23" s="258" t="s">
        <v>1999</v>
      </c>
      <c r="I23" s="258" t="s">
        <v>2871</v>
      </c>
      <c r="J23" s="256">
        <v>4400</v>
      </c>
      <c r="K23" s="257">
        <v>43637</v>
      </c>
      <c r="L23" s="676" t="s">
        <v>2870</v>
      </c>
      <c r="M23" s="260" t="s">
        <v>2869</v>
      </c>
      <c r="N23" s="672"/>
      <c r="O23" s="257" t="s">
        <v>1291</v>
      </c>
      <c r="P23" s="257"/>
      <c r="Q23" s="257" t="s">
        <v>2546</v>
      </c>
      <c r="R23" s="257">
        <v>43637</v>
      </c>
      <c r="S23" s="256">
        <v>4410</v>
      </c>
      <c r="T23" s="256"/>
      <c r="U23" s="256" t="s">
        <v>4602</v>
      </c>
      <c r="V23" s="293">
        <v>4400</v>
      </c>
      <c r="W23" s="259"/>
      <c r="X23" s="680" t="s">
        <v>1828</v>
      </c>
      <c r="Y23" s="674" t="s">
        <v>2152</v>
      </c>
      <c r="Z23" s="672">
        <v>362</v>
      </c>
      <c r="AA23" s="261">
        <v>1135</v>
      </c>
      <c r="AB23" s="501">
        <f t="shared" si="0"/>
        <v>94.1</v>
      </c>
      <c r="AC23" s="501">
        <f t="shared" si="1"/>
        <v>895.17</v>
      </c>
      <c r="AD23" s="305">
        <f t="shared" si="2"/>
        <v>22.919499999999999</v>
      </c>
      <c r="AE23" s="365">
        <f t="shared" si="3"/>
        <v>22</v>
      </c>
      <c r="AF23" s="305">
        <f t="shared" si="4"/>
        <v>22.5517</v>
      </c>
      <c r="AG23" s="262" t="s">
        <v>1330</v>
      </c>
      <c r="AH23" s="255" t="s">
        <v>2</v>
      </c>
      <c r="AI23" s="255">
        <v>100</v>
      </c>
      <c r="AJ23" s="255">
        <v>50</v>
      </c>
      <c r="AK23" s="255">
        <v>10</v>
      </c>
      <c r="AL23" s="255" t="s">
        <v>2868</v>
      </c>
    </row>
    <row r="24" spans="1:264" s="792" customFormat="1" ht="12.95" customHeight="1">
      <c r="A24" s="256">
        <v>170</v>
      </c>
      <c r="B24" s="257">
        <v>43612</v>
      </c>
      <c r="C24" s="713" t="str">
        <f t="shared" si="5"/>
        <v>*PDR1906-0337*</v>
      </c>
      <c r="D24" s="672" t="s">
        <v>2874</v>
      </c>
      <c r="E24" s="256" t="s">
        <v>2873</v>
      </c>
      <c r="F24" s="256"/>
      <c r="G24" s="297" t="s">
        <v>2872</v>
      </c>
      <c r="H24" s="258" t="s">
        <v>1999</v>
      </c>
      <c r="I24" s="258" t="s">
        <v>2871</v>
      </c>
      <c r="J24" s="256">
        <v>4400</v>
      </c>
      <c r="K24" s="257">
        <v>43637</v>
      </c>
      <c r="L24" s="676" t="s">
        <v>2870</v>
      </c>
      <c r="M24" s="260" t="s">
        <v>2869</v>
      </c>
      <c r="N24" s="672"/>
      <c r="O24" s="257" t="s">
        <v>1291</v>
      </c>
      <c r="P24" s="257"/>
      <c r="Q24" s="257" t="s">
        <v>2546</v>
      </c>
      <c r="R24" s="257">
        <v>43637</v>
      </c>
      <c r="S24" s="256">
        <v>4410</v>
      </c>
      <c r="T24" s="256"/>
      <c r="U24" s="256" t="s">
        <v>4603</v>
      </c>
      <c r="V24" s="293">
        <v>4400</v>
      </c>
      <c r="W24" s="259"/>
      <c r="X24" s="680" t="s">
        <v>1828</v>
      </c>
      <c r="Y24" s="674" t="s">
        <v>2152</v>
      </c>
      <c r="Z24" s="672">
        <v>362</v>
      </c>
      <c r="AA24" s="261">
        <v>1135</v>
      </c>
      <c r="AB24" s="501">
        <f t="shared" si="0"/>
        <v>44.1</v>
      </c>
      <c r="AC24" s="501">
        <f t="shared" si="1"/>
        <v>939.27</v>
      </c>
      <c r="AD24" s="305">
        <f t="shared" si="2"/>
        <v>23.654499999999999</v>
      </c>
      <c r="AE24" s="365">
        <f t="shared" si="3"/>
        <v>23</v>
      </c>
      <c r="AF24" s="305">
        <f t="shared" si="4"/>
        <v>23.392699999999998</v>
      </c>
      <c r="AG24" s="262" t="s">
        <v>1330</v>
      </c>
      <c r="AH24" s="255" t="s">
        <v>2</v>
      </c>
      <c r="AI24" s="255">
        <v>100</v>
      </c>
      <c r="AJ24" s="255"/>
      <c r="AK24" s="255">
        <v>10</v>
      </c>
      <c r="AL24" s="255" t="s">
        <v>2868</v>
      </c>
    </row>
    <row r="25" spans="1:264" s="792" customFormat="1" ht="12.95" customHeight="1">
      <c r="A25" s="256" t="s">
        <v>66</v>
      </c>
      <c r="B25" s="257">
        <v>43633</v>
      </c>
      <c r="C25" s="713" t="str">
        <f t="shared" si="5"/>
        <v>*PDR1906-1297*</v>
      </c>
      <c r="D25" s="672" t="s">
        <v>4212</v>
      </c>
      <c r="E25" s="256" t="s">
        <v>4206</v>
      </c>
      <c r="F25" s="256"/>
      <c r="G25" s="297" t="s">
        <v>4205</v>
      </c>
      <c r="H25" s="258" t="s">
        <v>2383</v>
      </c>
      <c r="I25" s="258" t="s">
        <v>4204</v>
      </c>
      <c r="J25" s="256">
        <v>606</v>
      </c>
      <c r="K25" s="257">
        <v>43636</v>
      </c>
      <c r="L25" s="676" t="s">
        <v>4203</v>
      </c>
      <c r="M25" s="260" t="s">
        <v>4202</v>
      </c>
      <c r="N25" s="672" t="s">
        <v>2147</v>
      </c>
      <c r="O25" s="257" t="s">
        <v>1291</v>
      </c>
      <c r="P25" s="258"/>
      <c r="Q25" s="258"/>
      <c r="R25" s="257" t="s">
        <v>4600</v>
      </c>
      <c r="S25" s="256">
        <v>625</v>
      </c>
      <c r="T25" s="916" t="s">
        <v>2208</v>
      </c>
      <c r="U25" s="256">
        <v>625</v>
      </c>
      <c r="V25" s="293">
        <v>606</v>
      </c>
      <c r="W25" s="259"/>
      <c r="X25" s="680" t="s">
        <v>1828</v>
      </c>
      <c r="Y25" s="674" t="s">
        <v>3850</v>
      </c>
      <c r="Z25" s="672">
        <v>363</v>
      </c>
      <c r="AA25" s="261">
        <v>1265</v>
      </c>
      <c r="AB25" s="501">
        <f t="shared" si="0"/>
        <v>56.25</v>
      </c>
      <c r="AC25" s="501">
        <f t="shared" si="1"/>
        <v>995.52</v>
      </c>
      <c r="AD25" s="305">
        <f t="shared" si="2"/>
        <v>24.591999999999999</v>
      </c>
      <c r="AE25" s="365">
        <f t="shared" si="3"/>
        <v>24</v>
      </c>
      <c r="AF25" s="305">
        <f t="shared" si="4"/>
        <v>24.3552</v>
      </c>
      <c r="AG25" s="262" t="s">
        <v>1330</v>
      </c>
      <c r="AH25" s="255" t="s">
        <v>2</v>
      </c>
      <c r="AI25" s="255">
        <v>100</v>
      </c>
      <c r="AJ25" s="255">
        <v>50</v>
      </c>
      <c r="AK25" s="255">
        <v>10</v>
      </c>
      <c r="AL25" s="726" t="s">
        <v>4201</v>
      </c>
    </row>
    <row r="26" spans="1:264" s="792" customFormat="1" ht="12.95" customHeight="1">
      <c r="A26" s="256">
        <v>190</v>
      </c>
      <c r="B26" s="257">
        <v>43635</v>
      </c>
      <c r="C26" s="713" t="str">
        <f t="shared" si="5"/>
        <v>*PDR1906-1389*</v>
      </c>
      <c r="D26" s="672" t="s">
        <v>4403</v>
      </c>
      <c r="E26" s="256" t="s">
        <v>4404</v>
      </c>
      <c r="F26" s="256"/>
      <c r="G26" s="297" t="s">
        <v>2387</v>
      </c>
      <c r="H26" s="258" t="s">
        <v>2383</v>
      </c>
      <c r="I26" s="258" t="s">
        <v>2386</v>
      </c>
      <c r="J26" s="256">
        <v>2060</v>
      </c>
      <c r="K26" s="257">
        <v>22818</v>
      </c>
      <c r="L26" s="788" t="s">
        <v>2385</v>
      </c>
      <c r="M26" s="260" t="s">
        <v>2512</v>
      </c>
      <c r="N26" s="672" t="s">
        <v>2147</v>
      </c>
      <c r="O26" s="257"/>
      <c r="P26" s="257"/>
      <c r="Q26" s="257"/>
      <c r="R26" s="257">
        <v>43637</v>
      </c>
      <c r="S26" s="256">
        <v>2060</v>
      </c>
      <c r="T26" s="1328" t="s">
        <v>2208</v>
      </c>
      <c r="U26" s="256" t="s">
        <v>4506</v>
      </c>
      <c r="V26" s="293">
        <v>2060</v>
      </c>
      <c r="W26" s="259"/>
      <c r="X26" s="680" t="s">
        <v>1828</v>
      </c>
      <c r="Y26" s="674" t="s">
        <v>2152</v>
      </c>
      <c r="Z26" s="672">
        <v>508</v>
      </c>
      <c r="AA26" s="261">
        <v>1675</v>
      </c>
      <c r="AB26" s="501">
        <f t="shared" si="0"/>
        <v>70.599999999999994</v>
      </c>
      <c r="AC26" s="501">
        <f t="shared" si="1"/>
        <v>1066.1199999999999</v>
      </c>
      <c r="AD26" s="305">
        <f t="shared" si="2"/>
        <v>25.768666666666665</v>
      </c>
      <c r="AE26" s="365">
        <f t="shared" si="3"/>
        <v>25</v>
      </c>
      <c r="AF26" s="305">
        <f t="shared" si="4"/>
        <v>25.461199999999998</v>
      </c>
      <c r="AG26" s="262" t="s">
        <v>1330</v>
      </c>
      <c r="AH26" s="255" t="s">
        <v>2</v>
      </c>
      <c r="AI26" s="255">
        <v>100</v>
      </c>
      <c r="AJ26" s="255">
        <v>50</v>
      </c>
      <c r="AK26" s="255">
        <v>10</v>
      </c>
      <c r="AL26" s="751" t="s">
        <v>2384</v>
      </c>
    </row>
    <row r="27" spans="1:264" s="792" customFormat="1" ht="12.95" customHeight="1">
      <c r="A27" s="256">
        <v>200</v>
      </c>
      <c r="B27" s="257">
        <v>43635</v>
      </c>
      <c r="C27" s="713" t="str">
        <f t="shared" si="5"/>
        <v>*PDR1906-1390*</v>
      </c>
      <c r="D27" s="672" t="s">
        <v>4405</v>
      </c>
      <c r="E27" s="256" t="s">
        <v>4404</v>
      </c>
      <c r="F27" s="256"/>
      <c r="G27" s="297" t="s">
        <v>2387</v>
      </c>
      <c r="H27" s="258" t="s">
        <v>2383</v>
      </c>
      <c r="I27" s="258" t="s">
        <v>2386</v>
      </c>
      <c r="J27" s="256">
        <v>2060</v>
      </c>
      <c r="K27" s="257">
        <v>22818</v>
      </c>
      <c r="L27" s="788" t="s">
        <v>2385</v>
      </c>
      <c r="M27" s="260" t="s">
        <v>2512</v>
      </c>
      <c r="N27" s="672" t="s">
        <v>2147</v>
      </c>
      <c r="O27" s="257"/>
      <c r="P27" s="257"/>
      <c r="Q27" s="257"/>
      <c r="R27" s="257">
        <v>43637</v>
      </c>
      <c r="S27" s="256">
        <v>2060</v>
      </c>
      <c r="T27" s="1328" t="s">
        <v>2208</v>
      </c>
      <c r="U27" s="256" t="s">
        <v>4507</v>
      </c>
      <c r="V27" s="293">
        <v>2060</v>
      </c>
      <c r="W27" s="259"/>
      <c r="X27" s="680" t="s">
        <v>1828</v>
      </c>
      <c r="Y27" s="674" t="s">
        <v>2152</v>
      </c>
      <c r="Z27" s="672">
        <v>508</v>
      </c>
      <c r="AA27" s="261">
        <v>1675</v>
      </c>
      <c r="AB27" s="501">
        <f t="shared" si="0"/>
        <v>20.6</v>
      </c>
      <c r="AC27" s="501">
        <f t="shared" si="1"/>
        <v>1086.7199999999998</v>
      </c>
      <c r="AD27" s="305">
        <f t="shared" si="2"/>
        <v>26.111999999999998</v>
      </c>
      <c r="AE27" s="365">
        <f t="shared" si="3"/>
        <v>26</v>
      </c>
      <c r="AF27" s="305">
        <f t="shared" si="4"/>
        <v>26.0672</v>
      </c>
      <c r="AG27" s="262" t="s">
        <v>1330</v>
      </c>
      <c r="AH27" s="255" t="s">
        <v>2</v>
      </c>
      <c r="AI27" s="255">
        <v>100</v>
      </c>
      <c r="AJ27" s="255"/>
      <c r="AK27" s="255">
        <v>10</v>
      </c>
      <c r="AL27" s="751" t="s">
        <v>2384</v>
      </c>
    </row>
    <row r="28" spans="1:264" s="792" customFormat="1" ht="12.95" customHeight="1">
      <c r="A28" s="256">
        <v>210</v>
      </c>
      <c r="B28" s="257">
        <v>43635</v>
      </c>
      <c r="C28" s="713" t="str">
        <f t="shared" si="5"/>
        <v>*PDR1906-1391*</v>
      </c>
      <c r="D28" s="672" t="s">
        <v>4406</v>
      </c>
      <c r="E28" s="256" t="s">
        <v>4404</v>
      </c>
      <c r="F28" s="256"/>
      <c r="G28" s="297" t="s">
        <v>2387</v>
      </c>
      <c r="H28" s="258" t="s">
        <v>2383</v>
      </c>
      <c r="I28" s="258" t="s">
        <v>2386</v>
      </c>
      <c r="J28" s="256">
        <v>2060</v>
      </c>
      <c r="K28" s="257">
        <v>22818</v>
      </c>
      <c r="L28" s="788" t="s">
        <v>2385</v>
      </c>
      <c r="M28" s="260" t="s">
        <v>2512</v>
      </c>
      <c r="N28" s="672" t="s">
        <v>2147</v>
      </c>
      <c r="O28" s="257"/>
      <c r="P28" s="257"/>
      <c r="Q28" s="257"/>
      <c r="R28" s="257">
        <v>43637</v>
      </c>
      <c r="S28" s="256">
        <v>2060</v>
      </c>
      <c r="T28" s="1328" t="s">
        <v>2208</v>
      </c>
      <c r="U28" s="256" t="s">
        <v>4508</v>
      </c>
      <c r="V28" s="293">
        <v>2060</v>
      </c>
      <c r="W28" s="259"/>
      <c r="X28" s="680" t="s">
        <v>1828</v>
      </c>
      <c r="Y28" s="674" t="s">
        <v>2152</v>
      </c>
      <c r="Z28" s="672">
        <v>508</v>
      </c>
      <c r="AA28" s="261">
        <v>1675</v>
      </c>
      <c r="AB28" s="501">
        <f t="shared" si="0"/>
        <v>20.6</v>
      </c>
      <c r="AC28" s="501">
        <f t="shared" si="1"/>
        <v>1107.3199999999997</v>
      </c>
      <c r="AD28" s="305">
        <f t="shared" si="2"/>
        <v>26.455333333333328</v>
      </c>
      <c r="AE28" s="365">
        <f t="shared" si="3"/>
        <v>26</v>
      </c>
      <c r="AF28" s="305">
        <f t="shared" si="4"/>
        <v>26.273199999999996</v>
      </c>
      <c r="AG28" s="262" t="s">
        <v>1330</v>
      </c>
      <c r="AH28" s="255" t="s">
        <v>2</v>
      </c>
      <c r="AI28" s="255">
        <v>100</v>
      </c>
      <c r="AJ28" s="255"/>
      <c r="AK28" s="255">
        <v>10</v>
      </c>
      <c r="AL28" s="751" t="s">
        <v>2384</v>
      </c>
    </row>
    <row r="29" spans="1:264" s="792" customFormat="1" ht="12.95" customHeight="1">
      <c r="A29" s="256">
        <v>220</v>
      </c>
      <c r="B29" s="257">
        <v>43635</v>
      </c>
      <c r="C29" s="713" t="str">
        <f t="shared" si="5"/>
        <v>*PDR1906-1392*</v>
      </c>
      <c r="D29" s="672" t="s">
        <v>4407</v>
      </c>
      <c r="E29" s="256" t="s">
        <v>4404</v>
      </c>
      <c r="F29" s="256"/>
      <c r="G29" s="297" t="s">
        <v>2387</v>
      </c>
      <c r="H29" s="258" t="s">
        <v>2383</v>
      </c>
      <c r="I29" s="258" t="s">
        <v>2386</v>
      </c>
      <c r="J29" s="256">
        <v>2060</v>
      </c>
      <c r="K29" s="257">
        <v>22818</v>
      </c>
      <c r="L29" s="788" t="s">
        <v>2385</v>
      </c>
      <c r="M29" s="260" t="s">
        <v>2512</v>
      </c>
      <c r="N29" s="672" t="s">
        <v>2147</v>
      </c>
      <c r="O29" s="257"/>
      <c r="P29" s="257"/>
      <c r="Q29" s="257"/>
      <c r="R29" s="257">
        <v>43637</v>
      </c>
      <c r="S29" s="256">
        <v>2060</v>
      </c>
      <c r="T29" s="1328" t="s">
        <v>2208</v>
      </c>
      <c r="U29" s="256">
        <v>2060</v>
      </c>
      <c r="V29" s="293">
        <v>2060</v>
      </c>
      <c r="W29" s="259"/>
      <c r="X29" s="680" t="s">
        <v>1828</v>
      </c>
      <c r="Y29" s="674" t="s">
        <v>2152</v>
      </c>
      <c r="Z29" s="672">
        <v>508</v>
      </c>
      <c r="AA29" s="261">
        <v>1675</v>
      </c>
      <c r="AB29" s="501">
        <f t="shared" si="0"/>
        <v>20.6</v>
      </c>
      <c r="AC29" s="501">
        <f t="shared" si="1"/>
        <v>1127.9199999999996</v>
      </c>
      <c r="AD29" s="305">
        <f t="shared" si="2"/>
        <v>26.798666666666659</v>
      </c>
      <c r="AE29" s="365">
        <f t="shared" si="3"/>
        <v>26</v>
      </c>
      <c r="AF29" s="305">
        <f t="shared" si="4"/>
        <v>26.479199999999995</v>
      </c>
      <c r="AG29" s="262" t="s">
        <v>1330</v>
      </c>
      <c r="AH29" s="255" t="s">
        <v>2</v>
      </c>
      <c r="AI29" s="255">
        <v>100</v>
      </c>
      <c r="AJ29" s="255"/>
      <c r="AK29" s="255">
        <v>10</v>
      </c>
      <c r="AL29" s="751" t="s">
        <v>2384</v>
      </c>
    </row>
    <row r="30" spans="1:264" s="792" customFormat="1" ht="12.95" customHeight="1">
      <c r="A30" s="256">
        <v>230</v>
      </c>
      <c r="B30" s="257">
        <v>43635</v>
      </c>
      <c r="C30" s="713" t="str">
        <f t="shared" si="5"/>
        <v>*PDR1906-1393*</v>
      </c>
      <c r="D30" s="672" t="s">
        <v>4408</v>
      </c>
      <c r="E30" s="256" t="s">
        <v>4404</v>
      </c>
      <c r="F30" s="256"/>
      <c r="G30" s="297" t="s">
        <v>2387</v>
      </c>
      <c r="H30" s="258" t="s">
        <v>2383</v>
      </c>
      <c r="I30" s="258" t="s">
        <v>2386</v>
      </c>
      <c r="J30" s="256">
        <v>2060</v>
      </c>
      <c r="K30" s="257">
        <v>22818</v>
      </c>
      <c r="L30" s="788" t="s">
        <v>2385</v>
      </c>
      <c r="M30" s="260" t="s">
        <v>2512</v>
      </c>
      <c r="N30" s="672" t="s">
        <v>2147</v>
      </c>
      <c r="O30" s="257"/>
      <c r="P30" s="257"/>
      <c r="Q30" s="257"/>
      <c r="R30" s="257">
        <v>43637</v>
      </c>
      <c r="S30" s="256">
        <v>2060</v>
      </c>
      <c r="T30" s="1328" t="s">
        <v>2208</v>
      </c>
      <c r="U30" s="256">
        <v>2060</v>
      </c>
      <c r="V30" s="293">
        <v>2060</v>
      </c>
      <c r="W30" s="259"/>
      <c r="X30" s="680" t="s">
        <v>1828</v>
      </c>
      <c r="Y30" s="674" t="s">
        <v>2152</v>
      </c>
      <c r="Z30" s="672">
        <v>508</v>
      </c>
      <c r="AA30" s="261">
        <v>1675</v>
      </c>
      <c r="AB30" s="501">
        <f t="shared" si="0"/>
        <v>20.6</v>
      </c>
      <c r="AC30" s="501">
        <f t="shared" si="1"/>
        <v>1148.5199999999995</v>
      </c>
      <c r="AD30" s="305">
        <f t="shared" si="2"/>
        <v>27.141999999999992</v>
      </c>
      <c r="AE30" s="365">
        <f t="shared" si="3"/>
        <v>27</v>
      </c>
      <c r="AF30" s="305">
        <f t="shared" si="4"/>
        <v>27.085199999999997</v>
      </c>
      <c r="AG30" s="262" t="s">
        <v>1330</v>
      </c>
      <c r="AH30" s="255" t="s">
        <v>2</v>
      </c>
      <c r="AI30" s="255">
        <v>100</v>
      </c>
      <c r="AJ30" s="255"/>
      <c r="AK30" s="255">
        <v>10</v>
      </c>
      <c r="AL30" s="751" t="s">
        <v>2384</v>
      </c>
    </row>
    <row r="31" spans="1:264" s="792" customFormat="1" ht="12.95" customHeight="1">
      <c r="A31" s="256">
        <v>240</v>
      </c>
      <c r="B31" s="257">
        <v>43635</v>
      </c>
      <c r="C31" s="713" t="str">
        <f t="shared" si="5"/>
        <v>*PDR1906-1394*</v>
      </c>
      <c r="D31" s="672" t="s">
        <v>4409</v>
      </c>
      <c r="E31" s="256" t="s">
        <v>4404</v>
      </c>
      <c r="F31" s="256"/>
      <c r="G31" s="297" t="s">
        <v>2387</v>
      </c>
      <c r="H31" s="258" t="s">
        <v>2383</v>
      </c>
      <c r="I31" s="258" t="s">
        <v>2386</v>
      </c>
      <c r="J31" s="256">
        <v>2060</v>
      </c>
      <c r="K31" s="257">
        <v>22818</v>
      </c>
      <c r="L31" s="788" t="s">
        <v>2385</v>
      </c>
      <c r="M31" s="260" t="s">
        <v>2512</v>
      </c>
      <c r="N31" s="672" t="s">
        <v>2147</v>
      </c>
      <c r="O31" s="257"/>
      <c r="P31" s="257"/>
      <c r="Q31" s="257"/>
      <c r="R31" s="257">
        <v>43637</v>
      </c>
      <c r="S31" s="256">
        <v>2060</v>
      </c>
      <c r="T31" s="1328" t="s">
        <v>2208</v>
      </c>
      <c r="U31" s="302">
        <v>2060</v>
      </c>
      <c r="V31" s="293">
        <v>2060</v>
      </c>
      <c r="W31" s="259"/>
      <c r="X31" s="680" t="s">
        <v>1828</v>
      </c>
      <c r="Y31" s="674" t="s">
        <v>2152</v>
      </c>
      <c r="Z31" s="672">
        <v>508</v>
      </c>
      <c r="AA31" s="261">
        <v>1675</v>
      </c>
      <c r="AB31" s="501">
        <f t="shared" si="0"/>
        <v>20.6</v>
      </c>
      <c r="AC31" s="501">
        <f t="shared" si="1"/>
        <v>1169.1199999999994</v>
      </c>
      <c r="AD31" s="305">
        <f t="shared" si="2"/>
        <v>27.485333333333323</v>
      </c>
      <c r="AE31" s="365">
        <f t="shared" si="3"/>
        <v>27</v>
      </c>
      <c r="AF31" s="305">
        <f t="shared" si="4"/>
        <v>27.291199999999993</v>
      </c>
      <c r="AG31" s="262" t="s">
        <v>1330</v>
      </c>
      <c r="AH31" s="255" t="s">
        <v>2</v>
      </c>
      <c r="AI31" s="255">
        <v>100</v>
      </c>
      <c r="AJ31" s="255"/>
      <c r="AK31" s="255">
        <v>10</v>
      </c>
      <c r="AL31" s="751" t="s">
        <v>2384</v>
      </c>
    </row>
    <row r="32" spans="1:264" s="792" customFormat="1" ht="12.95" customHeight="1">
      <c r="A32" s="256">
        <v>250</v>
      </c>
      <c r="B32" s="257">
        <v>43635</v>
      </c>
      <c r="C32" s="713" t="str">
        <f t="shared" si="5"/>
        <v>*PDR1906-1395*</v>
      </c>
      <c r="D32" s="672" t="s">
        <v>4410</v>
      </c>
      <c r="E32" s="256" t="s">
        <v>4404</v>
      </c>
      <c r="F32" s="256"/>
      <c r="G32" s="297" t="s">
        <v>2387</v>
      </c>
      <c r="H32" s="258" t="s">
        <v>2383</v>
      </c>
      <c r="I32" s="258" t="s">
        <v>2386</v>
      </c>
      <c r="J32" s="256">
        <v>2060</v>
      </c>
      <c r="K32" s="257">
        <v>22818</v>
      </c>
      <c r="L32" s="788" t="s">
        <v>2385</v>
      </c>
      <c r="M32" s="260" t="s">
        <v>2512</v>
      </c>
      <c r="N32" s="672" t="s">
        <v>2147</v>
      </c>
      <c r="O32" s="257"/>
      <c r="P32" s="257"/>
      <c r="Q32" s="257"/>
      <c r="R32" s="257">
        <v>43637</v>
      </c>
      <c r="S32" s="256">
        <v>2060</v>
      </c>
      <c r="T32" s="1328" t="s">
        <v>2208</v>
      </c>
      <c r="U32" s="302" t="s">
        <v>4509</v>
      </c>
      <c r="V32" s="293">
        <v>2060</v>
      </c>
      <c r="W32" s="259"/>
      <c r="X32" s="680" t="s">
        <v>1828</v>
      </c>
      <c r="Y32" s="674" t="s">
        <v>2152</v>
      </c>
      <c r="Z32" s="672">
        <v>508</v>
      </c>
      <c r="AA32" s="261">
        <v>1675</v>
      </c>
      <c r="AB32" s="501">
        <f t="shared" si="0"/>
        <v>20.6</v>
      </c>
      <c r="AC32" s="501">
        <f t="shared" si="1"/>
        <v>1189.7199999999993</v>
      </c>
      <c r="AD32" s="305">
        <f t="shared" si="2"/>
        <v>27.828666666666656</v>
      </c>
      <c r="AE32" s="365">
        <f t="shared" si="3"/>
        <v>27</v>
      </c>
      <c r="AF32" s="305">
        <f t="shared" si="4"/>
        <v>27.497199999999992</v>
      </c>
      <c r="AG32" s="262" t="s">
        <v>1330</v>
      </c>
      <c r="AH32" s="255" t="s">
        <v>2</v>
      </c>
      <c r="AI32" s="255">
        <v>100</v>
      </c>
      <c r="AJ32" s="255"/>
      <c r="AK32" s="255">
        <v>10</v>
      </c>
      <c r="AL32" s="751" t="s">
        <v>2384</v>
      </c>
    </row>
    <row r="33" spans="1:184" s="792" customFormat="1" ht="12.95" customHeight="1">
      <c r="A33" s="256">
        <v>260</v>
      </c>
      <c r="B33" s="257">
        <v>43635</v>
      </c>
      <c r="C33" s="713" t="str">
        <f t="shared" si="5"/>
        <v>*PDR1906-1396*</v>
      </c>
      <c r="D33" s="672" t="s">
        <v>4411</v>
      </c>
      <c r="E33" s="256" t="s">
        <v>4404</v>
      </c>
      <c r="F33" s="256"/>
      <c r="G33" s="297" t="s">
        <v>2387</v>
      </c>
      <c r="H33" s="258" t="s">
        <v>2383</v>
      </c>
      <c r="I33" s="258" t="s">
        <v>2386</v>
      </c>
      <c r="J33" s="256">
        <v>2060</v>
      </c>
      <c r="K33" s="257">
        <v>22818</v>
      </c>
      <c r="L33" s="788" t="s">
        <v>2385</v>
      </c>
      <c r="M33" s="260" t="s">
        <v>2512</v>
      </c>
      <c r="N33" s="672" t="s">
        <v>2147</v>
      </c>
      <c r="O33" s="257"/>
      <c r="P33" s="257"/>
      <c r="Q33" s="257"/>
      <c r="R33" s="257">
        <v>43637</v>
      </c>
      <c r="S33" s="256">
        <v>2060</v>
      </c>
      <c r="T33" s="1328" t="s">
        <v>2208</v>
      </c>
      <c r="U33" s="302" t="s">
        <v>4507</v>
      </c>
      <c r="V33" s="293">
        <v>2060</v>
      </c>
      <c r="W33" s="259"/>
      <c r="X33" s="680" t="s">
        <v>1828</v>
      </c>
      <c r="Y33" s="674" t="s">
        <v>2152</v>
      </c>
      <c r="Z33" s="672">
        <v>508</v>
      </c>
      <c r="AA33" s="261">
        <v>1675</v>
      </c>
      <c r="AB33" s="501">
        <f t="shared" si="0"/>
        <v>20.6</v>
      </c>
      <c r="AC33" s="501">
        <f t="shared" si="1"/>
        <v>1210.3199999999993</v>
      </c>
      <c r="AD33" s="305">
        <f t="shared" si="2"/>
        <v>28.171999999999986</v>
      </c>
      <c r="AE33" s="365">
        <f t="shared" si="3"/>
        <v>28</v>
      </c>
      <c r="AF33" s="305">
        <f t="shared" si="4"/>
        <v>28.10319999999999</v>
      </c>
      <c r="AG33" s="262" t="s">
        <v>1330</v>
      </c>
      <c r="AH33" s="255" t="s">
        <v>2</v>
      </c>
      <c r="AI33" s="255">
        <v>100</v>
      </c>
      <c r="AJ33" s="255"/>
      <c r="AK33" s="255">
        <v>10</v>
      </c>
      <c r="AL33" s="751" t="s">
        <v>2384</v>
      </c>
    </row>
    <row r="34" spans="1:184" s="792" customFormat="1" ht="12.95" customHeight="1">
      <c r="A34" s="256">
        <v>270</v>
      </c>
      <c r="B34" s="257">
        <v>43635</v>
      </c>
      <c r="C34" s="713" t="str">
        <f t="shared" si="5"/>
        <v>*PDR1906-1397*</v>
      </c>
      <c r="D34" s="672" t="s">
        <v>4412</v>
      </c>
      <c r="E34" s="256" t="s">
        <v>4404</v>
      </c>
      <c r="F34" s="256"/>
      <c r="G34" s="297" t="s">
        <v>2387</v>
      </c>
      <c r="H34" s="258" t="s">
        <v>2383</v>
      </c>
      <c r="I34" s="258" t="s">
        <v>2386</v>
      </c>
      <c r="J34" s="256">
        <v>2060</v>
      </c>
      <c r="K34" s="257">
        <v>22818</v>
      </c>
      <c r="L34" s="788" t="s">
        <v>2385</v>
      </c>
      <c r="M34" s="260" t="s">
        <v>2512</v>
      </c>
      <c r="N34" s="672" t="s">
        <v>2147</v>
      </c>
      <c r="O34" s="257"/>
      <c r="P34" s="257"/>
      <c r="Q34" s="257"/>
      <c r="R34" s="257">
        <v>43637</v>
      </c>
      <c r="S34" s="256">
        <v>2060</v>
      </c>
      <c r="T34" s="1328" t="s">
        <v>2208</v>
      </c>
      <c r="U34" s="302">
        <v>2060</v>
      </c>
      <c r="V34" s="293">
        <v>2060</v>
      </c>
      <c r="W34" s="259"/>
      <c r="X34" s="680" t="s">
        <v>1828</v>
      </c>
      <c r="Y34" s="674" t="s">
        <v>2152</v>
      </c>
      <c r="Z34" s="672">
        <v>508</v>
      </c>
      <c r="AA34" s="261">
        <v>1675</v>
      </c>
      <c r="AB34" s="501">
        <f t="shared" si="0"/>
        <v>20.6</v>
      </c>
      <c r="AC34" s="501">
        <f t="shared" si="1"/>
        <v>1230.9199999999992</v>
      </c>
      <c r="AD34" s="305">
        <f t="shared" si="2"/>
        <v>28.51533333333332</v>
      </c>
      <c r="AE34" s="365">
        <f t="shared" si="3"/>
        <v>28</v>
      </c>
      <c r="AF34" s="305">
        <f t="shared" si="4"/>
        <v>28.309199999999993</v>
      </c>
      <c r="AG34" s="262" t="s">
        <v>1330</v>
      </c>
      <c r="AH34" s="255" t="s">
        <v>2</v>
      </c>
      <c r="AI34" s="255">
        <v>100</v>
      </c>
      <c r="AJ34" s="255"/>
      <c r="AK34" s="255">
        <v>10</v>
      </c>
      <c r="AL34" s="751" t="s">
        <v>2384</v>
      </c>
    </row>
    <row r="35" spans="1:184" s="792" customFormat="1" ht="12.95" customHeight="1">
      <c r="A35" s="256">
        <v>280</v>
      </c>
      <c r="B35" s="257">
        <v>43635</v>
      </c>
      <c r="C35" s="713" t="str">
        <f t="shared" si="5"/>
        <v>*PDR1906-1398*</v>
      </c>
      <c r="D35" s="672" t="s">
        <v>4413</v>
      </c>
      <c r="E35" s="256" t="s">
        <v>4404</v>
      </c>
      <c r="F35" s="256"/>
      <c r="G35" s="297" t="s">
        <v>2387</v>
      </c>
      <c r="H35" s="258" t="s">
        <v>2383</v>
      </c>
      <c r="I35" s="258" t="s">
        <v>2386</v>
      </c>
      <c r="J35" s="256">
        <v>2060</v>
      </c>
      <c r="K35" s="257">
        <v>22818</v>
      </c>
      <c r="L35" s="788" t="s">
        <v>2385</v>
      </c>
      <c r="M35" s="260" t="s">
        <v>2512</v>
      </c>
      <c r="N35" s="672" t="s">
        <v>2147</v>
      </c>
      <c r="O35" s="257"/>
      <c r="P35" s="257"/>
      <c r="Q35" s="257"/>
      <c r="R35" s="257">
        <v>43637</v>
      </c>
      <c r="S35" s="256">
        <v>2060</v>
      </c>
      <c r="T35" s="1328" t="s">
        <v>2208</v>
      </c>
      <c r="U35" s="302" t="s">
        <v>4510</v>
      </c>
      <c r="V35" s="293">
        <v>2060</v>
      </c>
      <c r="W35" s="259"/>
      <c r="X35" s="680" t="s">
        <v>1828</v>
      </c>
      <c r="Y35" s="674" t="s">
        <v>2152</v>
      </c>
      <c r="Z35" s="672">
        <v>508</v>
      </c>
      <c r="AA35" s="261">
        <v>1675</v>
      </c>
      <c r="AB35" s="501">
        <f t="shared" si="0"/>
        <v>20.6</v>
      </c>
      <c r="AC35" s="501">
        <f t="shared" si="1"/>
        <v>1251.5199999999991</v>
      </c>
      <c r="AD35" s="305">
        <f t="shared" si="2"/>
        <v>28.85866666666665</v>
      </c>
      <c r="AE35" s="365">
        <f t="shared" si="3"/>
        <v>28</v>
      </c>
      <c r="AF35" s="305">
        <f t="shared" si="4"/>
        <v>28.515199999999989</v>
      </c>
      <c r="AG35" s="262" t="s">
        <v>1330</v>
      </c>
      <c r="AH35" s="255" t="s">
        <v>2</v>
      </c>
      <c r="AI35" s="255">
        <v>100</v>
      </c>
      <c r="AJ35" s="255"/>
      <c r="AK35" s="255">
        <v>10</v>
      </c>
      <c r="AL35" s="751" t="s">
        <v>2384</v>
      </c>
    </row>
    <row r="36" spans="1:184" s="792" customFormat="1" ht="12.95" customHeight="1">
      <c r="A36" s="256">
        <v>290</v>
      </c>
      <c r="B36" s="257">
        <v>43624</v>
      </c>
      <c r="C36" s="713" t="str">
        <f t="shared" si="5"/>
        <v>*PDR1906-0876*</v>
      </c>
      <c r="D36" s="672" t="s">
        <v>3659</v>
      </c>
      <c r="E36" s="256" t="s">
        <v>3648</v>
      </c>
      <c r="F36" s="256"/>
      <c r="G36" s="297" t="s">
        <v>2009</v>
      </c>
      <c r="H36" s="258" t="s">
        <v>1328</v>
      </c>
      <c r="I36" s="258" t="s">
        <v>2008</v>
      </c>
      <c r="J36" s="256">
        <v>1000</v>
      </c>
      <c r="K36" s="257">
        <v>22822</v>
      </c>
      <c r="L36" s="258" t="s">
        <v>2007</v>
      </c>
      <c r="M36" s="260" t="s">
        <v>2006</v>
      </c>
      <c r="N36" s="672" t="s">
        <v>2005</v>
      </c>
      <c r="O36" s="257" t="s">
        <v>1291</v>
      </c>
      <c r="P36" s="257"/>
      <c r="Q36" s="257"/>
      <c r="R36" s="257">
        <v>43637</v>
      </c>
      <c r="S36" s="256">
        <v>1000</v>
      </c>
      <c r="T36" s="256"/>
      <c r="U36" s="256" t="s">
        <v>4511</v>
      </c>
      <c r="V36" s="293">
        <v>1000</v>
      </c>
      <c r="W36" s="259"/>
      <c r="X36" s="680" t="s">
        <v>1828</v>
      </c>
      <c r="Y36" s="674" t="s">
        <v>257</v>
      </c>
      <c r="Z36" s="672">
        <v>1081</v>
      </c>
      <c r="AA36" s="261">
        <v>2455</v>
      </c>
      <c r="AB36" s="501">
        <f t="shared" si="0"/>
        <v>78.571428571428569</v>
      </c>
      <c r="AC36" s="501">
        <f t="shared" si="1"/>
        <v>1330.0914285714277</v>
      </c>
      <c r="AD36" s="305">
        <f t="shared" si="2"/>
        <v>30.168190476190464</v>
      </c>
      <c r="AE36" s="365">
        <f t="shared" si="3"/>
        <v>30</v>
      </c>
      <c r="AF36" s="305">
        <f t="shared" si="4"/>
        <v>30.100914285714278</v>
      </c>
      <c r="AG36" s="262" t="s">
        <v>1330</v>
      </c>
      <c r="AH36" s="255" t="s">
        <v>2</v>
      </c>
      <c r="AI36" s="255">
        <v>35</v>
      </c>
      <c r="AJ36" s="255">
        <v>50</v>
      </c>
      <c r="AK36" s="255">
        <v>5</v>
      </c>
      <c r="AL36" s="751" t="s">
        <v>2004</v>
      </c>
    </row>
    <row r="37" spans="1:184" s="310" customFormat="1" ht="15.95" customHeight="1">
      <c r="A37" s="302"/>
      <c r="B37" s="302"/>
      <c r="C37" s="301"/>
      <c r="D37" s="673"/>
      <c r="E37" s="346"/>
      <c r="F37" s="346"/>
      <c r="G37" s="673"/>
      <c r="H37" s="347"/>
      <c r="I37" s="347"/>
      <c r="J37" s="302"/>
      <c r="K37" s="301"/>
      <c r="L37" s="347" t="s">
        <v>347</v>
      </c>
      <c r="M37" s="347"/>
      <c r="N37" s="347"/>
      <c r="O37" s="389"/>
      <c r="P37" s="712"/>
      <c r="Q37" s="359"/>
      <c r="R37" s="301"/>
      <c r="S37" s="302"/>
      <c r="T37" s="360"/>
      <c r="U37" s="302"/>
      <c r="V37" s="302"/>
      <c r="W37" s="360"/>
      <c r="X37" s="346"/>
      <c r="Y37" s="347"/>
      <c r="Z37" s="361"/>
      <c r="AA37" s="362"/>
      <c r="AB37" s="501">
        <f t="shared" si="0"/>
        <v>120</v>
      </c>
      <c r="AC37" s="501">
        <f t="shared" si="1"/>
        <v>1450.0914285714277</v>
      </c>
      <c r="AD37" s="305">
        <f t="shared" si="2"/>
        <v>32.16819047619046</v>
      </c>
      <c r="AE37" s="365">
        <f t="shared" si="3"/>
        <v>32</v>
      </c>
      <c r="AF37" s="305">
        <f t="shared" si="4"/>
        <v>32.100914285714275</v>
      </c>
      <c r="AG37" s="304"/>
      <c r="AH37" s="304"/>
      <c r="AI37" s="255">
        <v>70</v>
      </c>
      <c r="AJ37" s="255">
        <v>120</v>
      </c>
      <c r="AK37" s="304"/>
      <c r="AL37" s="304"/>
      <c r="AM37" s="391"/>
      <c r="AN37" s="391"/>
    </row>
    <row r="38" spans="1:184" s="310" customFormat="1" ht="15.95" customHeight="1">
      <c r="A38" s="302"/>
      <c r="B38" s="302"/>
      <c r="C38" s="301"/>
      <c r="D38" s="673"/>
      <c r="E38" s="346"/>
      <c r="F38" s="346"/>
      <c r="G38" s="673"/>
      <c r="H38" s="347"/>
      <c r="I38" s="347"/>
      <c r="J38" s="302"/>
      <c r="K38" s="301"/>
      <c r="L38" s="347"/>
      <c r="M38" s="347"/>
      <c r="N38" s="347"/>
      <c r="O38" s="347"/>
      <c r="P38" s="347"/>
      <c r="Q38" s="347"/>
      <c r="R38" s="389"/>
      <c r="S38" s="359"/>
      <c r="T38" s="359"/>
      <c r="U38" s="301"/>
      <c r="V38" s="302"/>
      <c r="W38" s="360"/>
      <c r="X38" s="302"/>
      <c r="Y38" s="302"/>
      <c r="Z38" s="360"/>
      <c r="AA38" s="360"/>
      <c r="AB38" s="346"/>
      <c r="AC38" s="347"/>
      <c r="AD38" s="361"/>
      <c r="AE38" s="362"/>
      <c r="AF38" s="501"/>
      <c r="AG38" s="501"/>
      <c r="AH38" s="305"/>
      <c r="AI38" s="610"/>
      <c r="AJ38" s="611"/>
      <c r="AK38" s="304"/>
      <c r="AL38" s="304"/>
      <c r="AM38" s="391"/>
      <c r="AN38" s="391"/>
    </row>
    <row r="39" spans="1:184" s="310" customFormat="1" ht="15.95" customHeight="1">
      <c r="A39" s="302"/>
      <c r="B39" s="302"/>
      <c r="C39" s="301"/>
      <c r="D39" s="673"/>
      <c r="E39" s="346"/>
      <c r="F39" s="346"/>
      <c r="G39" s="673"/>
      <c r="H39" s="347"/>
      <c r="I39" s="347"/>
      <c r="J39" s="302"/>
      <c r="K39" s="301"/>
      <c r="L39" s="347"/>
      <c r="M39" s="347"/>
      <c r="N39" s="347"/>
      <c r="O39" s="347"/>
      <c r="P39" s="347"/>
      <c r="Q39" s="347"/>
      <c r="R39" s="389"/>
      <c r="S39" s="359"/>
      <c r="T39" s="359"/>
      <c r="U39" s="301"/>
      <c r="V39" s="302"/>
      <c r="W39" s="360"/>
      <c r="X39" s="302"/>
      <c r="Y39" s="302"/>
      <c r="Z39" s="360"/>
      <c r="AA39" s="360"/>
      <c r="AB39" s="346"/>
      <c r="AC39" s="347"/>
      <c r="AD39" s="361"/>
      <c r="AE39" s="362"/>
      <c r="AF39" s="363"/>
      <c r="AG39" s="363"/>
      <c r="AH39" s="364"/>
      <c r="AI39" s="610"/>
      <c r="AJ39" s="611"/>
      <c r="AK39" s="518"/>
      <c r="AL39" s="304"/>
      <c r="AM39" s="391"/>
      <c r="AN39" s="391"/>
    </row>
    <row r="40" spans="1:184" s="310" customFormat="1" ht="15.95" customHeight="1">
      <c r="A40" s="302"/>
      <c r="B40" s="302"/>
      <c r="C40" s="301"/>
      <c r="D40" s="673"/>
      <c r="E40" s="302"/>
      <c r="F40" s="302"/>
      <c r="G40" s="302"/>
      <c r="H40" s="306"/>
      <c r="I40" s="306"/>
      <c r="J40" s="302">
        <f>SUM(J8:J39)</f>
        <v>70154</v>
      </c>
      <c r="K40" s="301"/>
      <c r="L40" s="306"/>
      <c r="M40" s="673"/>
      <c r="N40" s="306"/>
      <c r="O40" s="306"/>
      <c r="P40" s="306"/>
      <c r="Q40" s="306"/>
      <c r="R40" s="301"/>
      <c r="S40" s="302">
        <f>SUM(S8:S39)</f>
        <v>63866</v>
      </c>
      <c r="T40" s="302"/>
      <c r="U40" s="302"/>
      <c r="V40" s="302"/>
      <c r="W40" s="308"/>
      <c r="X40" s="302"/>
      <c r="Y40" s="307"/>
      <c r="Z40" s="673"/>
      <c r="AA40" s="309"/>
      <c r="AB40" s="501">
        <f>SUM(AB7:AB39)</f>
        <v>1450.0914285714277</v>
      </c>
      <c r="AC40" s="501"/>
      <c r="AD40" s="305"/>
      <c r="AE40" s="365"/>
      <c r="AF40" s="501">
        <f>AB40/60</f>
        <v>24.168190476190464</v>
      </c>
      <c r="AG40" s="305"/>
      <c r="AH40" s="518"/>
      <c r="AI40" s="518"/>
      <c r="AJ40" s="518"/>
      <c r="AK40" s="518"/>
      <c r="AL40" s="389"/>
      <c r="GB40" s="519"/>
    </row>
    <row r="41" spans="1:184">
      <c r="A41" s="1332"/>
      <c r="B41" s="1332"/>
      <c r="L41" s="520"/>
      <c r="M41" s="502"/>
      <c r="N41" s="502"/>
      <c r="O41" s="502"/>
      <c r="P41" s="502"/>
      <c r="Q41" s="502"/>
      <c r="R41" s="502"/>
      <c r="S41" s="502"/>
      <c r="T41" s="502"/>
      <c r="U41" s="502"/>
      <c r="V41" s="502"/>
      <c r="W41" s="521"/>
      <c r="Y41" s="1332"/>
      <c r="Z41" s="1332"/>
      <c r="AA41" s="1332"/>
      <c r="AK41" s="656"/>
    </row>
    <row r="42" spans="1:184">
      <c r="S42" s="491"/>
      <c r="T42" s="491"/>
      <c r="U42" s="491"/>
      <c r="V42" s="594"/>
      <c r="W42" s="522"/>
      <c r="Z42" s="837" t="s">
        <v>2307</v>
      </c>
    </row>
    <row r="43" spans="1:184" ht="21">
      <c r="I43" s="504" t="s">
        <v>592</v>
      </c>
      <c r="R43" s="504" t="s">
        <v>594</v>
      </c>
      <c r="W43" s="490"/>
      <c r="Z43" s="942" t="s">
        <v>4601</v>
      </c>
      <c r="AM43" s="491"/>
      <c r="AN43" s="491"/>
    </row>
    <row r="44" spans="1:184" s="1332" customFormat="1">
      <c r="I44" s="1535"/>
      <c r="J44" s="1535"/>
      <c r="R44" s="1535" t="s">
        <v>61</v>
      </c>
      <c r="S44" s="1535"/>
      <c r="T44" s="1535"/>
      <c r="U44" s="1535"/>
      <c r="V44" s="1535"/>
      <c r="W44" s="1535"/>
      <c r="X44" s="1535"/>
      <c r="Y44" s="523"/>
      <c r="Z44" s="523"/>
      <c r="AA44" s="523"/>
      <c r="AH44" s="524"/>
      <c r="AI44" s="524"/>
      <c r="AJ44" s="524"/>
      <c r="AK44" s="504"/>
      <c r="AL44" s="505"/>
      <c r="AM44" s="505"/>
    </row>
    <row r="45" spans="1:184">
      <c r="A45" s="504"/>
      <c r="B45" s="504"/>
      <c r="C45" s="504"/>
      <c r="I45" s="504" t="s">
        <v>593</v>
      </c>
      <c r="M45" s="504"/>
      <c r="T45" s="504"/>
      <c r="W45" s="490"/>
      <c r="AK45" s="524"/>
      <c r="AM45" s="491"/>
      <c r="AN45" s="491"/>
    </row>
  </sheetData>
  <mergeCells count="8">
    <mergeCell ref="AL5:AL7"/>
    <mergeCell ref="I44:J44"/>
    <mergeCell ref="R44:X44"/>
    <mergeCell ref="A2:AE2"/>
    <mergeCell ref="H4:H5"/>
    <mergeCell ref="I4:I5"/>
    <mergeCell ref="O4:Q4"/>
    <mergeCell ref="Z4:AA4"/>
  </mergeCells>
  <conditionalFormatting sqref="AA37">
    <cfRule type="duplicateValues" dxfId="1289" priority="183" stopIfTrue="1"/>
  </conditionalFormatting>
  <conditionalFormatting sqref="AA37">
    <cfRule type="duplicateValues" dxfId="1288" priority="181" stopIfTrue="1"/>
    <cfRule type="duplicateValues" dxfId="1287" priority="182" stopIfTrue="1"/>
  </conditionalFormatting>
  <conditionalFormatting sqref="BC37:BD37 BL37 AT37:AW37">
    <cfRule type="duplicateValues" dxfId="1286" priority="180" stopIfTrue="1"/>
  </conditionalFormatting>
  <conditionalFormatting sqref="BC37:BD37 BL37 AT37:AW37">
    <cfRule type="duplicateValues" dxfId="1285" priority="178" stopIfTrue="1"/>
    <cfRule type="duplicateValues" dxfId="1284" priority="179" stopIfTrue="1"/>
  </conditionalFormatting>
  <conditionalFormatting sqref="BM37">
    <cfRule type="duplicateValues" dxfId="1283" priority="177" stopIfTrue="1"/>
  </conditionalFormatting>
  <conditionalFormatting sqref="BM37">
    <cfRule type="duplicateValues" dxfId="1282" priority="175" stopIfTrue="1"/>
    <cfRule type="duplicateValues" dxfId="1281" priority="176" stopIfTrue="1"/>
  </conditionalFormatting>
  <conditionalFormatting sqref="D2">
    <cfRule type="duplicateValues" dxfId="1280" priority="174" stopIfTrue="1"/>
  </conditionalFormatting>
  <conditionalFormatting sqref="D2">
    <cfRule type="duplicateValues" dxfId="1279" priority="172" stopIfTrue="1"/>
    <cfRule type="duplicateValues" dxfId="1278" priority="173" stopIfTrue="1"/>
  </conditionalFormatting>
  <conditionalFormatting sqref="BC38:BD39 BL38:BL39 AT38:AW39 AE38:AE39">
    <cfRule type="duplicateValues" dxfId="1277" priority="171" stopIfTrue="1"/>
  </conditionalFormatting>
  <conditionalFormatting sqref="BC38:BD39 BL38:BL39 AT38:AW39 AE38:AE39">
    <cfRule type="duplicateValues" dxfId="1276" priority="169" stopIfTrue="1"/>
    <cfRule type="duplicateValues" dxfId="1275" priority="170" stopIfTrue="1"/>
  </conditionalFormatting>
  <conditionalFormatting sqref="BM38:BM39">
    <cfRule type="duplicateValues" dxfId="1274" priority="168" stopIfTrue="1"/>
  </conditionalFormatting>
  <conditionalFormatting sqref="BM38:BM39">
    <cfRule type="duplicateValues" dxfId="1273" priority="166" stopIfTrue="1"/>
    <cfRule type="duplicateValues" dxfId="1272" priority="167" stopIfTrue="1"/>
  </conditionalFormatting>
  <conditionalFormatting sqref="D36">
    <cfRule type="duplicateValues" dxfId="1271" priority="117" stopIfTrue="1"/>
  </conditionalFormatting>
  <conditionalFormatting sqref="D36">
    <cfRule type="duplicateValues" dxfId="1270" priority="115" stopIfTrue="1"/>
    <cfRule type="duplicateValues" dxfId="1269" priority="116" stopIfTrue="1"/>
  </conditionalFormatting>
  <conditionalFormatting sqref="D22">
    <cfRule type="duplicateValues" dxfId="1268" priority="114" stopIfTrue="1"/>
  </conditionalFormatting>
  <conditionalFormatting sqref="D22">
    <cfRule type="duplicateValues" dxfId="1267" priority="112" stopIfTrue="1"/>
    <cfRule type="duplicateValues" dxfId="1266" priority="113" stopIfTrue="1"/>
  </conditionalFormatting>
  <conditionalFormatting sqref="D23:D24">
    <cfRule type="duplicateValues" dxfId="1265" priority="109" stopIfTrue="1"/>
  </conditionalFormatting>
  <conditionalFormatting sqref="D23:D24">
    <cfRule type="duplicateValues" dxfId="1264" priority="110" stopIfTrue="1"/>
    <cfRule type="duplicateValues" dxfId="1263" priority="111" stopIfTrue="1"/>
  </conditionalFormatting>
  <conditionalFormatting sqref="D13">
    <cfRule type="duplicateValues" dxfId="1262" priority="96" stopIfTrue="1"/>
  </conditionalFormatting>
  <conditionalFormatting sqref="D13">
    <cfRule type="duplicateValues" dxfId="1261" priority="94" stopIfTrue="1"/>
    <cfRule type="duplicateValues" dxfId="1260" priority="95" stopIfTrue="1"/>
  </conditionalFormatting>
  <conditionalFormatting sqref="D14">
    <cfRule type="duplicateValues" dxfId="1259" priority="93" stopIfTrue="1"/>
  </conditionalFormatting>
  <conditionalFormatting sqref="D14">
    <cfRule type="duplicateValues" dxfId="1258" priority="91" stopIfTrue="1"/>
    <cfRule type="duplicateValues" dxfId="1257" priority="92" stopIfTrue="1"/>
  </conditionalFormatting>
  <conditionalFormatting sqref="D26:D30">
    <cfRule type="duplicateValues" dxfId="1256" priority="58" stopIfTrue="1"/>
  </conditionalFormatting>
  <conditionalFormatting sqref="D26:D30">
    <cfRule type="duplicateValues" dxfId="1255" priority="59" stopIfTrue="1"/>
    <cfRule type="duplicateValues" dxfId="1254" priority="60" stopIfTrue="1"/>
  </conditionalFormatting>
  <conditionalFormatting sqref="D21">
    <cfRule type="duplicateValues" dxfId="1253" priority="55" stopIfTrue="1"/>
  </conditionalFormatting>
  <conditionalFormatting sqref="D21">
    <cfRule type="duplicateValues" dxfId="1252" priority="56" stopIfTrue="1"/>
    <cfRule type="duplicateValues" dxfId="1251" priority="57" stopIfTrue="1"/>
  </conditionalFormatting>
  <conditionalFormatting sqref="D31:D35">
    <cfRule type="duplicateValues" dxfId="1250" priority="52" stopIfTrue="1"/>
  </conditionalFormatting>
  <conditionalFormatting sqref="D31:D35">
    <cfRule type="duplicateValues" dxfId="1249" priority="53" stopIfTrue="1"/>
    <cfRule type="duplicateValues" dxfId="1248" priority="54" stopIfTrue="1"/>
  </conditionalFormatting>
  <conditionalFormatting sqref="D20">
    <cfRule type="duplicateValues" dxfId="1247" priority="51" stopIfTrue="1"/>
  </conditionalFormatting>
  <conditionalFormatting sqref="D20">
    <cfRule type="duplicateValues" dxfId="1246" priority="49" stopIfTrue="1"/>
    <cfRule type="duplicateValues" dxfId="1245" priority="50" stopIfTrue="1"/>
  </conditionalFormatting>
  <conditionalFormatting sqref="D19">
    <cfRule type="duplicateValues" dxfId="1244" priority="48" stopIfTrue="1"/>
  </conditionalFormatting>
  <conditionalFormatting sqref="D19">
    <cfRule type="duplicateValues" dxfId="1243" priority="46" stopIfTrue="1"/>
    <cfRule type="duplicateValues" dxfId="1242" priority="47" stopIfTrue="1"/>
  </conditionalFormatting>
  <conditionalFormatting sqref="D15:D16">
    <cfRule type="duplicateValues" dxfId="1241" priority="45" stopIfTrue="1"/>
  </conditionalFormatting>
  <conditionalFormatting sqref="D15:D16">
    <cfRule type="duplicateValues" dxfId="1240" priority="43" stopIfTrue="1"/>
    <cfRule type="duplicateValues" dxfId="1239" priority="44" stopIfTrue="1"/>
  </conditionalFormatting>
  <conditionalFormatting sqref="D10:D11">
    <cfRule type="duplicateValues" dxfId="1238" priority="42" stopIfTrue="1"/>
  </conditionalFormatting>
  <conditionalFormatting sqref="D10:D11">
    <cfRule type="duplicateValues" dxfId="1237" priority="40" stopIfTrue="1"/>
    <cfRule type="duplicateValues" dxfId="1236" priority="41" stopIfTrue="1"/>
  </conditionalFormatting>
  <conditionalFormatting sqref="D12">
    <cfRule type="duplicateValues" dxfId="1235" priority="39" stopIfTrue="1"/>
  </conditionalFormatting>
  <conditionalFormatting sqref="D12">
    <cfRule type="duplicateValues" dxfId="1234" priority="37" stopIfTrue="1"/>
    <cfRule type="duplicateValues" dxfId="1233" priority="38" stopIfTrue="1"/>
  </conditionalFormatting>
  <conditionalFormatting sqref="D18">
    <cfRule type="duplicateValues" dxfId="1232" priority="36" stopIfTrue="1"/>
  </conditionalFormatting>
  <conditionalFormatting sqref="D18">
    <cfRule type="duplicateValues" dxfId="1231" priority="34" stopIfTrue="1"/>
    <cfRule type="duplicateValues" dxfId="1230" priority="35" stopIfTrue="1"/>
  </conditionalFormatting>
  <conditionalFormatting sqref="Q19">
    <cfRule type="duplicateValues" dxfId="1229" priority="33" stopIfTrue="1"/>
  </conditionalFormatting>
  <conditionalFormatting sqref="Q19">
    <cfRule type="duplicateValues" dxfId="1228" priority="31" stopIfTrue="1"/>
    <cfRule type="duplicateValues" dxfId="1227" priority="32" stopIfTrue="1"/>
  </conditionalFormatting>
  <conditionalFormatting sqref="D17">
    <cfRule type="duplicateValues" dxfId="1226" priority="28" stopIfTrue="1"/>
  </conditionalFormatting>
  <conditionalFormatting sqref="D17">
    <cfRule type="duplicateValues" dxfId="1225" priority="29" stopIfTrue="1"/>
    <cfRule type="duplicateValues" dxfId="1224" priority="30" stopIfTrue="1"/>
  </conditionalFormatting>
  <conditionalFormatting sqref="D8">
    <cfRule type="duplicateValues" dxfId="1223" priority="21" stopIfTrue="1"/>
  </conditionalFormatting>
  <conditionalFormatting sqref="D8">
    <cfRule type="duplicateValues" dxfId="1222" priority="19" stopIfTrue="1"/>
    <cfRule type="duplicateValues" dxfId="1221" priority="20" stopIfTrue="1"/>
  </conditionalFormatting>
  <conditionalFormatting sqref="D9">
    <cfRule type="duplicateValues" dxfId="1220" priority="18" stopIfTrue="1"/>
  </conditionalFormatting>
  <conditionalFormatting sqref="D9">
    <cfRule type="duplicateValues" dxfId="1219" priority="16" stopIfTrue="1"/>
    <cfRule type="duplicateValues" dxfId="1218" priority="17" stopIfTrue="1"/>
  </conditionalFormatting>
  <conditionalFormatting sqref="D25">
    <cfRule type="duplicateValues" dxfId="1217" priority="1" stopIfTrue="1"/>
  </conditionalFormatting>
  <conditionalFormatting sqref="D25">
    <cfRule type="duplicateValues" dxfId="1216" priority="2" stopIfTrue="1"/>
    <cfRule type="duplicateValues" dxfId="1215" priority="3" stopIfTrue="1"/>
  </conditionalFormatting>
  <printOptions horizontalCentered="1"/>
  <pageMargins left="0" right="0" top="0" bottom="0" header="0.31496062992125984" footer="0.31496062992125984"/>
  <pageSetup paperSize="8" scale="61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FF0000"/>
  </sheetPr>
  <dimension ref="A1:JD53"/>
  <sheetViews>
    <sheetView topLeftCell="A4" zoomScale="110" zoomScaleNormal="110" workbookViewId="0">
      <selection activeCell="A37" sqref="A37:XFD37"/>
    </sheetView>
  </sheetViews>
  <sheetFormatPr defaultRowHeight="18"/>
  <cols>
    <col min="1" max="1" width="4.5703125" style="490" customWidth="1"/>
    <col min="2" max="2" width="6.28515625" style="490" hidden="1" customWidth="1"/>
    <col min="3" max="3" width="32.7109375" style="490" hidden="1" customWidth="1"/>
    <col min="4" max="4" width="11.7109375" style="490" customWidth="1"/>
    <col min="5" max="5" width="12.42578125" style="490" customWidth="1"/>
    <col min="6" max="6" width="8.7109375" style="490" hidden="1" customWidth="1"/>
    <col min="7" max="7" width="7.28515625" style="490" hidden="1" customWidth="1"/>
    <col min="8" max="8" width="15.42578125" style="490" customWidth="1"/>
    <col min="9" max="9" width="27.140625" style="490" customWidth="1"/>
    <col min="10" max="10" width="5.85546875" style="490" customWidth="1"/>
    <col min="11" max="11" width="7" style="490" customWidth="1"/>
    <col min="12" max="12" width="31.42578125" style="490" customWidth="1"/>
    <col min="13" max="13" width="10.42578125" style="490" customWidth="1"/>
    <col min="14" max="14" width="10.140625" style="490" customWidth="1"/>
    <col min="15" max="15" width="4" style="490" customWidth="1"/>
    <col min="16" max="16" width="7.140625" style="490" customWidth="1"/>
    <col min="17" max="17" width="6.140625" style="490" customWidth="1"/>
    <col min="18" max="18" width="7.7109375" style="490" customWidth="1"/>
    <col min="19" max="19" width="5.140625" style="490" customWidth="1"/>
    <col min="20" max="20" width="6.28515625" style="490" hidden="1" customWidth="1"/>
    <col min="21" max="21" width="9.140625" style="490" customWidth="1"/>
    <col min="22" max="22" width="19.85546875" style="490" customWidth="1"/>
    <col min="23" max="23" width="5.140625" style="503" hidden="1" customWidth="1"/>
    <col min="24" max="24" width="4.85546875" style="490" customWidth="1"/>
    <col min="25" max="25" width="18.42578125" style="490" customWidth="1"/>
    <col min="26" max="26" width="4.5703125" style="490" customWidth="1"/>
    <col min="27" max="27" width="4.28515625" style="490" customWidth="1"/>
    <col min="28" max="28" width="4.5703125" style="490" customWidth="1"/>
    <col min="29" max="29" width="4.7109375" style="490" hidden="1" customWidth="1"/>
    <col min="30" max="30" width="6.7109375" style="490" hidden="1" customWidth="1"/>
    <col min="31" max="31" width="3.7109375" style="490" hidden="1" customWidth="1"/>
    <col min="32" max="32" width="4.5703125" style="490" customWidth="1"/>
    <col min="33" max="33" width="6.42578125" style="490" hidden="1" customWidth="1"/>
    <col min="34" max="34" width="6.5703125" style="504" customWidth="1"/>
    <col min="35" max="35" width="4.42578125" style="504" customWidth="1"/>
    <col min="36" max="37" width="4.140625" style="504" customWidth="1"/>
    <col min="38" max="38" width="56" style="490" customWidth="1"/>
    <col min="39" max="16384" width="9.140625" style="490"/>
  </cols>
  <sheetData>
    <row r="1" spans="1:264" ht="6" customHeight="1" thickBot="1"/>
    <row r="2" spans="1:264" s="661" customFormat="1" ht="23.25" customHeight="1" thickTop="1" thickBot="1">
      <c r="A2" s="1536" t="s">
        <v>1580</v>
      </c>
      <c r="B2" s="1537"/>
      <c r="C2" s="1537"/>
      <c r="D2" s="1537"/>
      <c r="E2" s="1537"/>
      <c r="F2" s="1537"/>
      <c r="G2" s="1537"/>
      <c r="H2" s="1537"/>
      <c r="I2" s="1537"/>
      <c r="J2" s="1537"/>
      <c r="K2" s="1537"/>
      <c r="L2" s="1537"/>
      <c r="M2" s="1537"/>
      <c r="N2" s="1537"/>
      <c r="O2" s="1537"/>
      <c r="P2" s="1537"/>
      <c r="Q2" s="1537"/>
      <c r="R2" s="1537"/>
      <c r="S2" s="1537"/>
      <c r="T2" s="1537"/>
      <c r="U2" s="1537"/>
      <c r="V2" s="1537"/>
      <c r="W2" s="1537"/>
      <c r="X2" s="1537"/>
      <c r="Y2" s="1537"/>
      <c r="Z2" s="1537"/>
      <c r="AA2" s="1537"/>
      <c r="AB2" s="1537"/>
      <c r="AC2" s="1537"/>
      <c r="AD2" s="1537"/>
      <c r="AE2" s="1537"/>
      <c r="AF2" s="657"/>
      <c r="AG2" s="658" t="s">
        <v>51</v>
      </c>
      <c r="AH2" s="659" t="s">
        <v>52</v>
      </c>
      <c r="AI2" s="660"/>
      <c r="AJ2" s="660"/>
      <c r="AK2" s="660"/>
    </row>
    <row r="3" spans="1:264" s="660" customFormat="1" ht="18" customHeight="1" thickTop="1" thickBot="1">
      <c r="A3" s="662" t="s">
        <v>1289</v>
      </c>
      <c r="B3" s="525"/>
      <c r="C3" s="525"/>
      <c r="D3" s="526"/>
      <c r="E3" s="526"/>
      <c r="F3" s="526"/>
      <c r="G3" s="526"/>
      <c r="H3" s="526"/>
      <c r="I3" s="526"/>
      <c r="J3" s="527" t="s">
        <v>36</v>
      </c>
      <c r="K3" s="527"/>
      <c r="L3" s="528" t="s">
        <v>59</v>
      </c>
      <c r="M3" s="529"/>
      <c r="N3" s="530"/>
      <c r="O3" s="530"/>
      <c r="P3" s="530"/>
      <c r="R3" s="663"/>
      <c r="S3" s="664"/>
      <c r="T3" s="664"/>
      <c r="U3" s="664"/>
      <c r="V3" s="664"/>
      <c r="W3" s="665"/>
      <c r="X3" s="531"/>
      <c r="Y3" s="531"/>
      <c r="Z3" s="666" t="s">
        <v>4244</v>
      </c>
      <c r="AA3" s="667"/>
      <c r="AB3" s="532"/>
      <c r="AC3" s="533"/>
      <c r="AD3" s="533"/>
      <c r="AE3" s="533"/>
      <c r="AF3" s="534"/>
      <c r="AG3" s="668"/>
      <c r="AH3" s="669"/>
    </row>
    <row r="4" spans="1:264" s="1353" customFormat="1" ht="12" customHeight="1" thickTop="1">
      <c r="A4" s="506" t="s">
        <v>37</v>
      </c>
      <c r="B4" s="493"/>
      <c r="C4" s="493" t="s">
        <v>13</v>
      </c>
      <c r="D4" s="571" t="s">
        <v>1296</v>
      </c>
      <c r="E4" s="1350" t="s">
        <v>1296</v>
      </c>
      <c r="F4" s="1350"/>
      <c r="G4" s="1350"/>
      <c r="H4" s="1538" t="s">
        <v>15</v>
      </c>
      <c r="I4" s="1532" t="s">
        <v>16</v>
      </c>
      <c r="J4" s="505" t="s">
        <v>17</v>
      </c>
      <c r="K4" s="572" t="s">
        <v>18</v>
      </c>
      <c r="L4" s="1354" t="s">
        <v>19</v>
      </c>
      <c r="M4" s="493" t="s">
        <v>39</v>
      </c>
      <c r="N4" s="507" t="s">
        <v>20</v>
      </c>
      <c r="O4" s="1539" t="s">
        <v>21</v>
      </c>
      <c r="P4" s="1539"/>
      <c r="Q4" s="1539"/>
      <c r="R4" s="508" t="s">
        <v>22</v>
      </c>
      <c r="S4" s="492" t="s">
        <v>38</v>
      </c>
      <c r="T4" s="492"/>
      <c r="U4" s="492" t="s">
        <v>57</v>
      </c>
      <c r="V4" s="492" t="s">
        <v>53</v>
      </c>
      <c r="W4" s="509" t="s">
        <v>8</v>
      </c>
      <c r="X4" s="493" t="s">
        <v>40</v>
      </c>
      <c r="Y4" s="510" t="s">
        <v>41</v>
      </c>
      <c r="Z4" s="1540" t="s">
        <v>23</v>
      </c>
      <c r="AA4" s="1541"/>
      <c r="AB4" s="493" t="s">
        <v>44</v>
      </c>
      <c r="AC4" s="493" t="s">
        <v>45</v>
      </c>
      <c r="AD4" s="493" t="s">
        <v>46</v>
      </c>
      <c r="AE4" s="493"/>
      <c r="AF4" s="511" t="s">
        <v>44</v>
      </c>
      <c r="AG4" s="1351" t="s">
        <v>51</v>
      </c>
      <c r="AH4" s="573" t="s">
        <v>52</v>
      </c>
      <c r="AI4" s="524"/>
      <c r="AJ4" s="524"/>
      <c r="AK4" s="524"/>
    </row>
    <row r="5" spans="1:264" s="1353" customFormat="1" ht="12" customHeight="1" thickBot="1">
      <c r="A5" s="512" t="s">
        <v>47</v>
      </c>
      <c r="B5" s="496"/>
      <c r="C5" s="496" t="s">
        <v>24</v>
      </c>
      <c r="D5" s="494" t="s">
        <v>1297</v>
      </c>
      <c r="E5" s="1352" t="s">
        <v>1298</v>
      </c>
      <c r="F5" s="1352"/>
      <c r="G5" s="1352"/>
      <c r="H5" s="1538"/>
      <c r="I5" s="1534"/>
      <c r="J5" s="505" t="s">
        <v>26</v>
      </c>
      <c r="K5" s="574" t="s">
        <v>26</v>
      </c>
      <c r="L5" s="575" t="s">
        <v>27</v>
      </c>
      <c r="M5" s="576"/>
      <c r="N5" s="513"/>
      <c r="O5" s="1354" t="s">
        <v>30</v>
      </c>
      <c r="P5" s="1354" t="s">
        <v>31</v>
      </c>
      <c r="Q5" s="1354" t="s">
        <v>32</v>
      </c>
      <c r="R5" s="514" t="s">
        <v>33</v>
      </c>
      <c r="S5" s="495" t="s">
        <v>48</v>
      </c>
      <c r="T5" s="495" t="s">
        <v>217</v>
      </c>
      <c r="U5" s="495" t="s">
        <v>58</v>
      </c>
      <c r="V5" s="495" t="s">
        <v>54</v>
      </c>
      <c r="W5" s="515"/>
      <c r="X5" s="512"/>
      <c r="Y5" s="1355" t="s">
        <v>34</v>
      </c>
      <c r="Z5" s="1355" t="s">
        <v>42</v>
      </c>
      <c r="AA5" s="1355" t="s">
        <v>43</v>
      </c>
      <c r="AB5" s="497" t="s">
        <v>49</v>
      </c>
      <c r="AC5" s="496"/>
      <c r="AD5" s="496"/>
      <c r="AE5" s="497"/>
      <c r="AF5" s="516"/>
      <c r="AG5" s="1352"/>
      <c r="AH5" s="577"/>
      <c r="AI5" s="670" t="s">
        <v>50</v>
      </c>
      <c r="AJ5" s="670" t="s">
        <v>0</v>
      </c>
      <c r="AK5" s="602" t="s">
        <v>38</v>
      </c>
      <c r="AL5" s="1532" t="s">
        <v>1325</v>
      </c>
    </row>
    <row r="6" spans="1:264" s="1353" customFormat="1" ht="21.75" hidden="1" customHeight="1" thickTop="1">
      <c r="A6" s="1351"/>
      <c r="B6" s="498"/>
      <c r="C6" s="498"/>
      <c r="D6" s="498"/>
      <c r="E6" s="498"/>
      <c r="F6" s="498"/>
      <c r="G6" s="498"/>
      <c r="H6" s="498"/>
      <c r="I6" s="498"/>
      <c r="J6" s="498"/>
      <c r="K6" s="498"/>
      <c r="L6" s="499"/>
      <c r="M6" s="498"/>
      <c r="N6" s="498"/>
      <c r="O6" s="498"/>
      <c r="P6" s="498"/>
      <c r="Q6" s="498"/>
      <c r="R6" s="499"/>
      <c r="S6" s="578"/>
      <c r="T6" s="578"/>
      <c r="U6" s="578"/>
      <c r="V6" s="578"/>
      <c r="W6" s="579"/>
      <c r="X6" s="498"/>
      <c r="Y6" s="498"/>
      <c r="Z6" s="498"/>
      <c r="AA6" s="498"/>
      <c r="AB6" s="580">
        <f>S6/80</f>
        <v>0</v>
      </c>
      <c r="AC6" s="581">
        <f>AB6+AC5</f>
        <v>0</v>
      </c>
      <c r="AD6" s="582">
        <f>(7+(AC6/60))</f>
        <v>7</v>
      </c>
      <c r="AE6" s="583">
        <f>FLOOR(AD6,1)</f>
        <v>7</v>
      </c>
      <c r="AF6" s="584">
        <f>(AE6+((AD6-AE6)*60*0.01))</f>
        <v>7</v>
      </c>
      <c r="AG6" s="1352"/>
      <c r="AH6" s="577"/>
      <c r="AI6" s="524"/>
      <c r="AJ6" s="524"/>
      <c r="AK6" s="602"/>
      <c r="AL6" s="1533"/>
    </row>
    <row r="7" spans="1:264" s="593" customFormat="1" ht="12" customHeight="1" thickTop="1">
      <c r="A7" s="585"/>
      <c r="B7" s="585"/>
      <c r="C7" s="586"/>
      <c r="D7" s="1350"/>
      <c r="E7" s="585"/>
      <c r="F7" s="585"/>
      <c r="G7" s="585"/>
      <c r="H7" s="587"/>
      <c r="I7" s="587"/>
      <c r="J7" s="585"/>
      <c r="K7" s="586"/>
      <c r="L7" s="587" t="s">
        <v>1</v>
      </c>
      <c r="M7" s="1350"/>
      <c r="N7" s="587"/>
      <c r="O7" s="587"/>
      <c r="P7" s="587"/>
      <c r="Q7" s="587"/>
      <c r="R7" s="586"/>
      <c r="S7" s="585"/>
      <c r="T7" s="585"/>
      <c r="U7" s="585"/>
      <c r="V7" s="585"/>
      <c r="W7" s="588"/>
      <c r="X7" s="585"/>
      <c r="Y7" s="589"/>
      <c r="Z7" s="1350"/>
      <c r="AA7" s="590"/>
      <c r="AB7" s="363">
        <f>S7/AI7+AJ7</f>
        <v>0</v>
      </c>
      <c r="AC7" s="363">
        <f>AB7+AC6</f>
        <v>0</v>
      </c>
      <c r="AD7" s="364">
        <f>(8+(AC7/60))</f>
        <v>8</v>
      </c>
      <c r="AE7" s="500">
        <f>FLOOR(AD7,1)</f>
        <v>8</v>
      </c>
      <c r="AF7" s="364">
        <f>(AE7+((AD7-AE7)*60*0.01))</f>
        <v>8</v>
      </c>
      <c r="AG7" s="591"/>
      <c r="AH7" s="592"/>
      <c r="AI7" s="592">
        <v>50</v>
      </c>
      <c r="AJ7" s="592">
        <v>0</v>
      </c>
      <c r="AK7" s="602" t="s">
        <v>1391</v>
      </c>
      <c r="AL7" s="1534"/>
    </row>
    <row r="8" spans="1:264" s="792" customFormat="1" ht="9.9499999999999993" customHeight="1">
      <c r="A8" s="256" t="s">
        <v>69</v>
      </c>
      <c r="B8" s="257">
        <v>43615</v>
      </c>
      <c r="C8" s="713" t="str">
        <f t="shared" ref="C8:C44" si="0">"*"&amp;D8&amp;"*"</f>
        <v>*PDR1906-0419*</v>
      </c>
      <c r="D8" s="672" t="s">
        <v>3006</v>
      </c>
      <c r="E8" s="256" t="s">
        <v>2963</v>
      </c>
      <c r="F8" s="256"/>
      <c r="G8" s="297" t="s">
        <v>2962</v>
      </c>
      <c r="H8" s="258" t="s">
        <v>1830</v>
      </c>
      <c r="I8" s="258" t="s">
        <v>2961</v>
      </c>
      <c r="J8" s="256">
        <v>2000</v>
      </c>
      <c r="K8" s="257">
        <v>22821</v>
      </c>
      <c r="L8" s="258" t="s">
        <v>2960</v>
      </c>
      <c r="M8" s="260" t="s">
        <v>2959</v>
      </c>
      <c r="N8" s="672"/>
      <c r="O8" s="672" t="s">
        <v>1291</v>
      </c>
      <c r="P8" s="258"/>
      <c r="Q8" s="258"/>
      <c r="R8" s="257">
        <v>43636</v>
      </c>
      <c r="S8" s="256">
        <v>2003</v>
      </c>
      <c r="T8" s="256"/>
      <c r="U8" s="256" t="s">
        <v>3445</v>
      </c>
      <c r="V8" s="1377">
        <v>2000</v>
      </c>
      <c r="W8" s="259"/>
      <c r="X8" s="680" t="s">
        <v>1828</v>
      </c>
      <c r="Y8" s="674" t="s">
        <v>2473</v>
      </c>
      <c r="Z8" s="672">
        <v>520</v>
      </c>
      <c r="AA8" s="261">
        <v>1119</v>
      </c>
      <c r="AB8" s="363">
        <f t="shared" ref="AB8:AB45" si="1">S8/AI8+AJ8</f>
        <v>55.06</v>
      </c>
      <c r="AC8" s="363">
        <f t="shared" ref="AC8:AC45" si="2">AB8+AC7</f>
        <v>55.06</v>
      </c>
      <c r="AD8" s="364">
        <f t="shared" ref="AD8:AD45" si="3">(8+(AC8/60))</f>
        <v>8.9176666666666673</v>
      </c>
      <c r="AE8" s="500">
        <f t="shared" ref="AE8:AE45" si="4">FLOOR(AD8,1)</f>
        <v>8</v>
      </c>
      <c r="AF8" s="364">
        <f t="shared" ref="AF8:AF45" si="5">(AE8+((AD8-AE8)*60*0.01))</f>
        <v>8.5506000000000011</v>
      </c>
      <c r="AG8" s="262" t="s">
        <v>1330</v>
      </c>
      <c r="AH8" s="255" t="s">
        <v>2</v>
      </c>
      <c r="AI8" s="255">
        <v>50</v>
      </c>
      <c r="AJ8" s="255">
        <v>15</v>
      </c>
      <c r="AK8" s="255">
        <v>10</v>
      </c>
      <c r="AL8" s="726" t="s">
        <v>2958</v>
      </c>
    </row>
    <row r="9" spans="1:264" s="792" customFormat="1" ht="9.9499999999999993" customHeight="1">
      <c r="A9" s="256" t="s">
        <v>69</v>
      </c>
      <c r="B9" s="257">
        <v>43605</v>
      </c>
      <c r="C9" s="713" t="str">
        <f t="shared" si="0"/>
        <v>*PDR1906-0134*</v>
      </c>
      <c r="D9" s="672" t="s">
        <v>2670</v>
      </c>
      <c r="E9" s="256" t="s">
        <v>2669</v>
      </c>
      <c r="F9" s="256"/>
      <c r="G9" s="297" t="s">
        <v>2097</v>
      </c>
      <c r="H9" s="258" t="s">
        <v>2096</v>
      </c>
      <c r="I9" s="258" t="s">
        <v>2095</v>
      </c>
      <c r="J9" s="256">
        <v>1000</v>
      </c>
      <c r="K9" s="257">
        <v>22821</v>
      </c>
      <c r="L9" s="258" t="s">
        <v>2094</v>
      </c>
      <c r="M9" s="260" t="s">
        <v>2093</v>
      </c>
      <c r="N9" s="672"/>
      <c r="O9" s="672" t="s">
        <v>1291</v>
      </c>
      <c r="P9" s="258"/>
      <c r="Q9" s="258"/>
      <c r="R9" s="257">
        <v>43636</v>
      </c>
      <c r="S9" s="256">
        <v>1003</v>
      </c>
      <c r="T9" s="256"/>
      <c r="U9" s="256" t="s">
        <v>2533</v>
      </c>
      <c r="V9" s="1377">
        <v>1000</v>
      </c>
      <c r="W9" s="259"/>
      <c r="X9" s="680" t="s">
        <v>1828</v>
      </c>
      <c r="Y9" s="674" t="s">
        <v>2092</v>
      </c>
      <c r="Z9" s="672">
        <v>632</v>
      </c>
      <c r="AA9" s="261">
        <v>1945</v>
      </c>
      <c r="AB9" s="363">
        <f t="shared" si="1"/>
        <v>35.06</v>
      </c>
      <c r="AC9" s="363">
        <f t="shared" si="2"/>
        <v>90.12</v>
      </c>
      <c r="AD9" s="364">
        <f t="shared" si="3"/>
        <v>9.5020000000000007</v>
      </c>
      <c r="AE9" s="500">
        <f t="shared" si="4"/>
        <v>9</v>
      </c>
      <c r="AF9" s="364">
        <f t="shared" si="5"/>
        <v>9.3011999999999997</v>
      </c>
      <c r="AG9" s="262" t="s">
        <v>1330</v>
      </c>
      <c r="AH9" s="255" t="s">
        <v>2</v>
      </c>
      <c r="AI9" s="255">
        <v>50</v>
      </c>
      <c r="AJ9" s="255">
        <v>15</v>
      </c>
      <c r="AK9" s="255">
        <v>10</v>
      </c>
      <c r="AL9" s="255">
        <v>0</v>
      </c>
    </row>
    <row r="10" spans="1:264" s="792" customFormat="1" ht="9.9499999999999993" customHeight="1">
      <c r="A10" s="256" t="s">
        <v>69</v>
      </c>
      <c r="B10" s="257">
        <v>43629</v>
      </c>
      <c r="C10" s="713" t="str">
        <f t="shared" si="0"/>
        <v>*PDR1906-1115*</v>
      </c>
      <c r="D10" s="672" t="s">
        <v>4004</v>
      </c>
      <c r="E10" s="256" t="s">
        <v>3966</v>
      </c>
      <c r="F10" s="256"/>
      <c r="G10" s="297" t="s">
        <v>4003</v>
      </c>
      <c r="H10" s="258" t="s">
        <v>1975</v>
      </c>
      <c r="I10" s="258" t="s">
        <v>4002</v>
      </c>
      <c r="J10" s="256">
        <v>600</v>
      </c>
      <c r="K10" s="257">
        <v>22821</v>
      </c>
      <c r="L10" s="258" t="s">
        <v>1316</v>
      </c>
      <c r="M10" s="260" t="s">
        <v>4001</v>
      </c>
      <c r="N10" s="672"/>
      <c r="O10" s="257" t="s">
        <v>1291</v>
      </c>
      <c r="P10" s="257"/>
      <c r="Q10" s="257"/>
      <c r="R10" s="257">
        <v>43636</v>
      </c>
      <c r="S10" s="256">
        <v>600</v>
      </c>
      <c r="T10" s="256"/>
      <c r="U10" s="256" t="s">
        <v>4419</v>
      </c>
      <c r="V10" s="1377">
        <v>600</v>
      </c>
      <c r="W10" s="259"/>
      <c r="X10" s="680" t="s">
        <v>1828</v>
      </c>
      <c r="Y10" s="674" t="s">
        <v>249</v>
      </c>
      <c r="Z10" s="672">
        <v>586</v>
      </c>
      <c r="AA10" s="261">
        <v>1403</v>
      </c>
      <c r="AB10" s="363">
        <f t="shared" si="1"/>
        <v>27</v>
      </c>
      <c r="AC10" s="363">
        <f t="shared" si="2"/>
        <v>117.12</v>
      </c>
      <c r="AD10" s="364">
        <f t="shared" si="3"/>
        <v>9.952</v>
      </c>
      <c r="AE10" s="500">
        <f t="shared" si="4"/>
        <v>9</v>
      </c>
      <c r="AF10" s="364">
        <f t="shared" si="5"/>
        <v>9.5711999999999993</v>
      </c>
      <c r="AG10" s="262" t="s">
        <v>1330</v>
      </c>
      <c r="AH10" s="255" t="s">
        <v>2</v>
      </c>
      <c r="AI10" s="255">
        <v>50</v>
      </c>
      <c r="AJ10" s="255">
        <v>15</v>
      </c>
      <c r="AK10" s="255">
        <v>10</v>
      </c>
      <c r="AL10" s="726" t="s">
        <v>4000</v>
      </c>
    </row>
    <row r="11" spans="1:264" s="792" customFormat="1" ht="9.9499999999999993" customHeight="1">
      <c r="A11" s="256">
        <v>40</v>
      </c>
      <c r="B11" s="257">
        <v>43593</v>
      </c>
      <c r="C11" s="713" t="str">
        <f t="shared" si="0"/>
        <v>*PDR1905-0741*</v>
      </c>
      <c r="D11" s="673" t="s">
        <v>2443</v>
      </c>
      <c r="E11" s="302" t="s">
        <v>2434</v>
      </c>
      <c r="F11" s="302"/>
      <c r="G11" s="1339" t="s">
        <v>1805</v>
      </c>
      <c r="H11" s="306" t="s">
        <v>1975</v>
      </c>
      <c r="I11" s="306" t="s">
        <v>948</v>
      </c>
      <c r="J11" s="302">
        <v>2400</v>
      </c>
      <c r="K11" s="301">
        <v>43641</v>
      </c>
      <c r="L11" s="306" t="s">
        <v>1804</v>
      </c>
      <c r="M11" s="307" t="s">
        <v>1803</v>
      </c>
      <c r="N11" s="673"/>
      <c r="O11" s="257" t="s">
        <v>1291</v>
      </c>
      <c r="P11" s="306"/>
      <c r="Q11" s="1340"/>
      <c r="R11" s="301">
        <v>43615</v>
      </c>
      <c r="S11" s="302">
        <v>2403</v>
      </c>
      <c r="T11" s="302"/>
      <c r="U11" s="256" t="s">
        <v>2851</v>
      </c>
      <c r="V11" s="1376">
        <v>2400</v>
      </c>
      <c r="W11" s="308"/>
      <c r="X11" s="1341" t="s">
        <v>1829</v>
      </c>
      <c r="Y11" s="307" t="s">
        <v>946</v>
      </c>
      <c r="Z11" s="673">
        <v>570</v>
      </c>
      <c r="AA11" s="309">
        <v>1391</v>
      </c>
      <c r="AB11" s="363">
        <f t="shared" si="1"/>
        <v>63.06</v>
      </c>
      <c r="AC11" s="363">
        <f t="shared" si="2"/>
        <v>180.18</v>
      </c>
      <c r="AD11" s="364">
        <f t="shared" si="3"/>
        <v>11.003</v>
      </c>
      <c r="AE11" s="500">
        <f t="shared" si="4"/>
        <v>11</v>
      </c>
      <c r="AF11" s="364">
        <f t="shared" si="5"/>
        <v>11.001799999999999</v>
      </c>
      <c r="AG11" s="305" t="s">
        <v>1330</v>
      </c>
      <c r="AH11" s="255" t="s">
        <v>2</v>
      </c>
      <c r="AI11" s="255">
        <v>50</v>
      </c>
      <c r="AJ11" s="255">
        <v>15</v>
      </c>
      <c r="AK11" s="255">
        <v>20</v>
      </c>
      <c r="AL11" s="915" t="s">
        <v>1730</v>
      </c>
      <c r="AM11" s="1342"/>
      <c r="AN11" s="1342"/>
      <c r="AO11" s="1342"/>
      <c r="AP11" s="1342"/>
      <c r="AQ11" s="1342"/>
      <c r="AR11" s="1342"/>
      <c r="AS11" s="1342"/>
      <c r="AT11" s="1342"/>
      <c r="AU11" s="1342"/>
      <c r="AV11" s="1342"/>
      <c r="AW11" s="1342"/>
      <c r="AX11" s="1342"/>
      <c r="AY11" s="1342"/>
      <c r="AZ11" s="1342"/>
      <c r="BA11" s="1342"/>
      <c r="BB11" s="1342"/>
      <c r="BC11" s="1342"/>
      <c r="BD11" s="1342"/>
      <c r="BE11" s="1342"/>
      <c r="BF11" s="1342"/>
      <c r="BG11" s="1342"/>
      <c r="BH11" s="1342"/>
      <c r="BI11" s="1342"/>
      <c r="BJ11" s="1342"/>
      <c r="BK11" s="1342"/>
      <c r="BL11" s="1342"/>
      <c r="BM11" s="1342"/>
      <c r="BN11" s="1342"/>
      <c r="BO11" s="1342"/>
      <c r="BP11" s="1342"/>
      <c r="BQ11" s="1342"/>
      <c r="BR11" s="1342"/>
      <c r="BS11" s="1342"/>
      <c r="BT11" s="1342"/>
      <c r="BU11" s="1342"/>
      <c r="BV11" s="1342"/>
      <c r="BW11" s="1342"/>
      <c r="BX11" s="1342"/>
      <c r="BY11" s="1342"/>
      <c r="BZ11" s="1342"/>
      <c r="CA11" s="1342"/>
      <c r="CB11" s="1342"/>
      <c r="CC11" s="1342"/>
      <c r="CD11" s="1342"/>
      <c r="CE11" s="1342"/>
      <c r="CF11" s="1342"/>
      <c r="CG11" s="1342"/>
      <c r="CH11" s="1342"/>
      <c r="CI11" s="1342"/>
      <c r="CJ11" s="1342"/>
      <c r="CK11" s="1342"/>
      <c r="CL11" s="1342"/>
      <c r="CM11" s="1342"/>
      <c r="CN11" s="1342"/>
      <c r="CO11" s="1342"/>
      <c r="CP11" s="1342"/>
      <c r="CQ11" s="1342"/>
      <c r="CR11" s="1342"/>
      <c r="CS11" s="1342"/>
      <c r="CT11" s="1342"/>
      <c r="CU11" s="1342"/>
      <c r="CV11" s="1342"/>
      <c r="CW11" s="1342"/>
      <c r="CX11" s="1342"/>
      <c r="CY11" s="1342"/>
      <c r="CZ11" s="1342"/>
      <c r="DA11" s="1342"/>
      <c r="DB11" s="1342"/>
      <c r="DC11" s="1342"/>
      <c r="DD11" s="1342"/>
      <c r="DE11" s="1342"/>
      <c r="DF11" s="1342"/>
      <c r="DG11" s="1342"/>
      <c r="DH11" s="1342"/>
      <c r="DI11" s="1342"/>
      <c r="DJ11" s="1342"/>
      <c r="DK11" s="1342"/>
      <c r="DL11" s="1342"/>
      <c r="DM11" s="1342"/>
      <c r="DN11" s="1342"/>
      <c r="DO11" s="1342"/>
      <c r="DP11" s="1342"/>
      <c r="DQ11" s="1342"/>
      <c r="DR11" s="1342"/>
      <c r="DS11" s="1342"/>
      <c r="DT11" s="1342"/>
      <c r="DU11" s="1342"/>
      <c r="DV11" s="1342"/>
      <c r="DW11" s="1342"/>
      <c r="DX11" s="1342"/>
      <c r="DY11" s="1342"/>
      <c r="DZ11" s="1342"/>
      <c r="EA11" s="1342"/>
      <c r="EB11" s="1342"/>
      <c r="EC11" s="1342"/>
      <c r="ED11" s="1342"/>
      <c r="EE11" s="1342"/>
      <c r="EF11" s="1342"/>
      <c r="EG11" s="1342"/>
      <c r="EH11" s="1342"/>
      <c r="EI11" s="1342"/>
      <c r="EJ11" s="1342"/>
      <c r="EK11" s="1342"/>
      <c r="EL11" s="1342"/>
      <c r="EM11" s="1342"/>
      <c r="EN11" s="1342"/>
      <c r="EO11" s="1342"/>
      <c r="EP11" s="1342"/>
      <c r="EQ11" s="1342"/>
      <c r="ER11" s="1342"/>
      <c r="ES11" s="1342"/>
      <c r="ET11" s="1342"/>
      <c r="EU11" s="1342"/>
      <c r="EV11" s="1342"/>
      <c r="EW11" s="1342"/>
      <c r="EX11" s="1342"/>
      <c r="EY11" s="1342"/>
      <c r="EZ11" s="1342"/>
      <c r="FA11" s="1342"/>
      <c r="FB11" s="1342"/>
      <c r="FC11" s="1342"/>
      <c r="FD11" s="1342"/>
      <c r="FE11" s="1342"/>
      <c r="FF11" s="1342"/>
      <c r="FG11" s="1342"/>
      <c r="FH11" s="1342"/>
      <c r="FI11" s="1342"/>
      <c r="FJ11" s="1342"/>
      <c r="FK11" s="1342"/>
      <c r="FL11" s="1342"/>
      <c r="FM11" s="1342"/>
      <c r="FN11" s="1342"/>
      <c r="FO11" s="1342"/>
      <c r="FP11" s="1342"/>
      <c r="FQ11" s="1342"/>
      <c r="FR11" s="1342"/>
      <c r="FS11" s="1342"/>
      <c r="FT11" s="1342"/>
      <c r="FU11" s="1342"/>
      <c r="FV11" s="1342"/>
      <c r="FW11" s="1342"/>
      <c r="FX11" s="1342"/>
      <c r="FY11" s="1342"/>
      <c r="FZ11" s="1342"/>
      <c r="GA11" s="1342"/>
      <c r="GB11" s="1342"/>
      <c r="GC11" s="1342"/>
      <c r="GD11" s="1342"/>
      <c r="GE11" s="1342"/>
      <c r="GF11" s="1342"/>
      <c r="GG11" s="1342"/>
      <c r="GH11" s="1342"/>
      <c r="GI11" s="1342"/>
      <c r="GJ11" s="1342"/>
      <c r="GK11" s="1342"/>
      <c r="GL11" s="1342"/>
      <c r="GM11" s="1342"/>
      <c r="GN11" s="1342"/>
      <c r="GO11" s="1342"/>
      <c r="GP11" s="1342"/>
      <c r="GQ11" s="1342"/>
      <c r="GR11" s="1342"/>
      <c r="GS11" s="1342"/>
      <c r="GT11" s="1342"/>
      <c r="GU11" s="1342"/>
      <c r="GV11" s="1342"/>
      <c r="GW11" s="1342"/>
      <c r="GX11" s="1342"/>
      <c r="GY11" s="1342"/>
      <c r="GZ11" s="1342"/>
      <c r="HA11" s="1342"/>
      <c r="HB11" s="1342"/>
      <c r="HC11" s="1342"/>
      <c r="HD11" s="1342"/>
      <c r="HE11" s="1342"/>
      <c r="HF11" s="1342"/>
      <c r="HG11" s="1342"/>
      <c r="HH11" s="1342"/>
      <c r="HI11" s="1342"/>
      <c r="HJ11" s="1342"/>
      <c r="HK11" s="1342"/>
      <c r="HL11" s="1342"/>
      <c r="HM11" s="1342"/>
      <c r="HN11" s="1342"/>
      <c r="HO11" s="1342"/>
      <c r="HP11" s="1342"/>
      <c r="HQ11" s="1342"/>
      <c r="HR11" s="1342"/>
      <c r="HS11" s="1342"/>
      <c r="HT11" s="1342"/>
      <c r="HU11" s="1342"/>
      <c r="HV11" s="1342"/>
      <c r="HW11" s="1342"/>
      <c r="HX11" s="1342"/>
      <c r="HY11" s="1342"/>
      <c r="HZ11" s="1342"/>
      <c r="IA11" s="1342"/>
      <c r="IB11" s="1342"/>
      <c r="IC11" s="1342"/>
      <c r="ID11" s="1342"/>
      <c r="IE11" s="1342"/>
      <c r="IF11" s="1342"/>
      <c r="IG11" s="1342"/>
      <c r="IH11" s="1342"/>
      <c r="II11" s="1342"/>
      <c r="IJ11" s="1342"/>
      <c r="IK11" s="1342"/>
      <c r="IL11" s="1342"/>
      <c r="IM11" s="1342"/>
      <c r="IN11" s="1342"/>
      <c r="IO11" s="1342"/>
      <c r="IP11" s="1342"/>
      <c r="IQ11" s="1342"/>
      <c r="IR11" s="1342"/>
      <c r="IS11" s="1342"/>
      <c r="IT11" s="1342"/>
      <c r="IU11" s="1342"/>
      <c r="IV11" s="1342"/>
      <c r="IW11" s="1342"/>
      <c r="IX11" s="1342"/>
      <c r="IY11" s="1342"/>
      <c r="IZ11" s="1342"/>
      <c r="JA11" s="1342"/>
      <c r="JB11" s="1342"/>
      <c r="JC11" s="1342"/>
      <c r="JD11" s="1342"/>
    </row>
    <row r="12" spans="1:264" s="792" customFormat="1" ht="9.9499999999999993" customHeight="1">
      <c r="A12" s="256">
        <v>50</v>
      </c>
      <c r="B12" s="257">
        <v>43629</v>
      </c>
      <c r="C12" s="713" t="str">
        <f t="shared" si="0"/>
        <v>*PDR1906-1178*</v>
      </c>
      <c r="D12" s="672" t="s">
        <v>3996</v>
      </c>
      <c r="E12" s="256" t="s">
        <v>3989</v>
      </c>
      <c r="F12" s="256"/>
      <c r="G12" s="297" t="s">
        <v>3995</v>
      </c>
      <c r="H12" s="258" t="s">
        <v>3987</v>
      </c>
      <c r="I12" s="258" t="s">
        <v>3994</v>
      </c>
      <c r="J12" s="256">
        <v>10000</v>
      </c>
      <c r="K12" s="257">
        <v>22821</v>
      </c>
      <c r="L12" s="258" t="s">
        <v>3985</v>
      </c>
      <c r="M12" s="260" t="s">
        <v>3993</v>
      </c>
      <c r="N12" s="672"/>
      <c r="O12" s="257" t="s">
        <v>1291</v>
      </c>
      <c r="P12" s="257"/>
      <c r="Q12" s="257"/>
      <c r="R12" s="257">
        <v>43637</v>
      </c>
      <c r="S12" s="256">
        <v>10000</v>
      </c>
      <c r="T12" s="256"/>
      <c r="U12" s="256" t="s">
        <v>4648</v>
      </c>
      <c r="V12" s="1376">
        <v>10000</v>
      </c>
      <c r="W12" s="259"/>
      <c r="X12" s="680" t="s">
        <v>1829</v>
      </c>
      <c r="Y12" s="260" t="s">
        <v>3983</v>
      </c>
      <c r="Z12" s="672">
        <v>560</v>
      </c>
      <c r="AA12" s="261">
        <v>1455</v>
      </c>
      <c r="AB12" s="363">
        <f t="shared" si="1"/>
        <v>215</v>
      </c>
      <c r="AC12" s="363">
        <f t="shared" si="2"/>
        <v>395.18</v>
      </c>
      <c r="AD12" s="364">
        <f t="shared" si="3"/>
        <v>14.586333333333332</v>
      </c>
      <c r="AE12" s="500">
        <f t="shared" si="4"/>
        <v>14</v>
      </c>
      <c r="AF12" s="364">
        <f t="shared" si="5"/>
        <v>14.351799999999999</v>
      </c>
      <c r="AG12" s="262" t="s">
        <v>1330</v>
      </c>
      <c r="AH12" s="255" t="s">
        <v>2</v>
      </c>
      <c r="AI12" s="255">
        <v>50</v>
      </c>
      <c r="AJ12" s="255">
        <v>15</v>
      </c>
      <c r="AK12" s="255">
        <v>20</v>
      </c>
      <c r="AL12" s="255" t="s">
        <v>3992</v>
      </c>
    </row>
    <row r="13" spans="1:264" s="792" customFormat="1" ht="9.9499999999999993" customHeight="1">
      <c r="A13" s="256">
        <v>60</v>
      </c>
      <c r="B13" s="257">
        <v>43629</v>
      </c>
      <c r="C13" s="713" t="str">
        <f t="shared" si="0"/>
        <v>*PDR1906-1180*</v>
      </c>
      <c r="D13" s="672" t="s">
        <v>3990</v>
      </c>
      <c r="E13" s="256" t="s">
        <v>3989</v>
      </c>
      <c r="F13" s="256"/>
      <c r="G13" s="297" t="s">
        <v>3988</v>
      </c>
      <c r="H13" s="258" t="s">
        <v>3987</v>
      </c>
      <c r="I13" s="258" t="s">
        <v>3986</v>
      </c>
      <c r="J13" s="256">
        <v>5000</v>
      </c>
      <c r="K13" s="257">
        <v>22821</v>
      </c>
      <c r="L13" s="258" t="s">
        <v>3985</v>
      </c>
      <c r="M13" s="260" t="s">
        <v>3984</v>
      </c>
      <c r="N13" s="672"/>
      <c r="O13" s="257" t="s">
        <v>1291</v>
      </c>
      <c r="P13" s="257"/>
      <c r="Q13" s="257"/>
      <c r="R13" s="257">
        <v>43637</v>
      </c>
      <c r="S13" s="256">
        <v>5000</v>
      </c>
      <c r="T13" s="256"/>
      <c r="U13" s="256" t="s">
        <v>4683</v>
      </c>
      <c r="V13" s="1376">
        <v>5000</v>
      </c>
      <c r="W13" s="259"/>
      <c r="X13" s="680" t="s">
        <v>1829</v>
      </c>
      <c r="Y13" s="260" t="s">
        <v>3983</v>
      </c>
      <c r="Z13" s="672">
        <v>550</v>
      </c>
      <c r="AA13" s="261">
        <v>1455</v>
      </c>
      <c r="AB13" s="363">
        <f t="shared" si="1"/>
        <v>115</v>
      </c>
      <c r="AC13" s="363">
        <f t="shared" si="2"/>
        <v>510.18</v>
      </c>
      <c r="AD13" s="364">
        <f t="shared" si="3"/>
        <v>16.503</v>
      </c>
      <c r="AE13" s="500">
        <f t="shared" si="4"/>
        <v>16</v>
      </c>
      <c r="AF13" s="364">
        <f t="shared" si="5"/>
        <v>16.3018</v>
      </c>
      <c r="AG13" s="262" t="s">
        <v>1330</v>
      </c>
      <c r="AH13" s="255" t="s">
        <v>2</v>
      </c>
      <c r="AI13" s="255">
        <v>50</v>
      </c>
      <c r="AJ13" s="255">
        <v>15</v>
      </c>
      <c r="AK13" s="255">
        <v>20</v>
      </c>
      <c r="AL13" s="255" t="s">
        <v>3982</v>
      </c>
    </row>
    <row r="14" spans="1:264" s="792" customFormat="1" ht="9.9499999999999993" customHeight="1">
      <c r="A14" s="256">
        <v>70</v>
      </c>
      <c r="B14" s="257">
        <v>43624</v>
      </c>
      <c r="C14" s="713" t="str">
        <f t="shared" si="0"/>
        <v>*PDR1907-0062*</v>
      </c>
      <c r="D14" s="672" t="s">
        <v>3619</v>
      </c>
      <c r="E14" s="256" t="s">
        <v>3618</v>
      </c>
      <c r="F14" s="256"/>
      <c r="G14" s="297" t="s">
        <v>2102</v>
      </c>
      <c r="H14" s="258" t="s">
        <v>1310</v>
      </c>
      <c r="I14" s="258" t="s">
        <v>2101</v>
      </c>
      <c r="J14" s="256">
        <v>500</v>
      </c>
      <c r="K14" s="257">
        <v>43640</v>
      </c>
      <c r="L14" s="258" t="s">
        <v>2100</v>
      </c>
      <c r="M14" s="260" t="s">
        <v>2099</v>
      </c>
      <c r="N14" s="672"/>
      <c r="O14" s="257" t="s">
        <v>1291</v>
      </c>
      <c r="P14" s="257"/>
      <c r="Q14" s="257"/>
      <c r="R14" s="257">
        <v>43637</v>
      </c>
      <c r="S14" s="256">
        <v>500</v>
      </c>
      <c r="T14" s="256"/>
      <c r="U14" s="256" t="s">
        <v>4684</v>
      </c>
      <c r="V14" s="1376">
        <v>500</v>
      </c>
      <c r="W14" s="259"/>
      <c r="X14" s="680" t="s">
        <v>1829</v>
      </c>
      <c r="Y14" s="260" t="s">
        <v>1313</v>
      </c>
      <c r="Z14" s="672">
        <v>471</v>
      </c>
      <c r="AA14" s="261">
        <v>1519</v>
      </c>
      <c r="AB14" s="363">
        <f t="shared" si="1"/>
        <v>25</v>
      </c>
      <c r="AC14" s="363">
        <f t="shared" si="2"/>
        <v>535.18000000000006</v>
      </c>
      <c r="AD14" s="364">
        <f t="shared" si="3"/>
        <v>16.919666666666668</v>
      </c>
      <c r="AE14" s="500">
        <f t="shared" si="4"/>
        <v>16</v>
      </c>
      <c r="AF14" s="364">
        <f t="shared" si="5"/>
        <v>16.5518</v>
      </c>
      <c r="AG14" s="262" t="s">
        <v>1330</v>
      </c>
      <c r="AH14" s="255" t="s">
        <v>2</v>
      </c>
      <c r="AI14" s="255">
        <v>50</v>
      </c>
      <c r="AJ14" s="255">
        <v>15</v>
      </c>
      <c r="AK14" s="255">
        <v>20</v>
      </c>
      <c r="AL14" s="255" t="s">
        <v>2098</v>
      </c>
    </row>
    <row r="15" spans="1:264" s="792" customFormat="1" ht="9.9499999999999993" customHeight="1">
      <c r="A15" s="256">
        <v>80</v>
      </c>
      <c r="B15" s="257">
        <v>43613</v>
      </c>
      <c r="C15" s="713" t="str">
        <f t="shared" si="0"/>
        <v>*PDR1906-0362*</v>
      </c>
      <c r="D15" s="672" t="s">
        <v>2897</v>
      </c>
      <c r="E15" s="256" t="s">
        <v>2896</v>
      </c>
      <c r="F15" s="256"/>
      <c r="G15" s="297" t="s">
        <v>1366</v>
      </c>
      <c r="H15" s="258" t="s">
        <v>1310</v>
      </c>
      <c r="I15" s="258" t="s">
        <v>1365</v>
      </c>
      <c r="J15" s="256">
        <v>500</v>
      </c>
      <c r="K15" s="257">
        <v>43640</v>
      </c>
      <c r="L15" s="258" t="s">
        <v>1609</v>
      </c>
      <c r="M15" s="260" t="s">
        <v>1364</v>
      </c>
      <c r="N15" s="672"/>
      <c r="O15" s="257" t="s">
        <v>1291</v>
      </c>
      <c r="P15" s="257"/>
      <c r="Q15" s="257"/>
      <c r="R15" s="257">
        <v>43637</v>
      </c>
      <c r="S15" s="256">
        <v>503</v>
      </c>
      <c r="T15" s="256"/>
      <c r="U15" s="256" t="s">
        <v>4593</v>
      </c>
      <c r="V15" s="1375">
        <v>500</v>
      </c>
      <c r="W15" s="259"/>
      <c r="X15" s="680" t="s">
        <v>1829</v>
      </c>
      <c r="Y15" s="260" t="s">
        <v>1313</v>
      </c>
      <c r="Z15" s="672">
        <v>630</v>
      </c>
      <c r="AA15" s="261">
        <v>1595</v>
      </c>
      <c r="AB15" s="363">
        <f t="shared" si="1"/>
        <v>25.060000000000002</v>
      </c>
      <c r="AC15" s="363">
        <f t="shared" si="2"/>
        <v>560.24</v>
      </c>
      <c r="AD15" s="364">
        <f t="shared" si="3"/>
        <v>17.337333333333333</v>
      </c>
      <c r="AE15" s="500">
        <f t="shared" si="4"/>
        <v>17</v>
      </c>
      <c r="AF15" s="364">
        <f t="shared" si="5"/>
        <v>17.202400000000001</v>
      </c>
      <c r="AG15" s="262" t="s">
        <v>1330</v>
      </c>
      <c r="AH15" s="255" t="s">
        <v>2</v>
      </c>
      <c r="AI15" s="255">
        <v>50</v>
      </c>
      <c r="AJ15" s="255">
        <v>15</v>
      </c>
      <c r="AK15" s="255">
        <v>20</v>
      </c>
      <c r="AL15" s="255" t="s">
        <v>2660</v>
      </c>
    </row>
    <row r="16" spans="1:264" s="792" customFormat="1" ht="9.9499999999999993" customHeight="1">
      <c r="A16" s="256">
        <v>90</v>
      </c>
      <c r="B16" s="257">
        <v>43636</v>
      </c>
      <c r="C16" s="713" t="str">
        <f t="shared" si="0"/>
        <v>*PDR1906-1385*</v>
      </c>
      <c r="D16" s="672" t="s">
        <v>4484</v>
      </c>
      <c r="E16" s="256" t="s">
        <v>4474</v>
      </c>
      <c r="F16" s="256"/>
      <c r="G16" s="297" t="s">
        <v>4473</v>
      </c>
      <c r="H16" s="258" t="s">
        <v>1415</v>
      </c>
      <c r="I16" s="258" t="s">
        <v>4472</v>
      </c>
      <c r="J16" s="256">
        <v>1000</v>
      </c>
      <c r="K16" s="257">
        <v>22821</v>
      </c>
      <c r="L16" s="258" t="s">
        <v>1942</v>
      </c>
      <c r="M16" s="260" t="s">
        <v>4471</v>
      </c>
      <c r="N16" s="672"/>
      <c r="O16" s="257" t="s">
        <v>1291</v>
      </c>
      <c r="P16" s="257"/>
      <c r="Q16" s="257"/>
      <c r="R16" s="257">
        <v>43637</v>
      </c>
      <c r="S16" s="256">
        <v>1000</v>
      </c>
      <c r="T16" s="256"/>
      <c r="U16" s="256" t="s">
        <v>4649</v>
      </c>
      <c r="V16" s="1375">
        <v>1000</v>
      </c>
      <c r="W16" s="259"/>
      <c r="X16" s="680" t="s">
        <v>1829</v>
      </c>
      <c r="Y16" s="260" t="s">
        <v>2014</v>
      </c>
      <c r="Z16" s="672">
        <v>571</v>
      </c>
      <c r="AA16" s="261">
        <v>1523</v>
      </c>
      <c r="AB16" s="363">
        <f t="shared" si="1"/>
        <v>35</v>
      </c>
      <c r="AC16" s="363">
        <f t="shared" si="2"/>
        <v>595.24</v>
      </c>
      <c r="AD16" s="364">
        <f t="shared" si="3"/>
        <v>17.920666666666669</v>
      </c>
      <c r="AE16" s="500">
        <f t="shared" si="4"/>
        <v>17</v>
      </c>
      <c r="AF16" s="364">
        <f t="shared" si="5"/>
        <v>17.552400000000002</v>
      </c>
      <c r="AG16" s="262" t="s">
        <v>1330</v>
      </c>
      <c r="AH16" s="255" t="s">
        <v>2</v>
      </c>
      <c r="AI16" s="255">
        <v>50</v>
      </c>
      <c r="AJ16" s="255">
        <v>15</v>
      </c>
      <c r="AK16" s="255">
        <v>20</v>
      </c>
      <c r="AL16" s="726" t="s">
        <v>4470</v>
      </c>
    </row>
    <row r="17" spans="1:264" s="792" customFormat="1" ht="9.9499999999999993" customHeight="1">
      <c r="A17" s="256" t="s">
        <v>66</v>
      </c>
      <c r="B17" s="257">
        <v>43596</v>
      </c>
      <c r="C17" s="713" t="str">
        <f t="shared" si="0"/>
        <v>*PDW1905-0066*</v>
      </c>
      <c r="D17" s="672" t="s">
        <v>2683</v>
      </c>
      <c r="E17" s="256" t="s">
        <v>2488</v>
      </c>
      <c r="F17" s="256"/>
      <c r="G17" s="297" t="s">
        <v>2493</v>
      </c>
      <c r="H17" s="258" t="s">
        <v>2012</v>
      </c>
      <c r="I17" s="258" t="s">
        <v>2494</v>
      </c>
      <c r="J17" s="256">
        <v>70</v>
      </c>
      <c r="K17" s="257">
        <v>43640</v>
      </c>
      <c r="L17" s="258" t="s">
        <v>2495</v>
      </c>
      <c r="M17" s="260" t="s">
        <v>2496</v>
      </c>
      <c r="N17" s="672"/>
      <c r="O17" s="257" t="s">
        <v>1291</v>
      </c>
      <c r="P17" s="257"/>
      <c r="Q17" s="741" t="s">
        <v>2684</v>
      </c>
      <c r="R17" s="257">
        <v>43605</v>
      </c>
      <c r="S17" s="256">
        <v>70</v>
      </c>
      <c r="T17" s="256"/>
      <c r="U17" s="680"/>
      <c r="V17" s="1375">
        <v>70</v>
      </c>
      <c r="W17" s="259"/>
      <c r="X17" s="680" t="s">
        <v>1828</v>
      </c>
      <c r="Y17" s="674" t="s">
        <v>1314</v>
      </c>
      <c r="Z17" s="672">
        <v>882</v>
      </c>
      <c r="AA17" s="261">
        <v>2297</v>
      </c>
      <c r="AB17" s="363">
        <f t="shared" si="1"/>
        <v>16.399999999999999</v>
      </c>
      <c r="AC17" s="363">
        <f t="shared" si="2"/>
        <v>611.64</v>
      </c>
      <c r="AD17" s="364">
        <f t="shared" si="3"/>
        <v>18.193999999999999</v>
      </c>
      <c r="AE17" s="500">
        <f t="shared" si="4"/>
        <v>18</v>
      </c>
      <c r="AF17" s="364">
        <f t="shared" si="5"/>
        <v>18.116399999999999</v>
      </c>
      <c r="AG17" s="262" t="s">
        <v>1330</v>
      </c>
      <c r="AH17" s="255" t="s">
        <v>2</v>
      </c>
      <c r="AI17" s="255">
        <v>50</v>
      </c>
      <c r="AJ17" s="255">
        <v>15</v>
      </c>
      <c r="AK17" s="255">
        <v>10</v>
      </c>
      <c r="AL17" s="255">
        <v>0</v>
      </c>
    </row>
    <row r="18" spans="1:264" s="792" customFormat="1" ht="9.9499999999999993" customHeight="1">
      <c r="A18" s="256">
        <v>110</v>
      </c>
      <c r="B18" s="257">
        <v>43596</v>
      </c>
      <c r="C18" s="713" t="str">
        <f t="shared" si="0"/>
        <v>*PDR1905-0934*</v>
      </c>
      <c r="D18" s="672" t="s">
        <v>2497</v>
      </c>
      <c r="E18" s="256" t="s">
        <v>2488</v>
      </c>
      <c r="F18" s="256"/>
      <c r="G18" s="297" t="s">
        <v>2493</v>
      </c>
      <c r="H18" s="258" t="s">
        <v>2012</v>
      </c>
      <c r="I18" s="258" t="s">
        <v>2494</v>
      </c>
      <c r="J18" s="256">
        <v>2000</v>
      </c>
      <c r="K18" s="257">
        <v>43640</v>
      </c>
      <c r="L18" s="258" t="s">
        <v>2495</v>
      </c>
      <c r="M18" s="260" t="s">
        <v>2496</v>
      </c>
      <c r="N18" s="672"/>
      <c r="O18" s="257" t="s">
        <v>1291</v>
      </c>
      <c r="P18" s="257"/>
      <c r="Q18" s="257"/>
      <c r="R18" s="257">
        <v>43605</v>
      </c>
      <c r="S18" s="256">
        <v>2003</v>
      </c>
      <c r="T18" s="256"/>
      <c r="U18" s="256" t="s">
        <v>2768</v>
      </c>
      <c r="V18" s="1379" t="s">
        <v>4696</v>
      </c>
      <c r="W18" s="259"/>
      <c r="X18" s="680" t="s">
        <v>1828</v>
      </c>
      <c r="Y18" s="674" t="s">
        <v>1314</v>
      </c>
      <c r="Z18" s="672">
        <v>882</v>
      </c>
      <c r="AA18" s="261">
        <v>2297</v>
      </c>
      <c r="AB18" s="363">
        <f t="shared" si="1"/>
        <v>40.06</v>
      </c>
      <c r="AC18" s="363">
        <f t="shared" si="2"/>
        <v>651.70000000000005</v>
      </c>
      <c r="AD18" s="364">
        <f t="shared" si="3"/>
        <v>18.861666666666668</v>
      </c>
      <c r="AE18" s="500">
        <f t="shared" si="4"/>
        <v>18</v>
      </c>
      <c r="AF18" s="364">
        <f t="shared" si="5"/>
        <v>18.516999999999999</v>
      </c>
      <c r="AG18" s="262" t="s">
        <v>1330</v>
      </c>
      <c r="AH18" s="255" t="s">
        <v>2</v>
      </c>
      <c r="AI18" s="255">
        <v>50</v>
      </c>
      <c r="AJ18" s="255">
        <v>0</v>
      </c>
      <c r="AK18" s="255">
        <v>10</v>
      </c>
      <c r="AL18" s="255">
        <v>0</v>
      </c>
    </row>
    <row r="19" spans="1:264" s="792" customFormat="1" ht="9.9499999999999993" customHeight="1">
      <c r="A19" s="256">
        <v>120</v>
      </c>
      <c r="B19" s="257">
        <v>43596</v>
      </c>
      <c r="C19" s="713" t="str">
        <f t="shared" si="0"/>
        <v>*PDR1905-0936*</v>
      </c>
      <c r="D19" s="672" t="s">
        <v>2502</v>
      </c>
      <c r="E19" s="256" t="s">
        <v>2488</v>
      </c>
      <c r="F19" s="256"/>
      <c r="G19" s="297" t="s">
        <v>2498</v>
      </c>
      <c r="H19" s="258" t="s">
        <v>2012</v>
      </c>
      <c r="I19" s="258" t="s">
        <v>2499</v>
      </c>
      <c r="J19" s="256">
        <v>2500</v>
      </c>
      <c r="K19" s="257">
        <v>43642</v>
      </c>
      <c r="L19" s="258" t="s">
        <v>2500</v>
      </c>
      <c r="M19" s="260" t="s">
        <v>2501</v>
      </c>
      <c r="N19" s="672"/>
      <c r="O19" s="257" t="s">
        <v>1291</v>
      </c>
      <c r="P19" s="257"/>
      <c r="Q19" s="257"/>
      <c r="R19" s="257">
        <v>43605</v>
      </c>
      <c r="S19" s="256">
        <v>2500</v>
      </c>
      <c r="T19" s="256"/>
      <c r="U19" s="256" t="s">
        <v>4594</v>
      </c>
      <c r="V19" s="1375" t="s">
        <v>1291</v>
      </c>
      <c r="W19" s="259"/>
      <c r="X19" s="680" t="s">
        <v>1828</v>
      </c>
      <c r="Y19" s="674" t="s">
        <v>1314</v>
      </c>
      <c r="Z19" s="672">
        <v>997</v>
      </c>
      <c r="AA19" s="261">
        <v>1789</v>
      </c>
      <c r="AB19" s="363">
        <f t="shared" si="1"/>
        <v>40</v>
      </c>
      <c r="AC19" s="363">
        <f t="shared" si="2"/>
        <v>691.7</v>
      </c>
      <c r="AD19" s="364">
        <f t="shared" si="3"/>
        <v>19.528333333333336</v>
      </c>
      <c r="AE19" s="500">
        <f t="shared" si="4"/>
        <v>19</v>
      </c>
      <c r="AF19" s="364">
        <f t="shared" si="5"/>
        <v>19.317</v>
      </c>
      <c r="AG19" s="262" t="s">
        <v>1330</v>
      </c>
      <c r="AH19" s="255" t="s">
        <v>2</v>
      </c>
      <c r="AI19" s="255">
        <v>100</v>
      </c>
      <c r="AJ19" s="255">
        <v>15</v>
      </c>
      <c r="AK19" s="255">
        <v>10</v>
      </c>
      <c r="AL19" s="255">
        <v>0</v>
      </c>
    </row>
    <row r="20" spans="1:264" s="792" customFormat="1" ht="9.9499999999999993" customHeight="1">
      <c r="A20" s="256">
        <v>130</v>
      </c>
      <c r="B20" s="257">
        <v>43635</v>
      </c>
      <c r="C20" s="713" t="str">
        <f t="shared" si="0"/>
        <v>*PDR1906-1356*</v>
      </c>
      <c r="D20" s="672" t="s">
        <v>4394</v>
      </c>
      <c r="E20" s="256" t="s">
        <v>4393</v>
      </c>
      <c r="F20" s="256"/>
      <c r="G20" s="297" t="s">
        <v>4392</v>
      </c>
      <c r="H20" s="258" t="s">
        <v>1452</v>
      </c>
      <c r="I20" s="258" t="s">
        <v>4391</v>
      </c>
      <c r="J20" s="256">
        <v>1500</v>
      </c>
      <c r="K20" s="257">
        <v>22821</v>
      </c>
      <c r="L20" s="258" t="s">
        <v>1523</v>
      </c>
      <c r="M20" s="260" t="s">
        <v>4390</v>
      </c>
      <c r="N20" s="672"/>
      <c r="O20" s="257"/>
      <c r="P20" s="257"/>
      <c r="Q20" s="257">
        <v>43636</v>
      </c>
      <c r="R20" s="257">
        <v>43637</v>
      </c>
      <c r="S20" s="256">
        <v>1510</v>
      </c>
      <c r="T20" s="256"/>
      <c r="U20" s="256" t="s">
        <v>3147</v>
      </c>
      <c r="V20" s="1375">
        <v>1500</v>
      </c>
      <c r="W20" s="259"/>
      <c r="X20" s="680" t="s">
        <v>1829</v>
      </c>
      <c r="Y20" s="260" t="s">
        <v>1503</v>
      </c>
      <c r="Z20" s="672">
        <v>489</v>
      </c>
      <c r="AA20" s="261">
        <v>1227</v>
      </c>
      <c r="AB20" s="363">
        <f t="shared" si="1"/>
        <v>30.1</v>
      </c>
      <c r="AC20" s="363">
        <f t="shared" si="2"/>
        <v>721.80000000000007</v>
      </c>
      <c r="AD20" s="364">
        <f t="shared" si="3"/>
        <v>20.03</v>
      </c>
      <c r="AE20" s="500">
        <f t="shared" si="4"/>
        <v>20</v>
      </c>
      <c r="AF20" s="364">
        <f t="shared" si="5"/>
        <v>20.018000000000001</v>
      </c>
      <c r="AG20" s="262" t="s">
        <v>1330</v>
      </c>
      <c r="AH20" s="255" t="s">
        <v>2</v>
      </c>
      <c r="AI20" s="255">
        <v>100</v>
      </c>
      <c r="AJ20" s="255">
        <v>15</v>
      </c>
      <c r="AK20" s="255">
        <v>20</v>
      </c>
      <c r="AL20" s="255" t="s">
        <v>2142</v>
      </c>
    </row>
    <row r="21" spans="1:264" s="274" customFormat="1" ht="9.9499999999999993" customHeight="1">
      <c r="A21" s="256" t="s">
        <v>2034</v>
      </c>
      <c r="B21" s="257">
        <v>43624</v>
      </c>
      <c r="C21" s="713" t="str">
        <f t="shared" si="0"/>
        <v>*PDW1906-0103*</v>
      </c>
      <c r="D21" s="672" t="s">
        <v>4598</v>
      </c>
      <c r="E21" s="256" t="s">
        <v>3626</v>
      </c>
      <c r="F21" s="256"/>
      <c r="G21" s="297" t="s">
        <v>1533</v>
      </c>
      <c r="H21" s="258" t="s">
        <v>1358</v>
      </c>
      <c r="I21" s="258" t="s">
        <v>1532</v>
      </c>
      <c r="J21" s="256">
        <v>740</v>
      </c>
      <c r="K21" s="257">
        <v>22821</v>
      </c>
      <c r="L21" s="258" t="s">
        <v>1531</v>
      </c>
      <c r="M21" s="260" t="s">
        <v>1708</v>
      </c>
      <c r="N21" s="672"/>
      <c r="O21" s="257" t="s">
        <v>1291</v>
      </c>
      <c r="P21" s="739" t="s">
        <v>2781</v>
      </c>
      <c r="Q21" s="257"/>
      <c r="R21" s="257">
        <v>43637</v>
      </c>
      <c r="S21" s="256">
        <v>740</v>
      </c>
      <c r="T21" s="256"/>
      <c r="U21" s="256">
        <v>740</v>
      </c>
      <c r="V21" s="1375">
        <v>740</v>
      </c>
      <c r="W21" s="259"/>
      <c r="X21" s="680" t="s">
        <v>1829</v>
      </c>
      <c r="Y21" s="260" t="s">
        <v>1336</v>
      </c>
      <c r="Z21" s="672">
        <v>445</v>
      </c>
      <c r="AA21" s="261">
        <v>1311</v>
      </c>
      <c r="AB21" s="363">
        <f t="shared" si="1"/>
        <v>22.4</v>
      </c>
      <c r="AC21" s="363">
        <f t="shared" si="2"/>
        <v>744.2</v>
      </c>
      <c r="AD21" s="364">
        <f t="shared" si="3"/>
        <v>20.403333333333336</v>
      </c>
      <c r="AE21" s="500">
        <f t="shared" si="4"/>
        <v>20</v>
      </c>
      <c r="AF21" s="364">
        <f t="shared" si="5"/>
        <v>20.242000000000001</v>
      </c>
      <c r="AG21" s="262" t="s">
        <v>1330</v>
      </c>
      <c r="AH21" s="255" t="s">
        <v>2</v>
      </c>
      <c r="AI21" s="255">
        <v>100</v>
      </c>
      <c r="AJ21" s="255">
        <v>15</v>
      </c>
      <c r="AK21" s="255">
        <v>20</v>
      </c>
      <c r="AL21" s="751" t="s">
        <v>1367</v>
      </c>
      <c r="AM21" s="792"/>
      <c r="AN21" s="792"/>
      <c r="AO21" s="792"/>
      <c r="AP21" s="792"/>
      <c r="AQ21" s="792"/>
      <c r="AR21" s="792"/>
      <c r="AS21" s="792"/>
      <c r="AT21" s="792"/>
      <c r="AU21" s="792"/>
      <c r="AV21" s="792"/>
      <c r="AW21" s="792"/>
      <c r="AX21" s="792"/>
      <c r="AY21" s="792"/>
      <c r="AZ21" s="792"/>
      <c r="BA21" s="792"/>
      <c r="BB21" s="792"/>
      <c r="BC21" s="792"/>
      <c r="BD21" s="792"/>
      <c r="BE21" s="792"/>
      <c r="BF21" s="792"/>
      <c r="BG21" s="792"/>
      <c r="BH21" s="792"/>
      <c r="BI21" s="792"/>
      <c r="BJ21" s="792"/>
      <c r="BK21" s="792"/>
      <c r="BL21" s="792"/>
      <c r="BM21" s="792"/>
      <c r="BN21" s="792"/>
      <c r="BO21" s="792"/>
      <c r="BP21" s="792"/>
      <c r="BQ21" s="792"/>
      <c r="BR21" s="792"/>
      <c r="BS21" s="792"/>
      <c r="BT21" s="792"/>
      <c r="BU21" s="792"/>
      <c r="BV21" s="792"/>
      <c r="BW21" s="792"/>
      <c r="BX21" s="792"/>
      <c r="BY21" s="792"/>
      <c r="BZ21" s="792"/>
      <c r="CA21" s="792"/>
      <c r="CB21" s="792"/>
      <c r="CC21" s="792"/>
      <c r="CD21" s="792"/>
      <c r="CE21" s="792"/>
      <c r="CF21" s="792"/>
      <c r="CG21" s="792"/>
      <c r="CH21" s="792"/>
      <c r="CI21" s="792"/>
      <c r="CJ21" s="792"/>
      <c r="CK21" s="792"/>
      <c r="CL21" s="792"/>
      <c r="CM21" s="792"/>
      <c r="CN21" s="792"/>
      <c r="CO21" s="792"/>
      <c r="CP21" s="792"/>
      <c r="CQ21" s="792"/>
      <c r="CR21" s="792"/>
      <c r="CS21" s="792"/>
      <c r="CT21" s="792"/>
      <c r="CU21" s="792"/>
      <c r="CV21" s="792"/>
      <c r="CW21" s="792"/>
      <c r="CX21" s="792"/>
      <c r="CY21" s="792"/>
      <c r="CZ21" s="792"/>
      <c r="DA21" s="792"/>
      <c r="DB21" s="792"/>
      <c r="DC21" s="792"/>
      <c r="DD21" s="792"/>
      <c r="DE21" s="792"/>
      <c r="DF21" s="792"/>
      <c r="DG21" s="792"/>
      <c r="DH21" s="792"/>
      <c r="DI21" s="792"/>
      <c r="DJ21" s="792"/>
      <c r="DK21" s="792"/>
      <c r="DL21" s="792"/>
      <c r="DM21" s="792"/>
      <c r="DN21" s="792"/>
      <c r="DO21" s="792"/>
      <c r="DP21" s="792"/>
      <c r="DQ21" s="792"/>
      <c r="DR21" s="792"/>
      <c r="DS21" s="792"/>
      <c r="DT21" s="792"/>
      <c r="DU21" s="792"/>
      <c r="DV21" s="792"/>
      <c r="DW21" s="792"/>
      <c r="DX21" s="792"/>
      <c r="DY21" s="792"/>
      <c r="DZ21" s="792"/>
      <c r="EA21" s="792"/>
      <c r="EB21" s="792"/>
      <c r="EC21" s="792"/>
      <c r="ED21" s="792"/>
      <c r="EE21" s="792"/>
      <c r="EF21" s="792"/>
      <c r="EG21" s="792"/>
      <c r="EH21" s="792"/>
      <c r="EI21" s="792"/>
      <c r="EJ21" s="792"/>
      <c r="EK21" s="792"/>
      <c r="EL21" s="792"/>
      <c r="EM21" s="792"/>
      <c r="EN21" s="792"/>
      <c r="EO21" s="792"/>
      <c r="EP21" s="792"/>
      <c r="EQ21" s="792"/>
      <c r="ER21" s="792"/>
      <c r="ES21" s="792"/>
      <c r="ET21" s="792"/>
      <c r="EU21" s="792"/>
      <c r="EV21" s="792"/>
      <c r="EW21" s="792"/>
      <c r="EX21" s="792"/>
      <c r="EY21" s="792"/>
      <c r="EZ21" s="792"/>
      <c r="FA21" s="792"/>
      <c r="FB21" s="792"/>
      <c r="FC21" s="792"/>
      <c r="FD21" s="792"/>
      <c r="FE21" s="792"/>
      <c r="FF21" s="792"/>
      <c r="FG21" s="792"/>
      <c r="FH21" s="792"/>
      <c r="FI21" s="792"/>
      <c r="FJ21" s="792"/>
      <c r="FK21" s="792"/>
      <c r="FL21" s="792"/>
      <c r="FM21" s="792"/>
      <c r="FN21" s="792"/>
      <c r="FO21" s="792"/>
      <c r="FP21" s="792"/>
      <c r="FQ21" s="792"/>
      <c r="FR21" s="792"/>
      <c r="FS21" s="792"/>
      <c r="FT21" s="792"/>
      <c r="FU21" s="792"/>
      <c r="FV21" s="792"/>
      <c r="FW21" s="792"/>
      <c r="FX21" s="792"/>
      <c r="FY21" s="792"/>
      <c r="FZ21" s="792"/>
      <c r="GA21" s="792"/>
      <c r="GB21" s="792"/>
      <c r="GC21" s="792"/>
      <c r="GD21" s="792"/>
      <c r="GE21" s="792"/>
      <c r="GF21" s="792"/>
      <c r="GG21" s="792"/>
      <c r="GH21" s="792"/>
      <c r="GI21" s="792"/>
      <c r="GJ21" s="792"/>
      <c r="GK21" s="792"/>
      <c r="GL21" s="792"/>
      <c r="GM21" s="792"/>
      <c r="GN21" s="792"/>
      <c r="GO21" s="792"/>
      <c r="GP21" s="792"/>
      <c r="GQ21" s="792"/>
      <c r="GR21" s="792"/>
      <c r="GS21" s="792"/>
      <c r="GT21" s="792"/>
      <c r="GU21" s="792"/>
      <c r="GV21" s="792"/>
      <c r="GW21" s="792"/>
      <c r="GX21" s="792"/>
      <c r="GY21" s="792"/>
      <c r="GZ21" s="792"/>
      <c r="HA21" s="792"/>
      <c r="HB21" s="792"/>
      <c r="HC21" s="792"/>
      <c r="HD21" s="792"/>
      <c r="HE21" s="792"/>
      <c r="HF21" s="792"/>
      <c r="HG21" s="792"/>
      <c r="HH21" s="792"/>
      <c r="HI21" s="792"/>
      <c r="HJ21" s="792"/>
      <c r="HK21" s="792"/>
      <c r="HL21" s="792"/>
      <c r="HM21" s="792"/>
      <c r="HN21" s="792"/>
      <c r="HO21" s="792"/>
      <c r="HP21" s="792"/>
      <c r="HQ21" s="792"/>
      <c r="HR21" s="792"/>
      <c r="HS21" s="792"/>
      <c r="HT21" s="792"/>
      <c r="HU21" s="792"/>
      <c r="HV21" s="792"/>
      <c r="HW21" s="792"/>
      <c r="HX21" s="792"/>
      <c r="HY21" s="792"/>
      <c r="HZ21" s="792"/>
      <c r="IA21" s="792"/>
      <c r="IB21" s="792"/>
      <c r="IC21" s="792"/>
      <c r="ID21" s="792"/>
      <c r="IE21" s="792"/>
      <c r="IF21" s="792"/>
      <c r="IG21" s="792"/>
      <c r="IH21" s="792"/>
      <c r="II21" s="792"/>
      <c r="IJ21" s="792"/>
      <c r="IK21" s="792"/>
      <c r="IL21" s="792"/>
      <c r="IM21" s="792"/>
      <c r="IN21" s="792"/>
      <c r="IO21" s="792"/>
      <c r="IP21" s="792"/>
      <c r="IQ21" s="792"/>
      <c r="IR21" s="792"/>
      <c r="IS21" s="792"/>
      <c r="IT21" s="792"/>
      <c r="IU21" s="792"/>
      <c r="IV21" s="792"/>
      <c r="IW21" s="792"/>
      <c r="IX21" s="792"/>
      <c r="IY21" s="792"/>
      <c r="IZ21" s="792"/>
      <c r="JA21" s="792"/>
      <c r="JB21" s="792"/>
      <c r="JC21" s="792"/>
      <c r="JD21" s="792"/>
    </row>
    <row r="22" spans="1:264" s="792" customFormat="1" ht="9.9499999999999993" customHeight="1">
      <c r="A22" s="256">
        <v>140</v>
      </c>
      <c r="B22" s="257">
        <v>43635</v>
      </c>
      <c r="C22" s="713" t="str">
        <f t="shared" si="0"/>
        <v>*PDR1906-1373*</v>
      </c>
      <c r="D22" s="672" t="s">
        <v>4499</v>
      </c>
      <c r="E22" s="256" t="s">
        <v>4365</v>
      </c>
      <c r="F22" s="256"/>
      <c r="G22" s="297" t="s">
        <v>4498</v>
      </c>
      <c r="H22" s="258" t="s">
        <v>4363</v>
      </c>
      <c r="I22" s="258" t="s">
        <v>4497</v>
      </c>
      <c r="J22" s="256">
        <v>500</v>
      </c>
      <c r="K22" s="257">
        <v>22821</v>
      </c>
      <c r="L22" s="258" t="s">
        <v>1979</v>
      </c>
      <c r="M22" s="260" t="s">
        <v>4496</v>
      </c>
      <c r="N22" s="672"/>
      <c r="O22" s="257" t="s">
        <v>1291</v>
      </c>
      <c r="P22" s="257"/>
      <c r="Q22" s="257"/>
      <c r="R22" s="257">
        <v>43637</v>
      </c>
      <c r="S22" s="256">
        <v>500</v>
      </c>
      <c r="T22" s="256"/>
      <c r="U22" s="256" t="s">
        <v>4650</v>
      </c>
      <c r="V22" s="1375">
        <v>500</v>
      </c>
      <c r="W22" s="259"/>
      <c r="X22" s="680" t="s">
        <v>1828</v>
      </c>
      <c r="Y22" s="674" t="s">
        <v>1301</v>
      </c>
      <c r="Z22" s="672">
        <v>584</v>
      </c>
      <c r="AA22" s="261">
        <v>1755</v>
      </c>
      <c r="AB22" s="363">
        <f t="shared" si="1"/>
        <v>20</v>
      </c>
      <c r="AC22" s="363">
        <f t="shared" si="2"/>
        <v>764.2</v>
      </c>
      <c r="AD22" s="364">
        <f t="shared" si="3"/>
        <v>20.736666666666668</v>
      </c>
      <c r="AE22" s="500">
        <f t="shared" si="4"/>
        <v>20</v>
      </c>
      <c r="AF22" s="364">
        <f t="shared" si="5"/>
        <v>20.442</v>
      </c>
      <c r="AG22" s="262" t="s">
        <v>1330</v>
      </c>
      <c r="AH22" s="255" t="s">
        <v>2</v>
      </c>
      <c r="AI22" s="255">
        <v>100</v>
      </c>
      <c r="AJ22" s="255">
        <v>15</v>
      </c>
      <c r="AK22" s="255">
        <v>10</v>
      </c>
      <c r="AL22" s="255">
        <v>0</v>
      </c>
    </row>
    <row r="23" spans="1:264" s="792" customFormat="1" ht="9.9499999999999993" customHeight="1">
      <c r="A23" s="256">
        <v>150</v>
      </c>
      <c r="B23" s="257">
        <v>43635</v>
      </c>
      <c r="C23" s="713" t="str">
        <f t="shared" si="0"/>
        <v>*PDR1906-1367*</v>
      </c>
      <c r="D23" s="672" t="s">
        <v>4384</v>
      </c>
      <c r="E23" s="256" t="s">
        <v>4365</v>
      </c>
      <c r="F23" s="256"/>
      <c r="G23" s="297" t="s">
        <v>4383</v>
      </c>
      <c r="H23" s="258" t="s">
        <v>4363</v>
      </c>
      <c r="I23" s="258" t="s">
        <v>4382</v>
      </c>
      <c r="J23" s="256">
        <v>500</v>
      </c>
      <c r="K23" s="257">
        <v>22821</v>
      </c>
      <c r="L23" s="258" t="s">
        <v>4368</v>
      </c>
      <c r="M23" s="260" t="s">
        <v>4381</v>
      </c>
      <c r="N23" s="672"/>
      <c r="O23" s="257" t="s">
        <v>1291</v>
      </c>
      <c r="P23" s="257"/>
      <c r="Q23" s="257"/>
      <c r="R23" s="257">
        <v>43637</v>
      </c>
      <c r="S23" s="256">
        <v>500</v>
      </c>
      <c r="T23" s="256"/>
      <c r="U23" s="256" t="s">
        <v>4650</v>
      </c>
      <c r="V23" s="1379" t="s">
        <v>4697</v>
      </c>
      <c r="W23" s="259"/>
      <c r="X23" s="680" t="s">
        <v>1828</v>
      </c>
      <c r="Y23" s="674" t="s">
        <v>1301</v>
      </c>
      <c r="Z23" s="672">
        <v>514</v>
      </c>
      <c r="AA23" s="261">
        <v>1295</v>
      </c>
      <c r="AB23" s="363">
        <f t="shared" si="1"/>
        <v>20</v>
      </c>
      <c r="AC23" s="363">
        <f t="shared" si="2"/>
        <v>784.2</v>
      </c>
      <c r="AD23" s="364">
        <f t="shared" si="3"/>
        <v>21.07</v>
      </c>
      <c r="AE23" s="500">
        <f t="shared" si="4"/>
        <v>21</v>
      </c>
      <c r="AF23" s="364">
        <f t="shared" si="5"/>
        <v>21.042000000000002</v>
      </c>
      <c r="AG23" s="262" t="s">
        <v>1330</v>
      </c>
      <c r="AH23" s="255" t="s">
        <v>2</v>
      </c>
      <c r="AI23" s="255">
        <v>100</v>
      </c>
      <c r="AJ23" s="255">
        <v>15</v>
      </c>
      <c r="AK23" s="255">
        <v>10</v>
      </c>
      <c r="AL23" s="255">
        <v>0</v>
      </c>
    </row>
    <row r="24" spans="1:264" s="792" customFormat="1" ht="9.9499999999999993" customHeight="1">
      <c r="A24" s="256">
        <v>160</v>
      </c>
      <c r="B24" s="257">
        <v>43635</v>
      </c>
      <c r="C24" s="713" t="str">
        <f t="shared" si="0"/>
        <v>*PDR1906-1368*</v>
      </c>
      <c r="D24" s="672" t="s">
        <v>4380</v>
      </c>
      <c r="E24" s="256" t="s">
        <v>4365</v>
      </c>
      <c r="F24" s="256"/>
      <c r="G24" s="297" t="s">
        <v>4379</v>
      </c>
      <c r="H24" s="258" t="s">
        <v>4363</v>
      </c>
      <c r="I24" s="258" t="s">
        <v>4378</v>
      </c>
      <c r="J24" s="256">
        <v>500</v>
      </c>
      <c r="K24" s="257">
        <v>22821</v>
      </c>
      <c r="L24" s="258" t="s">
        <v>4368</v>
      </c>
      <c r="M24" s="260" t="s">
        <v>4377</v>
      </c>
      <c r="N24" s="672"/>
      <c r="O24" s="257" t="s">
        <v>1291</v>
      </c>
      <c r="P24" s="257"/>
      <c r="Q24" s="257"/>
      <c r="R24" s="257">
        <v>43637</v>
      </c>
      <c r="S24" s="256">
        <v>507</v>
      </c>
      <c r="T24" s="256"/>
      <c r="U24" s="256" t="s">
        <v>4595</v>
      </c>
      <c r="V24" s="1379" t="s">
        <v>4698</v>
      </c>
      <c r="W24" s="259"/>
      <c r="X24" s="680" t="s">
        <v>1828</v>
      </c>
      <c r="Y24" s="674" t="s">
        <v>1301</v>
      </c>
      <c r="Z24" s="672">
        <v>439</v>
      </c>
      <c r="AA24" s="261">
        <v>1295</v>
      </c>
      <c r="AB24" s="363">
        <f t="shared" si="1"/>
        <v>20.07</v>
      </c>
      <c r="AC24" s="363">
        <f t="shared" si="2"/>
        <v>804.2700000000001</v>
      </c>
      <c r="AD24" s="364">
        <f t="shared" si="3"/>
        <v>21.404500000000002</v>
      </c>
      <c r="AE24" s="500">
        <f t="shared" si="4"/>
        <v>21</v>
      </c>
      <c r="AF24" s="364">
        <f t="shared" si="5"/>
        <v>21.242700000000003</v>
      </c>
      <c r="AG24" s="262" t="s">
        <v>1330</v>
      </c>
      <c r="AH24" s="255" t="s">
        <v>2</v>
      </c>
      <c r="AI24" s="255">
        <v>100</v>
      </c>
      <c r="AJ24" s="255">
        <v>15</v>
      </c>
      <c r="AK24" s="255">
        <v>10</v>
      </c>
      <c r="AL24" s="255">
        <v>0</v>
      </c>
    </row>
    <row r="25" spans="1:264" s="792" customFormat="1" ht="9.9499999999999993" customHeight="1">
      <c r="A25" s="256">
        <v>170</v>
      </c>
      <c r="B25" s="257">
        <v>43635</v>
      </c>
      <c r="C25" s="713" t="str">
        <f t="shared" si="0"/>
        <v>*PDR1906-1369*</v>
      </c>
      <c r="D25" s="672" t="s">
        <v>4376</v>
      </c>
      <c r="E25" s="256" t="s">
        <v>4365</v>
      </c>
      <c r="F25" s="256"/>
      <c r="G25" s="297" t="s">
        <v>4375</v>
      </c>
      <c r="H25" s="258" t="s">
        <v>4363</v>
      </c>
      <c r="I25" s="258" t="s">
        <v>425</v>
      </c>
      <c r="J25" s="256">
        <v>500</v>
      </c>
      <c r="K25" s="257">
        <v>22821</v>
      </c>
      <c r="L25" s="258" t="s">
        <v>4368</v>
      </c>
      <c r="M25" s="260" t="s">
        <v>4374</v>
      </c>
      <c r="N25" s="672"/>
      <c r="O25" s="257" t="s">
        <v>1291</v>
      </c>
      <c r="P25" s="257"/>
      <c r="Q25" s="257"/>
      <c r="R25" s="257">
        <v>43637</v>
      </c>
      <c r="S25" s="256">
        <v>500</v>
      </c>
      <c r="T25" s="256"/>
      <c r="U25" s="256" t="s">
        <v>4651</v>
      </c>
      <c r="V25" s="1375">
        <v>500</v>
      </c>
      <c r="W25" s="259"/>
      <c r="X25" s="680" t="s">
        <v>1828</v>
      </c>
      <c r="Y25" s="674" t="s">
        <v>1301</v>
      </c>
      <c r="Z25" s="672">
        <v>495</v>
      </c>
      <c r="AA25" s="261">
        <v>985</v>
      </c>
      <c r="AB25" s="363">
        <f t="shared" si="1"/>
        <v>20</v>
      </c>
      <c r="AC25" s="363">
        <f t="shared" si="2"/>
        <v>824.2700000000001</v>
      </c>
      <c r="AD25" s="364">
        <f t="shared" si="3"/>
        <v>21.737833333333334</v>
      </c>
      <c r="AE25" s="500">
        <f t="shared" si="4"/>
        <v>21</v>
      </c>
      <c r="AF25" s="364">
        <f t="shared" si="5"/>
        <v>21.442700000000002</v>
      </c>
      <c r="AG25" s="262" t="s">
        <v>1330</v>
      </c>
      <c r="AH25" s="255" t="s">
        <v>2</v>
      </c>
      <c r="AI25" s="255">
        <v>100</v>
      </c>
      <c r="AJ25" s="255">
        <v>15</v>
      </c>
      <c r="AK25" s="255">
        <v>10</v>
      </c>
      <c r="AL25" s="255">
        <v>0</v>
      </c>
    </row>
    <row r="26" spans="1:264" s="792" customFormat="1" ht="9.9499999999999993" customHeight="1">
      <c r="A26" s="256">
        <v>180</v>
      </c>
      <c r="B26" s="257">
        <v>43635</v>
      </c>
      <c r="C26" s="713" t="str">
        <f t="shared" si="0"/>
        <v>*PDR1906-1370*</v>
      </c>
      <c r="D26" s="672" t="s">
        <v>4373</v>
      </c>
      <c r="E26" s="256" t="s">
        <v>4365</v>
      </c>
      <c r="F26" s="256"/>
      <c r="G26" s="297" t="s">
        <v>4372</v>
      </c>
      <c r="H26" s="258" t="s">
        <v>4363</v>
      </c>
      <c r="I26" s="258" t="s">
        <v>992</v>
      </c>
      <c r="J26" s="256">
        <v>500</v>
      </c>
      <c r="K26" s="257">
        <v>22821</v>
      </c>
      <c r="L26" s="258" t="s">
        <v>4368</v>
      </c>
      <c r="M26" s="260" t="s">
        <v>4371</v>
      </c>
      <c r="N26" s="672"/>
      <c r="O26" s="257" t="s">
        <v>1291</v>
      </c>
      <c r="P26" s="257"/>
      <c r="Q26" s="257"/>
      <c r="R26" s="257">
        <v>43637</v>
      </c>
      <c r="S26" s="256">
        <v>500</v>
      </c>
      <c r="T26" s="256"/>
      <c r="U26" s="256" t="s">
        <v>4652</v>
      </c>
      <c r="V26" s="1375">
        <v>500</v>
      </c>
      <c r="W26" s="259"/>
      <c r="X26" s="680" t="s">
        <v>1828</v>
      </c>
      <c r="Y26" s="674" t="s">
        <v>1301</v>
      </c>
      <c r="Z26" s="672">
        <v>583</v>
      </c>
      <c r="AA26" s="261">
        <v>1255</v>
      </c>
      <c r="AB26" s="363">
        <f t="shared" si="1"/>
        <v>20</v>
      </c>
      <c r="AC26" s="363">
        <f t="shared" si="2"/>
        <v>844.2700000000001</v>
      </c>
      <c r="AD26" s="364">
        <f t="shared" si="3"/>
        <v>22.07116666666667</v>
      </c>
      <c r="AE26" s="500">
        <f t="shared" si="4"/>
        <v>22</v>
      </c>
      <c r="AF26" s="364">
        <f t="shared" si="5"/>
        <v>22.042700000000004</v>
      </c>
      <c r="AG26" s="262" t="s">
        <v>1330</v>
      </c>
      <c r="AH26" s="255" t="s">
        <v>2</v>
      </c>
      <c r="AI26" s="255">
        <v>100</v>
      </c>
      <c r="AJ26" s="255">
        <v>15</v>
      </c>
      <c r="AK26" s="255">
        <v>10</v>
      </c>
      <c r="AL26" s="255">
        <v>0</v>
      </c>
    </row>
    <row r="27" spans="1:264" s="792" customFormat="1" ht="9.9499999999999993" customHeight="1">
      <c r="A27" s="256">
        <v>190</v>
      </c>
      <c r="B27" s="257">
        <v>43635</v>
      </c>
      <c r="C27" s="713" t="str">
        <f t="shared" si="0"/>
        <v>*PDR1906-1371*</v>
      </c>
      <c r="D27" s="672" t="s">
        <v>4370</v>
      </c>
      <c r="E27" s="256" t="s">
        <v>4365</v>
      </c>
      <c r="F27" s="256"/>
      <c r="G27" s="297" t="s">
        <v>4369</v>
      </c>
      <c r="H27" s="258" t="s">
        <v>4363</v>
      </c>
      <c r="I27" s="258" t="s">
        <v>419</v>
      </c>
      <c r="J27" s="256">
        <v>500</v>
      </c>
      <c r="K27" s="257">
        <v>22821</v>
      </c>
      <c r="L27" s="258" t="s">
        <v>4368</v>
      </c>
      <c r="M27" s="260" t="s">
        <v>4367</v>
      </c>
      <c r="N27" s="672"/>
      <c r="O27" s="257" t="s">
        <v>1291</v>
      </c>
      <c r="P27" s="257"/>
      <c r="Q27" s="257"/>
      <c r="R27" s="257">
        <v>43637</v>
      </c>
      <c r="S27" s="256">
        <v>500</v>
      </c>
      <c r="T27" s="256"/>
      <c r="U27" s="256" t="s">
        <v>4653</v>
      </c>
      <c r="V27" s="1375">
        <v>500</v>
      </c>
      <c r="W27" s="259"/>
      <c r="X27" s="680" t="s">
        <v>1828</v>
      </c>
      <c r="Y27" s="674" t="s">
        <v>1301</v>
      </c>
      <c r="Z27" s="672">
        <v>618</v>
      </c>
      <c r="AA27" s="261">
        <v>1255</v>
      </c>
      <c r="AB27" s="363">
        <f t="shared" si="1"/>
        <v>20</v>
      </c>
      <c r="AC27" s="363">
        <f t="shared" si="2"/>
        <v>864.2700000000001</v>
      </c>
      <c r="AD27" s="364">
        <f t="shared" si="3"/>
        <v>22.404500000000002</v>
      </c>
      <c r="AE27" s="500">
        <f t="shared" si="4"/>
        <v>22</v>
      </c>
      <c r="AF27" s="364">
        <f t="shared" si="5"/>
        <v>22.242700000000003</v>
      </c>
      <c r="AG27" s="262" t="s">
        <v>1330</v>
      </c>
      <c r="AH27" s="255" t="s">
        <v>2</v>
      </c>
      <c r="AI27" s="255">
        <v>100</v>
      </c>
      <c r="AJ27" s="255">
        <v>15</v>
      </c>
      <c r="AK27" s="255">
        <v>10</v>
      </c>
      <c r="AL27" s="255">
        <v>0</v>
      </c>
    </row>
    <row r="28" spans="1:264" s="792" customFormat="1" ht="9.9499999999999993" customHeight="1">
      <c r="A28" s="256" t="s">
        <v>1862</v>
      </c>
      <c r="B28" s="257">
        <v>43635</v>
      </c>
      <c r="C28" s="713" t="str">
        <f t="shared" si="0"/>
        <v>*PDR1906-1366*</v>
      </c>
      <c r="D28" s="672" t="s">
        <v>4679</v>
      </c>
      <c r="E28" s="256" t="s">
        <v>4365</v>
      </c>
      <c r="F28" s="256"/>
      <c r="G28" s="297" t="s">
        <v>4678</v>
      </c>
      <c r="H28" s="258" t="s">
        <v>4363</v>
      </c>
      <c r="I28" s="258" t="s">
        <v>4677</v>
      </c>
      <c r="J28" s="256">
        <v>500</v>
      </c>
      <c r="K28" s="257">
        <v>22821</v>
      </c>
      <c r="L28" s="258" t="s">
        <v>4368</v>
      </c>
      <c r="M28" s="260" t="s">
        <v>4676</v>
      </c>
      <c r="N28" s="672"/>
      <c r="O28" s="257" t="s">
        <v>1291</v>
      </c>
      <c r="P28" s="257"/>
      <c r="Q28" s="257"/>
      <c r="R28" s="257">
        <v>43637</v>
      </c>
      <c r="S28" s="256">
        <v>500</v>
      </c>
      <c r="T28" s="256"/>
      <c r="U28" s="256" t="s">
        <v>4675</v>
      </c>
      <c r="V28" s="1374">
        <v>500</v>
      </c>
      <c r="W28" s="259"/>
      <c r="X28" s="680" t="s">
        <v>1828</v>
      </c>
      <c r="Y28" s="674" t="s">
        <v>1301</v>
      </c>
      <c r="Z28" s="672">
        <v>415</v>
      </c>
      <c r="AA28" s="261">
        <v>1155</v>
      </c>
      <c r="AB28" s="363">
        <f t="shared" si="1"/>
        <v>20</v>
      </c>
      <c r="AC28" s="363">
        <f t="shared" si="2"/>
        <v>884.2700000000001</v>
      </c>
      <c r="AD28" s="364">
        <f t="shared" si="3"/>
        <v>22.737833333333334</v>
      </c>
      <c r="AE28" s="500">
        <f t="shared" si="4"/>
        <v>22</v>
      </c>
      <c r="AF28" s="364">
        <f t="shared" si="5"/>
        <v>22.442700000000002</v>
      </c>
      <c r="AG28" s="262" t="s">
        <v>1330</v>
      </c>
      <c r="AH28" s="255" t="s">
        <v>2</v>
      </c>
      <c r="AI28" s="255">
        <v>100</v>
      </c>
      <c r="AJ28" s="255">
        <v>15</v>
      </c>
      <c r="AK28" s="255">
        <v>10</v>
      </c>
      <c r="AL28" s="255">
        <v>0</v>
      </c>
    </row>
    <row r="29" spans="1:264" s="792" customFormat="1" ht="9.9499999999999993" customHeight="1">
      <c r="A29" s="256" t="s">
        <v>1862</v>
      </c>
      <c r="B29" s="257">
        <v>43635</v>
      </c>
      <c r="C29" s="713" t="str">
        <f t="shared" si="0"/>
        <v>*PDR1906-1352*</v>
      </c>
      <c r="D29" s="672" t="s">
        <v>4674</v>
      </c>
      <c r="E29" s="256" t="s">
        <v>4673</v>
      </c>
      <c r="F29" s="256"/>
      <c r="G29" s="297" t="s">
        <v>4672</v>
      </c>
      <c r="H29" s="258" t="s">
        <v>4671</v>
      </c>
      <c r="I29" s="258" t="s">
        <v>4670</v>
      </c>
      <c r="J29" s="256">
        <v>1321</v>
      </c>
      <c r="K29" s="257">
        <v>22821</v>
      </c>
      <c r="L29" s="258" t="s">
        <v>4669</v>
      </c>
      <c r="M29" s="260" t="s">
        <v>4668</v>
      </c>
      <c r="N29" s="672"/>
      <c r="O29" s="257"/>
      <c r="P29" s="257">
        <v>43636</v>
      </c>
      <c r="Q29" s="257"/>
      <c r="R29" s="257">
        <v>43638</v>
      </c>
      <c r="S29" s="256">
        <v>1321</v>
      </c>
      <c r="T29" s="256"/>
      <c r="U29" s="256" t="s">
        <v>4667</v>
      </c>
      <c r="V29" s="1374">
        <v>1321</v>
      </c>
      <c r="W29" s="259"/>
      <c r="X29" s="680" t="s">
        <v>1831</v>
      </c>
      <c r="Y29" s="260" t="s">
        <v>1306</v>
      </c>
      <c r="Z29" s="672">
        <v>462</v>
      </c>
      <c r="AA29" s="261">
        <v>1439</v>
      </c>
      <c r="AB29" s="363">
        <f t="shared" si="1"/>
        <v>28.21</v>
      </c>
      <c r="AC29" s="363">
        <f t="shared" si="2"/>
        <v>912.48000000000013</v>
      </c>
      <c r="AD29" s="364">
        <f t="shared" si="3"/>
        <v>23.208000000000002</v>
      </c>
      <c r="AE29" s="500">
        <f t="shared" si="4"/>
        <v>23</v>
      </c>
      <c r="AF29" s="364">
        <f t="shared" si="5"/>
        <v>23.1248</v>
      </c>
      <c r="AG29" s="262" t="s">
        <v>1330</v>
      </c>
      <c r="AH29" s="255" t="s">
        <v>2</v>
      </c>
      <c r="AI29" s="255">
        <v>100</v>
      </c>
      <c r="AJ29" s="255">
        <v>15</v>
      </c>
      <c r="AK29" s="255">
        <v>20</v>
      </c>
      <c r="AL29" s="255">
        <v>0</v>
      </c>
    </row>
    <row r="30" spans="1:264" s="792" customFormat="1" ht="9.9499999999999993" customHeight="1">
      <c r="A30" s="256">
        <v>200</v>
      </c>
      <c r="B30" s="257">
        <v>43635</v>
      </c>
      <c r="C30" s="713" t="str">
        <f t="shared" si="0"/>
        <v>*PDR1906-1372*</v>
      </c>
      <c r="D30" s="672" t="s">
        <v>4366</v>
      </c>
      <c r="E30" s="256" t="s">
        <v>4365</v>
      </c>
      <c r="F30" s="256"/>
      <c r="G30" s="297" t="s">
        <v>4364</v>
      </c>
      <c r="H30" s="258" t="s">
        <v>4363</v>
      </c>
      <c r="I30" s="258" t="s">
        <v>4362</v>
      </c>
      <c r="J30" s="256">
        <v>500</v>
      </c>
      <c r="K30" s="257">
        <v>22821</v>
      </c>
      <c r="L30" s="258" t="s">
        <v>4361</v>
      </c>
      <c r="M30" s="260" t="s">
        <v>4360</v>
      </c>
      <c r="N30" s="672"/>
      <c r="O30" s="257" t="s">
        <v>1291</v>
      </c>
      <c r="P30" s="257"/>
      <c r="Q30" s="257"/>
      <c r="R30" s="257">
        <v>43637</v>
      </c>
      <c r="S30" s="256">
        <v>500</v>
      </c>
      <c r="T30" s="256"/>
      <c r="U30" s="256" t="s">
        <v>4654</v>
      </c>
      <c r="V30" s="1374">
        <v>500</v>
      </c>
      <c r="W30" s="259"/>
      <c r="X30" s="680" t="s">
        <v>1828</v>
      </c>
      <c r="Y30" s="674" t="s">
        <v>1301</v>
      </c>
      <c r="Z30" s="672">
        <v>574</v>
      </c>
      <c r="AA30" s="261">
        <v>1475</v>
      </c>
      <c r="AB30" s="363">
        <f t="shared" si="1"/>
        <v>20</v>
      </c>
      <c r="AC30" s="363">
        <f t="shared" si="2"/>
        <v>932.48000000000013</v>
      </c>
      <c r="AD30" s="364">
        <f t="shared" si="3"/>
        <v>23.541333333333334</v>
      </c>
      <c r="AE30" s="500">
        <f t="shared" si="4"/>
        <v>23</v>
      </c>
      <c r="AF30" s="364">
        <f t="shared" si="5"/>
        <v>23.3248</v>
      </c>
      <c r="AG30" s="262" t="s">
        <v>1330</v>
      </c>
      <c r="AH30" s="255" t="s">
        <v>2</v>
      </c>
      <c r="AI30" s="255">
        <v>100</v>
      </c>
      <c r="AJ30" s="255">
        <v>15</v>
      </c>
      <c r="AK30" s="255">
        <v>10</v>
      </c>
      <c r="AL30" s="255">
        <v>0</v>
      </c>
    </row>
    <row r="31" spans="1:264" s="792" customFormat="1" ht="9.9499999999999993" customHeight="1">
      <c r="A31" s="256">
        <v>210</v>
      </c>
      <c r="B31" s="257">
        <v>43635</v>
      </c>
      <c r="C31" s="713" t="str">
        <f t="shared" si="0"/>
        <v>*PDR1906-1375*</v>
      </c>
      <c r="D31" s="672" t="s">
        <v>4318</v>
      </c>
      <c r="E31" s="256" t="s">
        <v>4314</v>
      </c>
      <c r="F31" s="256"/>
      <c r="G31" s="297" t="s">
        <v>4313</v>
      </c>
      <c r="H31" s="258" t="s">
        <v>4312</v>
      </c>
      <c r="I31" s="258" t="s">
        <v>4311</v>
      </c>
      <c r="J31" s="256">
        <v>500</v>
      </c>
      <c r="K31" s="257">
        <v>22821</v>
      </c>
      <c r="L31" s="258" t="s">
        <v>2832</v>
      </c>
      <c r="M31" s="260" t="s">
        <v>4310</v>
      </c>
      <c r="N31" s="672"/>
      <c r="O31" s="257" t="s">
        <v>1291</v>
      </c>
      <c r="P31" s="257"/>
      <c r="Q31" s="257"/>
      <c r="R31" s="257">
        <v>43637</v>
      </c>
      <c r="S31" s="256">
        <v>500</v>
      </c>
      <c r="T31" s="256"/>
      <c r="U31" s="256" t="s">
        <v>4654</v>
      </c>
      <c r="V31" s="1375">
        <v>510</v>
      </c>
      <c r="W31" s="259"/>
      <c r="X31" s="680" t="s">
        <v>1828</v>
      </c>
      <c r="Y31" s="674" t="s">
        <v>4309</v>
      </c>
      <c r="Z31" s="672">
        <v>488</v>
      </c>
      <c r="AA31" s="261">
        <v>1153</v>
      </c>
      <c r="AB31" s="363">
        <f t="shared" si="1"/>
        <v>20</v>
      </c>
      <c r="AC31" s="363">
        <f t="shared" si="2"/>
        <v>952.48000000000013</v>
      </c>
      <c r="AD31" s="364">
        <f t="shared" si="3"/>
        <v>23.87466666666667</v>
      </c>
      <c r="AE31" s="500">
        <f t="shared" si="4"/>
        <v>23</v>
      </c>
      <c r="AF31" s="364">
        <f t="shared" si="5"/>
        <v>23.524800000000003</v>
      </c>
      <c r="AG31" s="262" t="s">
        <v>1395</v>
      </c>
      <c r="AH31" s="255" t="s">
        <v>65</v>
      </c>
      <c r="AI31" s="255">
        <v>100</v>
      </c>
      <c r="AJ31" s="255">
        <v>15</v>
      </c>
      <c r="AK31" s="255">
        <v>10</v>
      </c>
      <c r="AL31" s="255">
        <v>0</v>
      </c>
    </row>
    <row r="32" spans="1:264" s="792" customFormat="1" ht="9.9499999999999993" customHeight="1">
      <c r="A32" s="256" t="s">
        <v>66</v>
      </c>
      <c r="B32" s="257">
        <v>43633</v>
      </c>
      <c r="C32" s="713" t="str">
        <f t="shared" si="0"/>
        <v>*PDR1906-1317*</v>
      </c>
      <c r="D32" s="672" t="s">
        <v>4242</v>
      </c>
      <c r="E32" s="256" t="s">
        <v>4241</v>
      </c>
      <c r="F32" s="256"/>
      <c r="G32" s="297" t="s">
        <v>4240</v>
      </c>
      <c r="H32" s="258" t="s">
        <v>1307</v>
      </c>
      <c r="I32" s="258" t="s">
        <v>4239</v>
      </c>
      <c r="J32" s="256">
        <v>890</v>
      </c>
      <c r="K32" s="257">
        <v>43640</v>
      </c>
      <c r="L32" s="258" t="s">
        <v>1316</v>
      </c>
      <c r="M32" s="260" t="s">
        <v>4238</v>
      </c>
      <c r="N32" s="672" t="s">
        <v>503</v>
      </c>
      <c r="O32" s="257"/>
      <c r="P32" s="857"/>
      <c r="Q32" s="741">
        <v>43634</v>
      </c>
      <c r="R32" s="257" t="s">
        <v>4495</v>
      </c>
      <c r="S32" s="256">
        <v>893</v>
      </c>
      <c r="T32" s="256"/>
      <c r="U32" s="916" t="s">
        <v>4592</v>
      </c>
      <c r="V32" s="1374">
        <v>890</v>
      </c>
      <c r="W32" s="259"/>
      <c r="X32" s="680" t="s">
        <v>1828</v>
      </c>
      <c r="Y32" s="674" t="s">
        <v>2527</v>
      </c>
      <c r="Z32" s="672">
        <v>410</v>
      </c>
      <c r="AA32" s="261">
        <v>1577</v>
      </c>
      <c r="AB32" s="363">
        <f t="shared" si="1"/>
        <v>23.93</v>
      </c>
      <c r="AC32" s="363">
        <f t="shared" si="2"/>
        <v>976.41000000000008</v>
      </c>
      <c r="AD32" s="364">
        <f t="shared" si="3"/>
        <v>24.273500000000002</v>
      </c>
      <c r="AE32" s="500">
        <f t="shared" si="4"/>
        <v>24</v>
      </c>
      <c r="AF32" s="364">
        <f t="shared" si="5"/>
        <v>24.164100000000001</v>
      </c>
      <c r="AG32" s="262" t="s">
        <v>1330</v>
      </c>
      <c r="AH32" s="255" t="s">
        <v>2</v>
      </c>
      <c r="AI32" s="255">
        <v>100</v>
      </c>
      <c r="AJ32" s="255">
        <v>15</v>
      </c>
      <c r="AK32" s="255">
        <v>10</v>
      </c>
      <c r="AL32" s="726" t="s">
        <v>2219</v>
      </c>
    </row>
    <row r="33" spans="1:184" s="792" customFormat="1" ht="9.9499999999999993" customHeight="1">
      <c r="A33" s="256">
        <v>240</v>
      </c>
      <c r="B33" s="257">
        <v>43551</v>
      </c>
      <c r="C33" s="713" t="str">
        <f t="shared" si="0"/>
        <v>*PDR1904-0271*</v>
      </c>
      <c r="D33" s="672" t="s">
        <v>2172</v>
      </c>
      <c r="E33" s="256" t="s">
        <v>2171</v>
      </c>
      <c r="F33" s="256"/>
      <c r="G33" s="297" t="s">
        <v>2071</v>
      </c>
      <c r="H33" s="258" t="s">
        <v>2016</v>
      </c>
      <c r="I33" s="260">
        <v>3821380</v>
      </c>
      <c r="J33" s="256">
        <v>2000</v>
      </c>
      <c r="K33" s="257">
        <v>43641</v>
      </c>
      <c r="L33" s="258" t="s">
        <v>1371</v>
      </c>
      <c r="M33" s="260" t="s">
        <v>2072</v>
      </c>
      <c r="N33" s="672"/>
      <c r="O33" s="257" t="s">
        <v>1291</v>
      </c>
      <c r="P33" s="257"/>
      <c r="Q33" s="257"/>
      <c r="R33" s="257">
        <v>43638</v>
      </c>
      <c r="S33" s="256">
        <v>2003</v>
      </c>
      <c r="T33" s="256"/>
      <c r="U33" s="256" t="s">
        <v>2913</v>
      </c>
      <c r="V33" s="1375">
        <v>2000</v>
      </c>
      <c r="W33" s="259"/>
      <c r="X33" s="680" t="s">
        <v>1828</v>
      </c>
      <c r="Y33" s="674" t="s">
        <v>492</v>
      </c>
      <c r="Z33" s="672">
        <v>662</v>
      </c>
      <c r="AA33" s="261">
        <v>1687</v>
      </c>
      <c r="AB33" s="363">
        <f t="shared" si="1"/>
        <v>35.03</v>
      </c>
      <c r="AC33" s="363">
        <f t="shared" si="2"/>
        <v>1011.44</v>
      </c>
      <c r="AD33" s="364">
        <f t="shared" si="3"/>
        <v>24.857333333333333</v>
      </c>
      <c r="AE33" s="500">
        <f t="shared" si="4"/>
        <v>24</v>
      </c>
      <c r="AF33" s="364">
        <f t="shared" si="5"/>
        <v>24.514399999999998</v>
      </c>
      <c r="AG33" s="262" t="s">
        <v>1330</v>
      </c>
      <c r="AH33" s="255" t="s">
        <v>2</v>
      </c>
      <c r="AI33" s="255">
        <v>100</v>
      </c>
      <c r="AJ33" s="255">
        <v>15</v>
      </c>
      <c r="AK33" s="255">
        <v>10</v>
      </c>
      <c r="AL33" s="255" t="s">
        <v>2015</v>
      </c>
    </row>
    <row r="34" spans="1:184" s="792" customFormat="1" ht="9.9499999999999993" customHeight="1">
      <c r="A34" s="256">
        <v>250</v>
      </c>
      <c r="B34" s="257">
        <v>43609</v>
      </c>
      <c r="C34" s="713" t="str">
        <f t="shared" si="0"/>
        <v>*PDR1906-0227*</v>
      </c>
      <c r="D34" s="672" t="s">
        <v>2786</v>
      </c>
      <c r="E34" s="256" t="s">
        <v>2785</v>
      </c>
      <c r="F34" s="256"/>
      <c r="G34" s="297" t="s">
        <v>2784</v>
      </c>
      <c r="H34" s="258" t="s">
        <v>1303</v>
      </c>
      <c r="I34" s="258" t="s">
        <v>2783</v>
      </c>
      <c r="J34" s="256">
        <v>706</v>
      </c>
      <c r="K34" s="257">
        <v>43641</v>
      </c>
      <c r="L34" s="258" t="s">
        <v>2672</v>
      </c>
      <c r="M34" s="260" t="s">
        <v>2782</v>
      </c>
      <c r="N34" s="672"/>
      <c r="O34" s="257" t="s">
        <v>1291</v>
      </c>
      <c r="P34" s="257"/>
      <c r="Q34" s="257"/>
      <c r="R34" s="257">
        <v>43638</v>
      </c>
      <c r="S34" s="256">
        <v>706</v>
      </c>
      <c r="T34" s="256"/>
      <c r="U34" s="256" t="s">
        <v>4655</v>
      </c>
      <c r="V34" s="1376">
        <v>706</v>
      </c>
      <c r="W34" s="259"/>
      <c r="X34" s="680" t="s">
        <v>1828</v>
      </c>
      <c r="Y34" s="674" t="s">
        <v>1380</v>
      </c>
      <c r="Z34" s="672">
        <v>550</v>
      </c>
      <c r="AA34" s="261">
        <v>1293</v>
      </c>
      <c r="AB34" s="363">
        <f t="shared" si="1"/>
        <v>22.06</v>
      </c>
      <c r="AC34" s="363">
        <f t="shared" si="2"/>
        <v>1033.5</v>
      </c>
      <c r="AD34" s="364">
        <f t="shared" si="3"/>
        <v>25.225000000000001</v>
      </c>
      <c r="AE34" s="500">
        <f t="shared" si="4"/>
        <v>25</v>
      </c>
      <c r="AF34" s="364">
        <f t="shared" si="5"/>
        <v>25.135000000000002</v>
      </c>
      <c r="AG34" s="262" t="s">
        <v>1330</v>
      </c>
      <c r="AH34" s="255" t="s">
        <v>2</v>
      </c>
      <c r="AI34" s="255">
        <v>100</v>
      </c>
      <c r="AJ34" s="255">
        <v>15</v>
      </c>
      <c r="AK34" s="255">
        <v>10</v>
      </c>
      <c r="AL34" s="255" t="s">
        <v>2315</v>
      </c>
    </row>
    <row r="35" spans="1:184" s="792" customFormat="1" ht="9.9499999999999993" customHeight="1">
      <c r="A35" s="256">
        <v>260</v>
      </c>
      <c r="B35" s="257">
        <v>43626</v>
      </c>
      <c r="C35" s="713" t="str">
        <f t="shared" si="0"/>
        <v>*PDR1906-0980*</v>
      </c>
      <c r="D35" s="672" t="s">
        <v>3763</v>
      </c>
      <c r="E35" s="256" t="s">
        <v>3762</v>
      </c>
      <c r="F35" s="256"/>
      <c r="G35" s="297" t="s">
        <v>1498</v>
      </c>
      <c r="H35" s="258" t="s">
        <v>1350</v>
      </c>
      <c r="I35" s="258" t="s">
        <v>1848</v>
      </c>
      <c r="J35" s="256">
        <v>2000</v>
      </c>
      <c r="K35" s="257">
        <v>22822</v>
      </c>
      <c r="L35" s="258" t="s">
        <v>1695</v>
      </c>
      <c r="M35" s="260" t="s">
        <v>1521</v>
      </c>
      <c r="N35" s="672"/>
      <c r="O35" s="257" t="s">
        <v>1291</v>
      </c>
      <c r="P35" s="257"/>
      <c r="Q35" s="257"/>
      <c r="R35" s="257">
        <v>43638</v>
      </c>
      <c r="S35" s="256">
        <v>2000</v>
      </c>
      <c r="T35" s="256"/>
      <c r="U35" s="256" t="s">
        <v>4656</v>
      </c>
      <c r="V35" s="1376">
        <v>2000</v>
      </c>
      <c r="W35" s="259"/>
      <c r="X35" s="680" t="s">
        <v>1828</v>
      </c>
      <c r="Y35" s="674" t="s">
        <v>1380</v>
      </c>
      <c r="Z35" s="672">
        <v>550</v>
      </c>
      <c r="AA35" s="261">
        <v>1293</v>
      </c>
      <c r="AB35" s="363">
        <f t="shared" si="1"/>
        <v>35</v>
      </c>
      <c r="AC35" s="363">
        <f t="shared" si="2"/>
        <v>1068.5</v>
      </c>
      <c r="AD35" s="364">
        <f t="shared" si="3"/>
        <v>25.808333333333334</v>
      </c>
      <c r="AE35" s="500">
        <f t="shared" si="4"/>
        <v>25</v>
      </c>
      <c r="AF35" s="364">
        <f t="shared" si="5"/>
        <v>25.484999999999999</v>
      </c>
      <c r="AG35" s="262" t="s">
        <v>1330</v>
      </c>
      <c r="AH35" s="255" t="s">
        <v>2</v>
      </c>
      <c r="AI35" s="255">
        <v>100</v>
      </c>
      <c r="AJ35" s="255">
        <v>15</v>
      </c>
      <c r="AK35" s="255">
        <v>10</v>
      </c>
      <c r="AL35" s="255" t="s">
        <v>1520</v>
      </c>
    </row>
    <row r="36" spans="1:184" s="792" customFormat="1" ht="9.9499999999999993" customHeight="1">
      <c r="A36" s="256" t="s">
        <v>1862</v>
      </c>
      <c r="B36" s="257">
        <v>43607</v>
      </c>
      <c r="C36" s="713" t="str">
        <f t="shared" si="0"/>
        <v>*PDR1907-0025*</v>
      </c>
      <c r="D36" s="672" t="s">
        <v>4682</v>
      </c>
      <c r="E36" s="256" t="s">
        <v>4681</v>
      </c>
      <c r="F36" s="256"/>
      <c r="G36" s="297" t="s">
        <v>3424</v>
      </c>
      <c r="H36" s="258" t="s">
        <v>1350</v>
      </c>
      <c r="I36" s="258" t="s">
        <v>3423</v>
      </c>
      <c r="J36" s="256">
        <v>3000</v>
      </c>
      <c r="K36" s="257">
        <v>43640</v>
      </c>
      <c r="L36" s="258" t="s">
        <v>3422</v>
      </c>
      <c r="M36" s="260" t="s">
        <v>3421</v>
      </c>
      <c r="N36" s="672"/>
      <c r="O36" s="257" t="s">
        <v>1291</v>
      </c>
      <c r="P36" s="257"/>
      <c r="Q36" s="257"/>
      <c r="R36" s="257">
        <v>43636</v>
      </c>
      <c r="S36" s="256">
        <v>3003</v>
      </c>
      <c r="T36" s="256"/>
      <c r="U36" s="256" t="s">
        <v>4680</v>
      </c>
      <c r="V36" s="1377">
        <v>3000</v>
      </c>
      <c r="W36" s="259"/>
      <c r="X36" s="680" t="s">
        <v>1828</v>
      </c>
      <c r="Y36" s="674" t="s">
        <v>1380</v>
      </c>
      <c r="Z36" s="672">
        <v>550</v>
      </c>
      <c r="AA36" s="261">
        <v>1293</v>
      </c>
      <c r="AB36" s="363">
        <f t="shared" si="1"/>
        <v>45.03</v>
      </c>
      <c r="AC36" s="363">
        <f t="shared" si="2"/>
        <v>1113.53</v>
      </c>
      <c r="AD36" s="364">
        <f t="shared" si="3"/>
        <v>26.558833333333332</v>
      </c>
      <c r="AE36" s="500">
        <f t="shared" si="4"/>
        <v>26</v>
      </c>
      <c r="AF36" s="364">
        <f t="shared" si="5"/>
        <v>26.3353</v>
      </c>
      <c r="AG36" s="262" t="s">
        <v>1330</v>
      </c>
      <c r="AH36" s="255" t="s">
        <v>2</v>
      </c>
      <c r="AI36" s="255">
        <v>100</v>
      </c>
      <c r="AJ36" s="255">
        <v>15</v>
      </c>
      <c r="AK36" s="255">
        <v>10</v>
      </c>
      <c r="AL36" s="255">
        <v>0</v>
      </c>
    </row>
    <row r="37" spans="1:184" s="792" customFormat="1" ht="9.9499999999999993" customHeight="1">
      <c r="A37" s="256" t="s">
        <v>1862</v>
      </c>
      <c r="B37" s="257">
        <v>43637</v>
      </c>
      <c r="C37" s="713" t="str">
        <f t="shared" si="0"/>
        <v>*PDR1906-1405*</v>
      </c>
      <c r="D37" s="672" t="s">
        <v>4591</v>
      </c>
      <c r="E37" s="256" t="s">
        <v>4590</v>
      </c>
      <c r="F37" s="256"/>
      <c r="G37" s="297" t="s">
        <v>4589</v>
      </c>
      <c r="H37" s="258" t="s">
        <v>1448</v>
      </c>
      <c r="I37" s="258" t="s">
        <v>4588</v>
      </c>
      <c r="J37" s="256">
        <v>5000</v>
      </c>
      <c r="K37" s="257">
        <v>22821</v>
      </c>
      <c r="L37" s="258" t="s">
        <v>1329</v>
      </c>
      <c r="M37" s="260" t="s">
        <v>4587</v>
      </c>
      <c r="N37" s="672"/>
      <c r="O37" s="257" t="s">
        <v>1291</v>
      </c>
      <c r="P37" s="257"/>
      <c r="Q37" s="257"/>
      <c r="R37" s="257">
        <v>43638</v>
      </c>
      <c r="S37" s="256">
        <v>5000</v>
      </c>
      <c r="T37" s="256"/>
      <c r="U37" s="256" t="s">
        <v>4666</v>
      </c>
      <c r="V37" s="1378" t="s">
        <v>4695</v>
      </c>
      <c r="W37" s="259"/>
      <c r="X37" s="680" t="s">
        <v>1831</v>
      </c>
      <c r="Y37" s="260" t="s">
        <v>218</v>
      </c>
      <c r="Z37" s="672">
        <v>484</v>
      </c>
      <c r="AA37" s="261">
        <v>1025</v>
      </c>
      <c r="AB37" s="363">
        <f t="shared" si="1"/>
        <v>65</v>
      </c>
      <c r="AC37" s="363">
        <f t="shared" si="2"/>
        <v>1178.53</v>
      </c>
      <c r="AD37" s="364">
        <f t="shared" si="3"/>
        <v>27.642166666666665</v>
      </c>
      <c r="AE37" s="500">
        <f t="shared" si="4"/>
        <v>27</v>
      </c>
      <c r="AF37" s="364">
        <f t="shared" si="5"/>
        <v>27.385299999999997</v>
      </c>
      <c r="AG37" s="262" t="s">
        <v>1330</v>
      </c>
      <c r="AH37" s="255" t="s">
        <v>2</v>
      </c>
      <c r="AI37" s="255">
        <v>100</v>
      </c>
      <c r="AJ37" s="255">
        <v>15</v>
      </c>
      <c r="AK37" s="255">
        <v>20</v>
      </c>
      <c r="AL37" s="255" t="s">
        <v>2429</v>
      </c>
    </row>
    <row r="38" spans="1:184" s="792" customFormat="1" ht="9.9499999999999993" customHeight="1">
      <c r="A38" s="256" t="s">
        <v>1862</v>
      </c>
      <c r="B38" s="257">
        <v>43628</v>
      </c>
      <c r="C38" s="713" t="str">
        <f t="shared" si="0"/>
        <v>*PDR1906-1047*</v>
      </c>
      <c r="D38" s="672" t="s">
        <v>4611</v>
      </c>
      <c r="E38" s="256" t="s">
        <v>4612</v>
      </c>
      <c r="F38" s="256"/>
      <c r="G38" s="297" t="s">
        <v>4613</v>
      </c>
      <c r="H38" s="258" t="s">
        <v>2016</v>
      </c>
      <c r="I38" s="260">
        <v>3821247</v>
      </c>
      <c r="J38" s="256">
        <v>2000</v>
      </c>
      <c r="K38" s="257">
        <v>43639</v>
      </c>
      <c r="L38" s="258" t="s">
        <v>1371</v>
      </c>
      <c r="M38" s="260" t="s">
        <v>4614</v>
      </c>
      <c r="N38" s="672" t="s">
        <v>3420</v>
      </c>
      <c r="O38" s="257" t="s">
        <v>1291</v>
      </c>
      <c r="P38" s="739" t="s">
        <v>4615</v>
      </c>
      <c r="Q38" s="288"/>
      <c r="R38" s="257">
        <v>43638</v>
      </c>
      <c r="S38" s="256">
        <v>2000</v>
      </c>
      <c r="T38" s="256"/>
      <c r="U38" s="256" t="s">
        <v>4659</v>
      </c>
      <c r="V38" s="1377">
        <v>2000</v>
      </c>
      <c r="W38" s="259"/>
      <c r="X38" s="680" t="s">
        <v>1829</v>
      </c>
      <c r="Y38" s="260" t="s">
        <v>1317</v>
      </c>
      <c r="Z38" s="672">
        <v>443</v>
      </c>
      <c r="AA38" s="261">
        <v>1545</v>
      </c>
      <c r="AB38" s="363">
        <f t="shared" si="1"/>
        <v>35</v>
      </c>
      <c r="AC38" s="363">
        <f t="shared" si="2"/>
        <v>1213.53</v>
      </c>
      <c r="AD38" s="364">
        <f t="shared" si="3"/>
        <v>28.2255</v>
      </c>
      <c r="AE38" s="500">
        <f t="shared" si="4"/>
        <v>28</v>
      </c>
      <c r="AF38" s="364">
        <f t="shared" si="5"/>
        <v>28.135300000000001</v>
      </c>
      <c r="AG38" s="262" t="s">
        <v>1330</v>
      </c>
      <c r="AH38" s="255" t="s">
        <v>2</v>
      </c>
      <c r="AI38" s="255">
        <v>100</v>
      </c>
      <c r="AJ38" s="255">
        <v>15</v>
      </c>
      <c r="AK38" s="255">
        <v>20</v>
      </c>
      <c r="AL38" s="255" t="s">
        <v>2015</v>
      </c>
    </row>
    <row r="39" spans="1:184" s="792" customFormat="1" ht="9.9499999999999993" customHeight="1">
      <c r="A39" s="256" t="s">
        <v>1862</v>
      </c>
      <c r="B39" s="257">
        <v>43628</v>
      </c>
      <c r="C39" s="713" t="str">
        <f t="shared" si="0"/>
        <v>*PDR1906-1048*</v>
      </c>
      <c r="D39" s="672" t="s">
        <v>4616</v>
      </c>
      <c r="E39" s="256" t="s">
        <v>4612</v>
      </c>
      <c r="F39" s="256"/>
      <c r="G39" s="297" t="s">
        <v>4613</v>
      </c>
      <c r="H39" s="258" t="s">
        <v>2016</v>
      </c>
      <c r="I39" s="260">
        <v>3821247</v>
      </c>
      <c r="J39" s="256">
        <v>2000</v>
      </c>
      <c r="K39" s="257">
        <v>43639</v>
      </c>
      <c r="L39" s="258" t="s">
        <v>1371</v>
      </c>
      <c r="M39" s="260" t="s">
        <v>4614</v>
      </c>
      <c r="N39" s="672" t="s">
        <v>3420</v>
      </c>
      <c r="O39" s="257" t="s">
        <v>1291</v>
      </c>
      <c r="P39" s="739" t="s">
        <v>4615</v>
      </c>
      <c r="Q39" s="288"/>
      <c r="R39" s="257">
        <v>43638</v>
      </c>
      <c r="S39" s="256">
        <v>2000</v>
      </c>
      <c r="T39" s="256"/>
      <c r="U39" s="256" t="s">
        <v>4660</v>
      </c>
      <c r="V39" s="1377">
        <v>2000</v>
      </c>
      <c r="W39" s="259"/>
      <c r="X39" s="680" t="s">
        <v>1829</v>
      </c>
      <c r="Y39" s="260" t="s">
        <v>1317</v>
      </c>
      <c r="Z39" s="672">
        <v>443</v>
      </c>
      <c r="AA39" s="261">
        <v>1545</v>
      </c>
      <c r="AB39" s="363">
        <f t="shared" si="1"/>
        <v>20</v>
      </c>
      <c r="AC39" s="363">
        <f t="shared" si="2"/>
        <v>1233.53</v>
      </c>
      <c r="AD39" s="364">
        <f t="shared" si="3"/>
        <v>28.558833333333332</v>
      </c>
      <c r="AE39" s="500">
        <f t="shared" si="4"/>
        <v>28</v>
      </c>
      <c r="AF39" s="364">
        <f t="shared" si="5"/>
        <v>28.3353</v>
      </c>
      <c r="AG39" s="262" t="s">
        <v>1330</v>
      </c>
      <c r="AH39" s="255" t="s">
        <v>2</v>
      </c>
      <c r="AI39" s="255">
        <v>100</v>
      </c>
      <c r="AJ39" s="255"/>
      <c r="AK39" s="255">
        <v>20</v>
      </c>
      <c r="AL39" s="255" t="s">
        <v>2015</v>
      </c>
    </row>
    <row r="40" spans="1:184" s="792" customFormat="1" ht="9.9499999999999993" customHeight="1">
      <c r="A40" s="256" t="s">
        <v>1862</v>
      </c>
      <c r="B40" s="257">
        <v>43628</v>
      </c>
      <c r="C40" s="713" t="str">
        <f t="shared" si="0"/>
        <v>*PDR1906-1049*</v>
      </c>
      <c r="D40" s="672" t="s">
        <v>4617</v>
      </c>
      <c r="E40" s="256" t="s">
        <v>4612</v>
      </c>
      <c r="F40" s="256"/>
      <c r="G40" s="297" t="s">
        <v>4613</v>
      </c>
      <c r="H40" s="258" t="s">
        <v>2016</v>
      </c>
      <c r="I40" s="260">
        <v>3821247</v>
      </c>
      <c r="J40" s="256">
        <v>2000</v>
      </c>
      <c r="K40" s="257">
        <v>43639</v>
      </c>
      <c r="L40" s="258" t="s">
        <v>1371</v>
      </c>
      <c r="M40" s="260" t="s">
        <v>4614</v>
      </c>
      <c r="N40" s="672" t="s">
        <v>3420</v>
      </c>
      <c r="O40" s="257" t="s">
        <v>1291</v>
      </c>
      <c r="P40" s="739" t="s">
        <v>4615</v>
      </c>
      <c r="Q40" s="288"/>
      <c r="R40" s="257">
        <v>43638</v>
      </c>
      <c r="S40" s="256">
        <v>2000</v>
      </c>
      <c r="T40" s="256"/>
      <c r="U40" s="256">
        <v>2000</v>
      </c>
      <c r="V40" s="1377">
        <v>2000</v>
      </c>
      <c r="W40" s="259"/>
      <c r="X40" s="680" t="s">
        <v>1829</v>
      </c>
      <c r="Y40" s="260" t="s">
        <v>1317</v>
      </c>
      <c r="Z40" s="672">
        <v>443</v>
      </c>
      <c r="AA40" s="261">
        <v>1545</v>
      </c>
      <c r="AB40" s="363">
        <f t="shared" si="1"/>
        <v>20</v>
      </c>
      <c r="AC40" s="363">
        <f t="shared" si="2"/>
        <v>1253.53</v>
      </c>
      <c r="AD40" s="364">
        <f t="shared" si="3"/>
        <v>28.892166666666665</v>
      </c>
      <c r="AE40" s="500">
        <f t="shared" si="4"/>
        <v>28</v>
      </c>
      <c r="AF40" s="364">
        <f t="shared" si="5"/>
        <v>28.535299999999999</v>
      </c>
      <c r="AG40" s="262" t="s">
        <v>1330</v>
      </c>
      <c r="AH40" s="255" t="s">
        <v>2</v>
      </c>
      <c r="AI40" s="255">
        <v>100</v>
      </c>
      <c r="AJ40" s="255"/>
      <c r="AK40" s="255">
        <v>20</v>
      </c>
      <c r="AL40" s="255" t="s">
        <v>2015</v>
      </c>
    </row>
    <row r="41" spans="1:184" s="792" customFormat="1" ht="9.9499999999999993" customHeight="1">
      <c r="A41" s="256" t="s">
        <v>1862</v>
      </c>
      <c r="B41" s="257">
        <v>43628</v>
      </c>
      <c r="C41" s="713" t="str">
        <f t="shared" si="0"/>
        <v>*PDR1906-1050*</v>
      </c>
      <c r="D41" s="672" t="s">
        <v>4618</v>
      </c>
      <c r="E41" s="256" t="s">
        <v>4612</v>
      </c>
      <c r="F41" s="256"/>
      <c r="G41" s="297" t="s">
        <v>4613</v>
      </c>
      <c r="H41" s="258" t="s">
        <v>2016</v>
      </c>
      <c r="I41" s="260">
        <v>3821247</v>
      </c>
      <c r="J41" s="256">
        <v>2000</v>
      </c>
      <c r="K41" s="257">
        <v>43639</v>
      </c>
      <c r="L41" s="258" t="s">
        <v>1371</v>
      </c>
      <c r="M41" s="260" t="s">
        <v>4614</v>
      </c>
      <c r="N41" s="672" t="s">
        <v>3420</v>
      </c>
      <c r="O41" s="257" t="s">
        <v>1291</v>
      </c>
      <c r="P41" s="739" t="s">
        <v>4615</v>
      </c>
      <c r="Q41" s="257"/>
      <c r="R41" s="257">
        <v>43638</v>
      </c>
      <c r="S41" s="256">
        <v>2000</v>
      </c>
      <c r="T41" s="256"/>
      <c r="U41" s="256">
        <v>2000</v>
      </c>
      <c r="V41" s="1377">
        <v>2000</v>
      </c>
      <c r="W41" s="259"/>
      <c r="X41" s="680" t="s">
        <v>1829</v>
      </c>
      <c r="Y41" s="260" t="s">
        <v>1317</v>
      </c>
      <c r="Z41" s="672">
        <v>443</v>
      </c>
      <c r="AA41" s="261">
        <v>1545</v>
      </c>
      <c r="AB41" s="363">
        <f t="shared" si="1"/>
        <v>20</v>
      </c>
      <c r="AC41" s="363">
        <f t="shared" si="2"/>
        <v>1273.53</v>
      </c>
      <c r="AD41" s="364">
        <f t="shared" si="3"/>
        <v>29.2255</v>
      </c>
      <c r="AE41" s="500">
        <f t="shared" si="4"/>
        <v>29</v>
      </c>
      <c r="AF41" s="364">
        <f t="shared" si="5"/>
        <v>29.135300000000001</v>
      </c>
      <c r="AG41" s="262" t="s">
        <v>1330</v>
      </c>
      <c r="AH41" s="255" t="s">
        <v>2</v>
      </c>
      <c r="AI41" s="255">
        <v>100</v>
      </c>
      <c r="AJ41" s="255"/>
      <c r="AK41" s="255">
        <v>20</v>
      </c>
      <c r="AL41" s="255" t="s">
        <v>2015</v>
      </c>
    </row>
    <row r="42" spans="1:184" s="792" customFormat="1" ht="9.9499999999999993" customHeight="1">
      <c r="A42" s="256" t="s">
        <v>1862</v>
      </c>
      <c r="B42" s="257">
        <v>43628</v>
      </c>
      <c r="C42" s="713" t="str">
        <f t="shared" si="0"/>
        <v>*PDR1906-1051*</v>
      </c>
      <c r="D42" s="672" t="s">
        <v>4619</v>
      </c>
      <c r="E42" s="256" t="s">
        <v>4612</v>
      </c>
      <c r="F42" s="256"/>
      <c r="G42" s="297" t="s">
        <v>4613</v>
      </c>
      <c r="H42" s="258" t="s">
        <v>2016</v>
      </c>
      <c r="I42" s="260">
        <v>3821247</v>
      </c>
      <c r="J42" s="256">
        <v>2000</v>
      </c>
      <c r="K42" s="257">
        <v>43639</v>
      </c>
      <c r="L42" s="258" t="s">
        <v>1371</v>
      </c>
      <c r="M42" s="260" t="s">
        <v>4614</v>
      </c>
      <c r="N42" s="672" t="s">
        <v>3420</v>
      </c>
      <c r="O42" s="257" t="s">
        <v>1291</v>
      </c>
      <c r="P42" s="739" t="s">
        <v>4615</v>
      </c>
      <c r="Q42" s="257"/>
      <c r="R42" s="257">
        <v>43638</v>
      </c>
      <c r="S42" s="256">
        <v>2000</v>
      </c>
      <c r="T42" s="256"/>
      <c r="U42" s="256" t="s">
        <v>4661</v>
      </c>
      <c r="V42" s="1377">
        <v>2000</v>
      </c>
      <c r="W42" s="259"/>
      <c r="X42" s="680" t="s">
        <v>1829</v>
      </c>
      <c r="Y42" s="260" t="s">
        <v>1317</v>
      </c>
      <c r="Z42" s="672">
        <v>443</v>
      </c>
      <c r="AA42" s="261">
        <v>1545</v>
      </c>
      <c r="AB42" s="363">
        <f t="shared" si="1"/>
        <v>20</v>
      </c>
      <c r="AC42" s="363">
        <f t="shared" si="2"/>
        <v>1293.53</v>
      </c>
      <c r="AD42" s="364">
        <f t="shared" si="3"/>
        <v>29.558833333333332</v>
      </c>
      <c r="AE42" s="500">
        <f t="shared" si="4"/>
        <v>29</v>
      </c>
      <c r="AF42" s="364">
        <f t="shared" si="5"/>
        <v>29.3353</v>
      </c>
      <c r="AG42" s="262" t="s">
        <v>1330</v>
      </c>
      <c r="AH42" s="255" t="s">
        <v>2</v>
      </c>
      <c r="AI42" s="255">
        <v>100</v>
      </c>
      <c r="AJ42" s="255"/>
      <c r="AK42" s="255">
        <v>20</v>
      </c>
      <c r="AL42" s="255" t="s">
        <v>2015</v>
      </c>
    </row>
    <row r="43" spans="1:184" s="792" customFormat="1" ht="9.9499999999999993" customHeight="1">
      <c r="A43" s="256">
        <v>310</v>
      </c>
      <c r="B43" s="257">
        <v>43637</v>
      </c>
      <c r="C43" s="713" t="str">
        <f t="shared" si="0"/>
        <v>*PDR1906-1421*</v>
      </c>
      <c r="D43" s="672" t="s">
        <v>4563</v>
      </c>
      <c r="E43" s="256" t="s">
        <v>4561</v>
      </c>
      <c r="F43" s="256"/>
      <c r="G43" s="297" t="s">
        <v>4560</v>
      </c>
      <c r="H43" s="258" t="s">
        <v>2298</v>
      </c>
      <c r="I43" s="258" t="s">
        <v>4559</v>
      </c>
      <c r="J43" s="256">
        <v>2055</v>
      </c>
      <c r="K43" s="257">
        <v>22819</v>
      </c>
      <c r="L43" s="258" t="s">
        <v>4558</v>
      </c>
      <c r="M43" s="260" t="s">
        <v>4557</v>
      </c>
      <c r="N43" s="672" t="s">
        <v>2147</v>
      </c>
      <c r="O43" s="257"/>
      <c r="P43" s="257">
        <v>43638</v>
      </c>
      <c r="Q43" s="257" t="s">
        <v>503</v>
      </c>
      <c r="R43" s="257">
        <v>43638</v>
      </c>
      <c r="S43" s="256">
        <v>2055</v>
      </c>
      <c r="T43" s="256"/>
      <c r="U43" s="256"/>
      <c r="V43" s="1377">
        <v>2055</v>
      </c>
      <c r="W43" s="259"/>
      <c r="X43" s="680" t="s">
        <v>1828</v>
      </c>
      <c r="Y43" s="674" t="s">
        <v>2152</v>
      </c>
      <c r="Z43" s="672">
        <v>508</v>
      </c>
      <c r="AA43" s="261">
        <v>1675</v>
      </c>
      <c r="AB43" s="363">
        <f t="shared" si="1"/>
        <v>70.55</v>
      </c>
      <c r="AC43" s="363">
        <f t="shared" si="2"/>
        <v>1364.08</v>
      </c>
      <c r="AD43" s="364">
        <f t="shared" si="3"/>
        <v>30.734666666666666</v>
      </c>
      <c r="AE43" s="500">
        <f t="shared" si="4"/>
        <v>30</v>
      </c>
      <c r="AF43" s="364">
        <f t="shared" si="5"/>
        <v>30.440799999999999</v>
      </c>
      <c r="AG43" s="262" t="s">
        <v>1395</v>
      </c>
      <c r="AH43" s="255" t="s">
        <v>65</v>
      </c>
      <c r="AI43" s="255">
        <v>100</v>
      </c>
      <c r="AJ43" s="255">
        <v>50</v>
      </c>
      <c r="AK43" s="255">
        <v>10</v>
      </c>
      <c r="AL43" s="750" t="s">
        <v>2048</v>
      </c>
    </row>
    <row r="44" spans="1:184" s="792" customFormat="1" ht="9.9499999999999993" customHeight="1">
      <c r="A44" s="256">
        <v>320</v>
      </c>
      <c r="B44" s="257">
        <v>43637</v>
      </c>
      <c r="C44" s="713" t="str">
        <f t="shared" si="0"/>
        <v>*PDR1906-1423*</v>
      </c>
      <c r="D44" s="672" t="s">
        <v>4562</v>
      </c>
      <c r="E44" s="256" t="s">
        <v>4561</v>
      </c>
      <c r="F44" s="256"/>
      <c r="G44" s="297" t="s">
        <v>4560</v>
      </c>
      <c r="H44" s="258" t="s">
        <v>2298</v>
      </c>
      <c r="I44" s="258" t="s">
        <v>4559</v>
      </c>
      <c r="J44" s="256">
        <v>2055</v>
      </c>
      <c r="K44" s="257">
        <v>22819</v>
      </c>
      <c r="L44" s="258" t="s">
        <v>4558</v>
      </c>
      <c r="M44" s="260" t="s">
        <v>4557</v>
      </c>
      <c r="N44" s="672" t="s">
        <v>2147</v>
      </c>
      <c r="O44" s="257" t="s">
        <v>1291</v>
      </c>
      <c r="P44" s="257"/>
      <c r="Q44" s="257" t="s">
        <v>503</v>
      </c>
      <c r="R44" s="257">
        <v>43638</v>
      </c>
      <c r="S44" s="256">
        <v>2055</v>
      </c>
      <c r="T44" s="256"/>
      <c r="U44" s="256"/>
      <c r="V44" s="1377">
        <v>2055</v>
      </c>
      <c r="W44" s="259"/>
      <c r="X44" s="680" t="s">
        <v>1828</v>
      </c>
      <c r="Y44" s="674" t="s">
        <v>2152</v>
      </c>
      <c r="Z44" s="672">
        <v>508</v>
      </c>
      <c r="AA44" s="261">
        <v>1675</v>
      </c>
      <c r="AB44" s="363">
        <f t="shared" si="1"/>
        <v>20.55</v>
      </c>
      <c r="AC44" s="363">
        <f t="shared" si="2"/>
        <v>1384.6299999999999</v>
      </c>
      <c r="AD44" s="364">
        <f t="shared" si="3"/>
        <v>31.077166666666663</v>
      </c>
      <c r="AE44" s="500">
        <f t="shared" si="4"/>
        <v>31</v>
      </c>
      <c r="AF44" s="364">
        <f t="shared" si="5"/>
        <v>31.046299999999999</v>
      </c>
      <c r="AG44" s="262" t="s">
        <v>1395</v>
      </c>
      <c r="AH44" s="255" t="s">
        <v>65</v>
      </c>
      <c r="AI44" s="255">
        <v>100</v>
      </c>
      <c r="AJ44" s="255"/>
      <c r="AK44" s="255">
        <v>10</v>
      </c>
      <c r="AL44" s="750" t="s">
        <v>2048</v>
      </c>
    </row>
    <row r="45" spans="1:184" s="310" customFormat="1" ht="15.95" customHeight="1">
      <c r="A45" s="302"/>
      <c r="B45" s="302"/>
      <c r="C45" s="301"/>
      <c r="D45" s="673"/>
      <c r="E45" s="346"/>
      <c r="F45" s="346"/>
      <c r="G45" s="673"/>
      <c r="H45" s="347"/>
      <c r="I45" s="347"/>
      <c r="J45" s="302"/>
      <c r="K45" s="301"/>
      <c r="L45" s="347" t="s">
        <v>347</v>
      </c>
      <c r="M45" s="347"/>
      <c r="N45" s="347"/>
      <c r="O45" s="389"/>
      <c r="P45" s="712"/>
      <c r="Q45" s="359"/>
      <c r="R45" s="301"/>
      <c r="S45" s="302"/>
      <c r="T45" s="360"/>
      <c r="U45" s="302"/>
      <c r="V45" s="302"/>
      <c r="W45" s="360"/>
      <c r="X45" s="346"/>
      <c r="Y45" s="347"/>
      <c r="Z45" s="361"/>
      <c r="AA45" s="362"/>
      <c r="AB45" s="363">
        <f t="shared" si="1"/>
        <v>120</v>
      </c>
      <c r="AC45" s="363">
        <f t="shared" si="2"/>
        <v>1504.6299999999999</v>
      </c>
      <c r="AD45" s="364">
        <f t="shared" si="3"/>
        <v>33.077166666666663</v>
      </c>
      <c r="AE45" s="500">
        <f t="shared" si="4"/>
        <v>33</v>
      </c>
      <c r="AF45" s="364">
        <f t="shared" si="5"/>
        <v>33.046299999999995</v>
      </c>
      <c r="AG45" s="304"/>
      <c r="AH45" s="304"/>
      <c r="AI45" s="255">
        <v>70</v>
      </c>
      <c r="AJ45" s="255">
        <v>120</v>
      </c>
      <c r="AK45" s="304"/>
      <c r="AL45" s="304"/>
      <c r="AM45" s="391"/>
      <c r="AN45" s="391"/>
    </row>
    <row r="46" spans="1:184" s="310" customFormat="1" ht="15.95" customHeight="1">
      <c r="A46" s="302"/>
      <c r="B46" s="302"/>
      <c r="C46" s="301"/>
      <c r="D46" s="673"/>
      <c r="E46" s="346"/>
      <c r="F46" s="346"/>
      <c r="G46" s="673"/>
      <c r="H46" s="347"/>
      <c r="I46" s="347"/>
      <c r="J46" s="302"/>
      <c r="K46" s="301"/>
      <c r="L46" s="347"/>
      <c r="M46" s="347"/>
      <c r="N46" s="347"/>
      <c r="O46" s="347"/>
      <c r="P46" s="347"/>
      <c r="Q46" s="347"/>
      <c r="R46" s="389"/>
      <c r="S46" s="359"/>
      <c r="T46" s="359"/>
      <c r="U46" s="301"/>
      <c r="V46" s="302"/>
      <c r="W46" s="360"/>
      <c r="X46" s="302"/>
      <c r="Y46" s="302"/>
      <c r="Z46" s="360"/>
      <c r="AA46" s="360"/>
      <c r="AB46" s="346"/>
      <c r="AC46" s="347"/>
      <c r="AD46" s="361"/>
      <c r="AE46" s="362"/>
      <c r="AF46" s="501"/>
      <c r="AG46" s="501"/>
      <c r="AH46" s="305"/>
      <c r="AI46" s="610"/>
      <c r="AJ46" s="611"/>
      <c r="AK46" s="304"/>
      <c r="AL46" s="304"/>
      <c r="AM46" s="391"/>
      <c r="AN46" s="391"/>
    </row>
    <row r="47" spans="1:184" s="310" customFormat="1" ht="15.95" customHeight="1">
      <c r="A47" s="302"/>
      <c r="B47" s="302"/>
      <c r="C47" s="301"/>
      <c r="D47" s="673"/>
      <c r="E47" s="346"/>
      <c r="F47" s="346"/>
      <c r="G47" s="673"/>
      <c r="H47" s="347"/>
      <c r="I47" s="347"/>
      <c r="J47" s="302"/>
      <c r="K47" s="301"/>
      <c r="L47" s="347"/>
      <c r="M47" s="347"/>
      <c r="N47" s="347"/>
      <c r="O47" s="347"/>
      <c r="P47" s="347"/>
      <c r="Q47" s="347"/>
      <c r="R47" s="389"/>
      <c r="S47" s="359"/>
      <c r="T47" s="359"/>
      <c r="U47" s="301"/>
      <c r="V47" s="302"/>
      <c r="W47" s="360"/>
      <c r="X47" s="302"/>
      <c r="Y47" s="302"/>
      <c r="Z47" s="360"/>
      <c r="AA47" s="360"/>
      <c r="AB47" s="346"/>
      <c r="AC47" s="347"/>
      <c r="AD47" s="361"/>
      <c r="AE47" s="362"/>
      <c r="AF47" s="363"/>
      <c r="AG47" s="363"/>
      <c r="AH47" s="364"/>
      <c r="AI47" s="610"/>
      <c r="AJ47" s="611"/>
      <c r="AK47" s="518"/>
      <c r="AL47" s="304"/>
      <c r="AM47" s="391"/>
      <c r="AN47" s="391"/>
    </row>
    <row r="48" spans="1:184" s="310" customFormat="1" ht="15.95" customHeight="1">
      <c r="A48" s="302"/>
      <c r="B48" s="302"/>
      <c r="C48" s="301"/>
      <c r="D48" s="673"/>
      <c r="E48" s="302"/>
      <c r="F48" s="302"/>
      <c r="G48" s="302"/>
      <c r="H48" s="306"/>
      <c r="I48" s="306"/>
      <c r="J48" s="302">
        <f>SUM(J8:J47)</f>
        <v>63337</v>
      </c>
      <c r="K48" s="301"/>
      <c r="L48" s="306"/>
      <c r="M48" s="673"/>
      <c r="N48" s="306"/>
      <c r="O48" s="306"/>
      <c r="P48" s="306"/>
      <c r="Q48" s="306"/>
      <c r="R48" s="301"/>
      <c r="S48" s="302">
        <f>SUM(S8:S47)</f>
        <v>63378</v>
      </c>
      <c r="T48" s="302"/>
      <c r="U48" s="302"/>
      <c r="V48" s="302"/>
      <c r="W48" s="308"/>
      <c r="X48" s="302"/>
      <c r="Y48" s="307"/>
      <c r="Z48" s="673"/>
      <c r="AA48" s="309"/>
      <c r="AB48" s="501">
        <f>SUM(AB7:AB47)</f>
        <v>1504.6299999999999</v>
      </c>
      <c r="AC48" s="501"/>
      <c r="AD48" s="305"/>
      <c r="AE48" s="365"/>
      <c r="AF48" s="501">
        <f>AB48/60</f>
        <v>25.077166666666663</v>
      </c>
      <c r="AG48" s="305"/>
      <c r="AH48" s="518"/>
      <c r="AI48" s="518"/>
      <c r="AJ48" s="518"/>
      <c r="AK48" s="518"/>
      <c r="AL48" s="389"/>
      <c r="GB48" s="519"/>
    </row>
    <row r="49" spans="1:40">
      <c r="A49" s="1353"/>
      <c r="B49" s="1353"/>
      <c r="L49" s="520"/>
      <c r="M49" s="502"/>
      <c r="N49" s="502"/>
      <c r="O49" s="502"/>
      <c r="P49" s="502"/>
      <c r="Q49" s="502"/>
      <c r="R49" s="502"/>
      <c r="S49" s="502"/>
      <c r="T49" s="502"/>
      <c r="U49" s="502"/>
      <c r="V49" s="502"/>
      <c r="W49" s="521"/>
      <c r="Y49" s="1353"/>
      <c r="Z49" s="1353"/>
      <c r="AA49" s="1353"/>
      <c r="AK49" s="656"/>
    </row>
    <row r="50" spans="1:40">
      <c r="S50" s="491"/>
      <c r="T50" s="491"/>
      <c r="U50" s="491"/>
      <c r="V50" s="594"/>
      <c r="W50" s="522"/>
      <c r="Z50" s="837" t="s">
        <v>2307</v>
      </c>
    </row>
    <row r="51" spans="1:40">
      <c r="I51" s="504" t="s">
        <v>592</v>
      </c>
      <c r="R51" s="504" t="s">
        <v>594</v>
      </c>
      <c r="W51" s="490"/>
      <c r="AM51" s="491"/>
      <c r="AN51" s="491"/>
    </row>
    <row r="52" spans="1:40" s="1353" customFormat="1">
      <c r="I52" s="1535"/>
      <c r="J52" s="1535"/>
      <c r="R52" s="1535" t="s">
        <v>61</v>
      </c>
      <c r="S52" s="1535"/>
      <c r="T52" s="1535"/>
      <c r="U52" s="1535"/>
      <c r="V52" s="1535"/>
      <c r="W52" s="1535"/>
      <c r="X52" s="1535"/>
      <c r="Y52" s="523"/>
      <c r="Z52" s="523"/>
      <c r="AA52" s="523"/>
      <c r="AH52" s="524"/>
      <c r="AI52" s="524"/>
      <c r="AJ52" s="524"/>
      <c r="AK52" s="504"/>
      <c r="AL52" s="505"/>
      <c r="AM52" s="505"/>
    </row>
    <row r="53" spans="1:40">
      <c r="A53" s="504"/>
      <c r="B53" s="504"/>
      <c r="C53" s="504"/>
      <c r="I53" s="504" t="s">
        <v>593</v>
      </c>
      <c r="M53" s="504"/>
      <c r="T53" s="504"/>
      <c r="W53" s="490"/>
      <c r="AK53" s="524"/>
      <c r="AM53" s="491"/>
      <c r="AN53" s="491"/>
    </row>
  </sheetData>
  <mergeCells count="8">
    <mergeCell ref="AL5:AL7"/>
    <mergeCell ref="I52:J52"/>
    <mergeCell ref="R52:X52"/>
    <mergeCell ref="A2:AE2"/>
    <mergeCell ref="H4:H5"/>
    <mergeCell ref="I4:I5"/>
    <mergeCell ref="O4:Q4"/>
    <mergeCell ref="Z4:AA4"/>
  </mergeCells>
  <conditionalFormatting sqref="AA45">
    <cfRule type="duplicateValues" dxfId="1214" priority="171" stopIfTrue="1"/>
  </conditionalFormatting>
  <conditionalFormatting sqref="AA45">
    <cfRule type="duplicateValues" dxfId="1213" priority="169" stopIfTrue="1"/>
    <cfRule type="duplicateValues" dxfId="1212" priority="170" stopIfTrue="1"/>
  </conditionalFormatting>
  <conditionalFormatting sqref="BC45:BD45 BL45 AT45:AW45">
    <cfRule type="duplicateValues" dxfId="1211" priority="168" stopIfTrue="1"/>
  </conditionalFormatting>
  <conditionalFormatting sqref="BC45:BD45 BL45 AT45:AW45">
    <cfRule type="duplicateValues" dxfId="1210" priority="166" stopIfTrue="1"/>
    <cfRule type="duplicateValues" dxfId="1209" priority="167" stopIfTrue="1"/>
  </conditionalFormatting>
  <conditionalFormatting sqref="BM45">
    <cfRule type="duplicateValues" dxfId="1208" priority="165" stopIfTrue="1"/>
  </conditionalFormatting>
  <conditionalFormatting sqref="BM45">
    <cfRule type="duplicateValues" dxfId="1207" priority="163" stopIfTrue="1"/>
    <cfRule type="duplicateValues" dxfId="1206" priority="164" stopIfTrue="1"/>
  </conditionalFormatting>
  <conditionalFormatting sqref="D2">
    <cfRule type="duplicateValues" dxfId="1205" priority="162" stopIfTrue="1"/>
  </conditionalFormatting>
  <conditionalFormatting sqref="D2">
    <cfRule type="duplicateValues" dxfId="1204" priority="160" stopIfTrue="1"/>
    <cfRule type="duplicateValues" dxfId="1203" priority="161" stopIfTrue="1"/>
  </conditionalFormatting>
  <conditionalFormatting sqref="BC46:BD47 BL46:BL47 AT46:AW47 AE46:AE47">
    <cfRule type="duplicateValues" dxfId="1202" priority="159" stopIfTrue="1"/>
  </conditionalFormatting>
  <conditionalFormatting sqref="BC46:BD47 BL46:BL47 AT46:AW47 AE46:AE47">
    <cfRule type="duplicateValues" dxfId="1201" priority="157" stopIfTrue="1"/>
    <cfRule type="duplicateValues" dxfId="1200" priority="158" stopIfTrue="1"/>
  </conditionalFormatting>
  <conditionalFormatting sqref="BM46:BM47">
    <cfRule type="duplicateValues" dxfId="1199" priority="156" stopIfTrue="1"/>
  </conditionalFormatting>
  <conditionalFormatting sqref="BM46:BM47">
    <cfRule type="duplicateValues" dxfId="1198" priority="154" stopIfTrue="1"/>
    <cfRule type="duplicateValues" dxfId="1197" priority="155" stopIfTrue="1"/>
  </conditionalFormatting>
  <conditionalFormatting sqref="D33">
    <cfRule type="duplicateValues" dxfId="1196" priority="111" stopIfTrue="1"/>
  </conditionalFormatting>
  <conditionalFormatting sqref="D33">
    <cfRule type="duplicateValues" dxfId="1195" priority="109" stopIfTrue="1"/>
    <cfRule type="duplicateValues" dxfId="1194" priority="110" stopIfTrue="1"/>
  </conditionalFormatting>
  <conditionalFormatting sqref="D23:D27 D20 D30:D31">
    <cfRule type="duplicateValues" dxfId="1193" priority="103" stopIfTrue="1"/>
  </conditionalFormatting>
  <conditionalFormatting sqref="D23:D27 D20 D30:D31">
    <cfRule type="duplicateValues" dxfId="1192" priority="104" stopIfTrue="1"/>
    <cfRule type="duplicateValues" dxfId="1191" priority="105" stopIfTrue="1"/>
  </conditionalFormatting>
  <conditionalFormatting sqref="D18">
    <cfRule type="duplicateValues" dxfId="1190" priority="93" stopIfTrue="1"/>
  </conditionalFormatting>
  <conditionalFormatting sqref="D18">
    <cfRule type="duplicateValues" dxfId="1189" priority="91" stopIfTrue="1"/>
    <cfRule type="duplicateValues" dxfId="1188" priority="92" stopIfTrue="1"/>
  </conditionalFormatting>
  <conditionalFormatting sqref="D17">
    <cfRule type="duplicateValues" dxfId="1187" priority="90" stopIfTrue="1"/>
  </conditionalFormatting>
  <conditionalFormatting sqref="D17">
    <cfRule type="duplicateValues" dxfId="1186" priority="88" stopIfTrue="1"/>
    <cfRule type="duplicateValues" dxfId="1185" priority="89" stopIfTrue="1"/>
  </conditionalFormatting>
  <conditionalFormatting sqref="D19">
    <cfRule type="duplicateValues" dxfId="1184" priority="87" stopIfTrue="1"/>
  </conditionalFormatting>
  <conditionalFormatting sqref="D19">
    <cfRule type="duplicateValues" dxfId="1183" priority="85" stopIfTrue="1"/>
    <cfRule type="duplicateValues" dxfId="1182" priority="86" stopIfTrue="1"/>
  </conditionalFormatting>
  <conditionalFormatting sqref="D11">
    <cfRule type="duplicateValues" dxfId="1181" priority="81" stopIfTrue="1"/>
  </conditionalFormatting>
  <conditionalFormatting sqref="D11">
    <cfRule type="duplicateValues" dxfId="1180" priority="79" stopIfTrue="1"/>
    <cfRule type="duplicateValues" dxfId="1179" priority="80" stopIfTrue="1"/>
  </conditionalFormatting>
  <conditionalFormatting sqref="D16">
    <cfRule type="duplicateValues" dxfId="1178" priority="70" stopIfTrue="1"/>
  </conditionalFormatting>
  <conditionalFormatting sqref="D16">
    <cfRule type="duplicateValues" dxfId="1177" priority="71" stopIfTrue="1"/>
    <cfRule type="duplicateValues" dxfId="1176" priority="72" stopIfTrue="1"/>
  </conditionalFormatting>
  <conditionalFormatting sqref="D14:D15">
    <cfRule type="duplicateValues" dxfId="1175" priority="69" stopIfTrue="1"/>
  </conditionalFormatting>
  <conditionalFormatting sqref="D14:D15">
    <cfRule type="duplicateValues" dxfId="1174" priority="67" stopIfTrue="1"/>
    <cfRule type="duplicateValues" dxfId="1173" priority="68" stopIfTrue="1"/>
  </conditionalFormatting>
  <conditionalFormatting sqref="D12:D13">
    <cfRule type="duplicateValues" dxfId="1172" priority="66" stopIfTrue="1"/>
  </conditionalFormatting>
  <conditionalFormatting sqref="D12:D13">
    <cfRule type="duplicateValues" dxfId="1171" priority="64" stopIfTrue="1"/>
    <cfRule type="duplicateValues" dxfId="1170" priority="65" stopIfTrue="1"/>
  </conditionalFormatting>
  <conditionalFormatting sqref="D34:D35">
    <cfRule type="duplicateValues" dxfId="1169" priority="114476" stopIfTrue="1"/>
  </conditionalFormatting>
  <conditionalFormatting sqref="D34:D35">
    <cfRule type="duplicateValues" dxfId="1168" priority="114478" stopIfTrue="1"/>
    <cfRule type="duplicateValues" dxfId="1167" priority="114479" stopIfTrue="1"/>
  </conditionalFormatting>
  <conditionalFormatting sqref="D22">
    <cfRule type="duplicateValues" dxfId="1166" priority="52" stopIfTrue="1"/>
  </conditionalFormatting>
  <conditionalFormatting sqref="D22">
    <cfRule type="duplicateValues" dxfId="1165" priority="53" stopIfTrue="1"/>
    <cfRule type="duplicateValues" dxfId="1164" priority="54" stopIfTrue="1"/>
  </conditionalFormatting>
  <conditionalFormatting sqref="D43:D44">
    <cfRule type="duplicateValues" dxfId="1163" priority="46" stopIfTrue="1"/>
  </conditionalFormatting>
  <conditionalFormatting sqref="D43:D44">
    <cfRule type="duplicateValues" dxfId="1162" priority="47" stopIfTrue="1"/>
    <cfRule type="duplicateValues" dxfId="1161" priority="48" stopIfTrue="1"/>
  </conditionalFormatting>
  <conditionalFormatting sqref="D32">
    <cfRule type="duplicateValues" dxfId="1160" priority="43" stopIfTrue="1"/>
  </conditionalFormatting>
  <conditionalFormatting sqref="D32">
    <cfRule type="duplicateValues" dxfId="1159" priority="44" stopIfTrue="1"/>
    <cfRule type="duplicateValues" dxfId="1158" priority="45" stopIfTrue="1"/>
  </conditionalFormatting>
  <conditionalFormatting sqref="D9">
    <cfRule type="duplicateValues" dxfId="1157" priority="39" stopIfTrue="1"/>
  </conditionalFormatting>
  <conditionalFormatting sqref="D9">
    <cfRule type="duplicateValues" dxfId="1156" priority="37" stopIfTrue="1"/>
    <cfRule type="duplicateValues" dxfId="1155" priority="38" stopIfTrue="1"/>
  </conditionalFormatting>
  <conditionalFormatting sqref="D8">
    <cfRule type="duplicateValues" dxfId="1154" priority="36" stopIfTrue="1"/>
  </conditionalFormatting>
  <conditionalFormatting sqref="D8">
    <cfRule type="duplicateValues" dxfId="1153" priority="34" stopIfTrue="1"/>
    <cfRule type="duplicateValues" dxfId="1152" priority="35" stopIfTrue="1"/>
  </conditionalFormatting>
  <conditionalFormatting sqref="D10">
    <cfRule type="duplicateValues" dxfId="1151" priority="31" stopIfTrue="1"/>
  </conditionalFormatting>
  <conditionalFormatting sqref="D10">
    <cfRule type="duplicateValues" dxfId="1150" priority="32" stopIfTrue="1"/>
    <cfRule type="duplicateValues" dxfId="1149" priority="33" stopIfTrue="1"/>
  </conditionalFormatting>
  <conditionalFormatting sqref="D21">
    <cfRule type="duplicateValues" dxfId="1148" priority="30" stopIfTrue="1"/>
  </conditionalFormatting>
  <conditionalFormatting sqref="D21">
    <cfRule type="duplicateValues" dxfId="1147" priority="28" stopIfTrue="1"/>
    <cfRule type="duplicateValues" dxfId="1146" priority="29" stopIfTrue="1"/>
  </conditionalFormatting>
  <conditionalFormatting sqref="Q21">
    <cfRule type="duplicateValues" dxfId="1145" priority="27" stopIfTrue="1"/>
  </conditionalFormatting>
  <conditionalFormatting sqref="Q21">
    <cfRule type="duplicateValues" dxfId="1144" priority="25" stopIfTrue="1"/>
    <cfRule type="duplicateValues" dxfId="1143" priority="26" stopIfTrue="1"/>
  </conditionalFormatting>
  <conditionalFormatting sqref="D28">
    <cfRule type="duplicateValues" dxfId="1142" priority="22" stopIfTrue="1"/>
  </conditionalFormatting>
  <conditionalFormatting sqref="D28">
    <cfRule type="duplicateValues" dxfId="1141" priority="23" stopIfTrue="1"/>
    <cfRule type="duplicateValues" dxfId="1140" priority="24" stopIfTrue="1"/>
  </conditionalFormatting>
  <conditionalFormatting sqref="D29">
    <cfRule type="duplicateValues" dxfId="1139" priority="19" stopIfTrue="1"/>
  </conditionalFormatting>
  <conditionalFormatting sqref="D29">
    <cfRule type="duplicateValues" dxfId="1138" priority="20" stopIfTrue="1"/>
    <cfRule type="duplicateValues" dxfId="1137" priority="21" stopIfTrue="1"/>
  </conditionalFormatting>
  <conditionalFormatting sqref="D36">
    <cfRule type="duplicateValues" dxfId="1136" priority="18" stopIfTrue="1"/>
  </conditionalFormatting>
  <conditionalFormatting sqref="D36">
    <cfRule type="duplicateValues" dxfId="1135" priority="16" stopIfTrue="1"/>
    <cfRule type="duplicateValues" dxfId="1134" priority="17" stopIfTrue="1"/>
  </conditionalFormatting>
  <conditionalFormatting sqref="D37">
    <cfRule type="duplicateValues" dxfId="1133" priority="13" stopIfTrue="1"/>
  </conditionalFormatting>
  <conditionalFormatting sqref="D37">
    <cfRule type="duplicateValues" dxfId="1132" priority="14" stopIfTrue="1"/>
    <cfRule type="duplicateValues" dxfId="1131" priority="15" stopIfTrue="1"/>
  </conditionalFormatting>
  <conditionalFormatting sqref="D38:D39">
    <cfRule type="duplicateValues" dxfId="1130" priority="12" stopIfTrue="1"/>
  </conditionalFormatting>
  <conditionalFormatting sqref="D38:D39">
    <cfRule type="duplicateValues" dxfId="1129" priority="10" stopIfTrue="1"/>
    <cfRule type="duplicateValues" dxfId="1128" priority="11" stopIfTrue="1"/>
  </conditionalFormatting>
  <conditionalFormatting sqref="D40">
    <cfRule type="duplicateValues" dxfId="1127" priority="9" stopIfTrue="1"/>
  </conditionalFormatting>
  <conditionalFormatting sqref="D40">
    <cfRule type="duplicateValues" dxfId="1126" priority="7" stopIfTrue="1"/>
    <cfRule type="duplicateValues" dxfId="1125" priority="8" stopIfTrue="1"/>
  </conditionalFormatting>
  <conditionalFormatting sqref="D41">
    <cfRule type="duplicateValues" dxfId="1124" priority="6" stopIfTrue="1"/>
  </conditionalFormatting>
  <conditionalFormatting sqref="D41">
    <cfRule type="duplicateValues" dxfId="1123" priority="4" stopIfTrue="1"/>
    <cfRule type="duplicateValues" dxfId="1122" priority="5" stopIfTrue="1"/>
  </conditionalFormatting>
  <conditionalFormatting sqref="D42">
    <cfRule type="duplicateValues" dxfId="1121" priority="3" stopIfTrue="1"/>
  </conditionalFormatting>
  <conditionalFormatting sqref="D42">
    <cfRule type="duplicateValues" dxfId="1120" priority="1" stopIfTrue="1"/>
    <cfRule type="duplicateValues" dxfId="1119" priority="2" stopIfTrue="1"/>
  </conditionalFormatting>
  <printOptions horizontalCentered="1"/>
  <pageMargins left="0" right="0" top="0" bottom="0" header="0.31496062992125984" footer="0.31496062992125984"/>
  <pageSetup paperSize="122" scale="63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0000FF"/>
  </sheetPr>
  <dimension ref="A1:GB16"/>
  <sheetViews>
    <sheetView zoomScale="110" zoomScaleNormal="110" workbookViewId="0">
      <selection activeCell="X8" sqref="X8"/>
    </sheetView>
  </sheetViews>
  <sheetFormatPr defaultRowHeight="18"/>
  <cols>
    <col min="1" max="1" width="4.5703125" style="367" customWidth="1"/>
    <col min="2" max="2" width="4.5703125" style="367" hidden="1" customWidth="1"/>
    <col min="3" max="3" width="32.7109375" style="367" hidden="1" customWidth="1"/>
    <col min="4" max="4" width="11.7109375" style="367" customWidth="1"/>
    <col min="5" max="5" width="12.42578125" style="367" customWidth="1"/>
    <col min="6" max="6" width="8.7109375" style="367" hidden="1" customWidth="1"/>
    <col min="7" max="7" width="7.28515625" style="367" hidden="1" customWidth="1"/>
    <col min="8" max="8" width="25.5703125" style="367" customWidth="1"/>
    <col min="9" max="9" width="8" style="367" customWidth="1"/>
    <col min="10" max="10" width="5.85546875" style="367" customWidth="1"/>
    <col min="11" max="11" width="7" style="367" customWidth="1"/>
    <col min="12" max="12" width="11.5703125" style="367" customWidth="1"/>
    <col min="13" max="13" width="9.28515625" style="367" customWidth="1"/>
    <col min="14" max="14" width="10.140625" style="367" customWidth="1"/>
    <col min="15" max="15" width="4" style="367" customWidth="1"/>
    <col min="16" max="17" width="5.5703125" style="367" customWidth="1"/>
    <col min="18" max="18" width="7.7109375" style="367" customWidth="1"/>
    <col min="19" max="19" width="5.140625" style="367" customWidth="1"/>
    <col min="20" max="20" width="6.28515625" style="367" hidden="1" customWidth="1"/>
    <col min="21" max="22" width="7.28515625" style="367" customWidth="1"/>
    <col min="23" max="23" width="5.140625" style="368" hidden="1" customWidth="1"/>
    <col min="24" max="24" width="4.85546875" style="367" customWidth="1"/>
    <col min="25" max="25" width="14.42578125" style="367" customWidth="1"/>
    <col min="26" max="26" width="4.5703125" style="367" customWidth="1"/>
    <col min="27" max="27" width="4.28515625" style="367" customWidth="1"/>
    <col min="28" max="28" width="4.5703125" style="367" customWidth="1"/>
    <col min="29" max="29" width="4.7109375" style="367" hidden="1" customWidth="1"/>
    <col min="30" max="30" width="6.7109375" style="367" hidden="1" customWidth="1"/>
    <col min="31" max="31" width="3.7109375" style="367" hidden="1" customWidth="1"/>
    <col min="32" max="32" width="4.5703125" style="367" customWidth="1"/>
    <col min="33" max="33" width="6.42578125" style="367" customWidth="1"/>
    <col min="34" max="34" width="6.5703125" style="369" customWidth="1"/>
    <col min="35" max="35" width="4.42578125" style="369" customWidth="1"/>
    <col min="36" max="37" width="4.140625" style="369" customWidth="1"/>
    <col min="38" max="38" width="69.28515625" style="367" customWidth="1"/>
    <col min="39" max="16384" width="9.140625" style="367"/>
  </cols>
  <sheetData>
    <row r="1" spans="1:184" ht="6" customHeight="1" thickBot="1"/>
    <row r="2" spans="1:184" s="538" customFormat="1" ht="23.25" customHeight="1" thickTop="1" thickBot="1">
      <c r="A2" s="1556" t="s">
        <v>1580</v>
      </c>
      <c r="B2" s="1557"/>
      <c r="C2" s="1557"/>
      <c r="D2" s="1557"/>
      <c r="E2" s="1557"/>
      <c r="F2" s="1557"/>
      <c r="G2" s="1557"/>
      <c r="H2" s="1557"/>
      <c r="I2" s="1557"/>
      <c r="J2" s="1557"/>
      <c r="K2" s="1557"/>
      <c r="L2" s="1557"/>
      <c r="M2" s="1557"/>
      <c r="N2" s="1557"/>
      <c r="O2" s="1557"/>
      <c r="P2" s="1557"/>
      <c r="Q2" s="1557"/>
      <c r="R2" s="1557"/>
      <c r="S2" s="1557"/>
      <c r="T2" s="1557"/>
      <c r="U2" s="1557"/>
      <c r="V2" s="1557"/>
      <c r="W2" s="1557"/>
      <c r="X2" s="1557"/>
      <c r="Y2" s="1557"/>
      <c r="Z2" s="1557"/>
      <c r="AA2" s="1557"/>
      <c r="AB2" s="1557"/>
      <c r="AC2" s="1557"/>
      <c r="AD2" s="1557"/>
      <c r="AE2" s="1557"/>
      <c r="AF2" s="535"/>
      <c r="AG2" s="536" t="s">
        <v>51</v>
      </c>
      <c r="AH2" s="537" t="s">
        <v>52</v>
      </c>
      <c r="AI2" s="540"/>
      <c r="AJ2" s="540"/>
      <c r="AK2" s="540"/>
    </row>
    <row r="3" spans="1:184" s="540" customFormat="1" ht="18" customHeight="1" thickTop="1" thickBot="1">
      <c r="A3" s="539" t="s">
        <v>1289</v>
      </c>
      <c r="B3" s="401"/>
      <c r="C3" s="401"/>
      <c r="D3" s="402"/>
      <c r="E3" s="402"/>
      <c r="F3" s="402"/>
      <c r="G3" s="402"/>
      <c r="H3" s="402"/>
      <c r="I3" s="402"/>
      <c r="J3" s="311" t="s">
        <v>36</v>
      </c>
      <c r="K3" s="311"/>
      <c r="L3" s="403" t="s">
        <v>59</v>
      </c>
      <c r="M3" s="404"/>
      <c r="N3" s="405"/>
      <c r="O3" s="405"/>
      <c r="P3" s="405"/>
      <c r="R3" s="541"/>
      <c r="S3" s="542"/>
      <c r="T3" s="542"/>
      <c r="U3" s="542"/>
      <c r="V3" s="542"/>
      <c r="W3" s="543"/>
      <c r="X3" s="406"/>
      <c r="Y3" s="406"/>
      <c r="Z3" s="544" t="s">
        <v>4610</v>
      </c>
      <c r="AA3" s="545"/>
      <c r="AB3" s="407"/>
      <c r="AC3" s="312"/>
      <c r="AD3" s="312"/>
      <c r="AE3" s="312"/>
      <c r="AF3" s="313"/>
      <c r="AG3" s="546"/>
      <c r="AH3" s="547"/>
    </row>
    <row r="4" spans="1:184" s="1347" customFormat="1" ht="12" customHeight="1" thickTop="1">
      <c r="A4" s="372" t="s">
        <v>37</v>
      </c>
      <c r="B4" s="317"/>
      <c r="C4" s="317" t="s">
        <v>13</v>
      </c>
      <c r="D4" s="548" t="s">
        <v>1296</v>
      </c>
      <c r="E4" s="1344" t="s">
        <v>1296</v>
      </c>
      <c r="F4" s="1344"/>
      <c r="G4" s="1344"/>
      <c r="H4" s="1558" t="s">
        <v>15</v>
      </c>
      <c r="I4" s="1552" t="s">
        <v>16</v>
      </c>
      <c r="J4" s="370" t="s">
        <v>17</v>
      </c>
      <c r="K4" s="549" t="s">
        <v>18</v>
      </c>
      <c r="L4" s="1348" t="s">
        <v>19</v>
      </c>
      <c r="M4" s="317" t="s">
        <v>39</v>
      </c>
      <c r="N4" s="373" t="s">
        <v>20</v>
      </c>
      <c r="O4" s="1559" t="s">
        <v>21</v>
      </c>
      <c r="P4" s="1559"/>
      <c r="Q4" s="1559"/>
      <c r="R4" s="374" t="s">
        <v>22</v>
      </c>
      <c r="S4" s="375" t="s">
        <v>38</v>
      </c>
      <c r="T4" s="375"/>
      <c r="U4" s="375" t="s">
        <v>57</v>
      </c>
      <c r="V4" s="375" t="s">
        <v>53</v>
      </c>
      <c r="W4" s="376" t="s">
        <v>8</v>
      </c>
      <c r="X4" s="317" t="s">
        <v>40</v>
      </c>
      <c r="Y4" s="377" t="s">
        <v>41</v>
      </c>
      <c r="Z4" s="1560" t="s">
        <v>23</v>
      </c>
      <c r="AA4" s="1561"/>
      <c r="AB4" s="317" t="s">
        <v>44</v>
      </c>
      <c r="AC4" s="317" t="s">
        <v>45</v>
      </c>
      <c r="AD4" s="317" t="s">
        <v>46</v>
      </c>
      <c r="AE4" s="317"/>
      <c r="AF4" s="378" t="s">
        <v>44</v>
      </c>
      <c r="AG4" s="1345" t="s">
        <v>51</v>
      </c>
      <c r="AH4" s="550" t="s">
        <v>52</v>
      </c>
      <c r="AI4" s="400"/>
      <c r="AJ4" s="400"/>
      <c r="AK4" s="400"/>
    </row>
    <row r="5" spans="1:184" s="1347" customFormat="1" ht="12" customHeight="1" thickBot="1">
      <c r="A5" s="379" t="s">
        <v>47</v>
      </c>
      <c r="B5" s="321"/>
      <c r="C5" s="321" t="s">
        <v>24</v>
      </c>
      <c r="D5" s="318" t="s">
        <v>1297</v>
      </c>
      <c r="E5" s="1346" t="s">
        <v>1298</v>
      </c>
      <c r="F5" s="1346"/>
      <c r="G5" s="1346"/>
      <c r="H5" s="1558"/>
      <c r="I5" s="1554"/>
      <c r="J5" s="370" t="s">
        <v>26</v>
      </c>
      <c r="K5" s="551" t="s">
        <v>26</v>
      </c>
      <c r="L5" s="552" t="s">
        <v>27</v>
      </c>
      <c r="M5" s="553"/>
      <c r="N5" s="380"/>
      <c r="O5" s="1348" t="s">
        <v>30</v>
      </c>
      <c r="P5" s="1348" t="s">
        <v>31</v>
      </c>
      <c r="Q5" s="1348" t="s">
        <v>32</v>
      </c>
      <c r="R5" s="381" t="s">
        <v>33</v>
      </c>
      <c r="S5" s="382" t="s">
        <v>48</v>
      </c>
      <c r="T5" s="382" t="s">
        <v>217</v>
      </c>
      <c r="U5" s="382" t="s">
        <v>58</v>
      </c>
      <c r="V5" s="382" t="s">
        <v>54</v>
      </c>
      <c r="W5" s="383"/>
      <c r="X5" s="379"/>
      <c r="Y5" s="1349" t="s">
        <v>34</v>
      </c>
      <c r="Z5" s="1349" t="s">
        <v>42</v>
      </c>
      <c r="AA5" s="1349" t="s">
        <v>43</v>
      </c>
      <c r="AB5" s="322" t="s">
        <v>49</v>
      </c>
      <c r="AC5" s="321"/>
      <c r="AD5" s="321"/>
      <c r="AE5" s="322"/>
      <c r="AF5" s="385"/>
      <c r="AG5" s="1346"/>
      <c r="AH5" s="554"/>
      <c r="AI5" s="607" t="s">
        <v>50</v>
      </c>
      <c r="AJ5" s="607" t="s">
        <v>0</v>
      </c>
      <c r="AK5" s="608" t="s">
        <v>38</v>
      </c>
      <c r="AL5" s="1552" t="s">
        <v>1325</v>
      </c>
    </row>
    <row r="6" spans="1:184" s="1347" customFormat="1" ht="21.75" hidden="1" customHeight="1" thickTop="1">
      <c r="A6" s="1345"/>
      <c r="B6" s="323"/>
      <c r="C6" s="323"/>
      <c r="D6" s="323"/>
      <c r="E6" s="323"/>
      <c r="F6" s="323"/>
      <c r="G6" s="323"/>
      <c r="H6" s="323"/>
      <c r="I6" s="323"/>
      <c r="J6" s="323"/>
      <c r="K6" s="323"/>
      <c r="L6" s="326"/>
      <c r="M6" s="323"/>
      <c r="N6" s="323"/>
      <c r="O6" s="323"/>
      <c r="P6" s="323"/>
      <c r="Q6" s="323"/>
      <c r="R6" s="326"/>
      <c r="S6" s="555"/>
      <c r="T6" s="555"/>
      <c r="U6" s="555"/>
      <c r="V6" s="555"/>
      <c r="W6" s="556"/>
      <c r="X6" s="323"/>
      <c r="Y6" s="323"/>
      <c r="Z6" s="323"/>
      <c r="AA6" s="323"/>
      <c r="AB6" s="557">
        <f>S6/80</f>
        <v>0</v>
      </c>
      <c r="AC6" s="558">
        <f>AB6+AC5</f>
        <v>0</v>
      </c>
      <c r="AD6" s="559">
        <f>(7+(AC6/60))</f>
        <v>7</v>
      </c>
      <c r="AE6" s="560">
        <f>FLOOR(AD6,1)</f>
        <v>7</v>
      </c>
      <c r="AF6" s="561">
        <f>(AE6+((AD6-AE6)*60*0.01))</f>
        <v>7</v>
      </c>
      <c r="AG6" s="1346"/>
      <c r="AH6" s="554"/>
      <c r="AI6" s="400"/>
      <c r="AJ6" s="400"/>
      <c r="AK6" s="608"/>
      <c r="AL6" s="1553"/>
    </row>
    <row r="7" spans="1:184" s="570" customFormat="1" ht="12" customHeight="1" thickTop="1">
      <c r="A7" s="562"/>
      <c r="B7" s="562"/>
      <c r="C7" s="563"/>
      <c r="D7" s="1344"/>
      <c r="E7" s="562"/>
      <c r="F7" s="562"/>
      <c r="G7" s="562"/>
      <c r="H7" s="564"/>
      <c r="I7" s="564"/>
      <c r="J7" s="562"/>
      <c r="K7" s="563"/>
      <c r="L7" s="564" t="s">
        <v>1</v>
      </c>
      <c r="M7" s="1344"/>
      <c r="N7" s="564"/>
      <c r="O7" s="564"/>
      <c r="P7" s="564"/>
      <c r="Q7" s="564"/>
      <c r="R7" s="563"/>
      <c r="S7" s="562"/>
      <c r="T7" s="562"/>
      <c r="U7" s="562"/>
      <c r="V7" s="562"/>
      <c r="W7" s="565"/>
      <c r="X7" s="562"/>
      <c r="Y7" s="566"/>
      <c r="Z7" s="1344"/>
      <c r="AA7" s="567"/>
      <c r="AB7" s="329">
        <f>S7/AI7+AJ7</f>
        <v>0</v>
      </c>
      <c r="AC7" s="329">
        <f>AB7+AC6</f>
        <v>0</v>
      </c>
      <c r="AD7" s="340">
        <f>(8+(AC7/60))</f>
        <v>8</v>
      </c>
      <c r="AE7" s="341">
        <f>FLOOR(AD7,1)</f>
        <v>8</v>
      </c>
      <c r="AF7" s="340">
        <f>(AE7+((AD7-AE7)*60*0.01))</f>
        <v>8</v>
      </c>
      <c r="AG7" s="568"/>
      <c r="AH7" s="569"/>
      <c r="AI7" s="569">
        <v>50</v>
      </c>
      <c r="AJ7" s="569">
        <v>0</v>
      </c>
      <c r="AK7" s="608" t="s">
        <v>1391</v>
      </c>
      <c r="AL7" s="1554"/>
    </row>
    <row r="8" spans="1:184" s="310" customFormat="1" ht="15.95" customHeight="1">
      <c r="A8" s="302"/>
      <c r="B8" s="302"/>
      <c r="C8" s="301"/>
      <c r="D8" s="673"/>
      <c r="E8" s="346"/>
      <c r="F8" s="346"/>
      <c r="G8" s="673"/>
      <c r="H8" s="347"/>
      <c r="I8" s="347"/>
      <c r="J8" s="302"/>
      <c r="K8" s="301"/>
      <c r="L8" s="348" t="s">
        <v>347</v>
      </c>
      <c r="M8" s="348"/>
      <c r="N8" s="348"/>
      <c r="O8" s="389"/>
      <c r="P8" s="349"/>
      <c r="Q8" s="350"/>
      <c r="R8" s="351"/>
      <c r="S8" s="352"/>
      <c r="T8" s="353"/>
      <c r="U8" s="352"/>
      <c r="V8" s="352"/>
      <c r="W8" s="353"/>
      <c r="X8" s="354"/>
      <c r="Y8" s="348"/>
      <c r="Z8" s="355"/>
      <c r="AA8" s="356"/>
      <c r="AB8" s="329">
        <f>S8/AI8+AJ8</f>
        <v>30</v>
      </c>
      <c r="AC8" s="329">
        <f>AB8+'22-6 '!AC42</f>
        <v>1323.53</v>
      </c>
      <c r="AD8" s="340">
        <f>(8+(AC8/60))</f>
        <v>30.058833333333332</v>
      </c>
      <c r="AE8" s="341">
        <f>FLOOR(AD8,1)</f>
        <v>30</v>
      </c>
      <c r="AF8" s="340">
        <f>(AE8+((AD8-AE8)*60*0.01))</f>
        <v>30.035299999999999</v>
      </c>
      <c r="AG8" s="390"/>
      <c r="AH8" s="390"/>
      <c r="AI8" s="255">
        <v>70</v>
      </c>
      <c r="AJ8" s="290">
        <v>30</v>
      </c>
      <c r="AK8" s="609"/>
      <c r="AL8" s="304"/>
      <c r="AM8" s="391"/>
      <c r="AN8" s="391"/>
    </row>
    <row r="9" spans="1:184" s="310" customFormat="1" ht="15.95" customHeight="1">
      <c r="A9" s="302"/>
      <c r="B9" s="302"/>
      <c r="C9" s="301"/>
      <c r="D9" s="673"/>
      <c r="E9" s="346"/>
      <c r="F9" s="346"/>
      <c r="G9" s="673"/>
      <c r="H9" s="347"/>
      <c r="I9" s="347"/>
      <c r="J9" s="302"/>
      <c r="K9" s="301"/>
      <c r="L9" s="347"/>
      <c r="M9" s="347"/>
      <c r="N9" s="347"/>
      <c r="O9" s="347"/>
      <c r="P9" s="347"/>
      <c r="Q9" s="347"/>
      <c r="R9" s="389"/>
      <c r="S9" s="359"/>
      <c r="T9" s="359"/>
      <c r="U9" s="301"/>
      <c r="V9" s="302"/>
      <c r="W9" s="360"/>
      <c r="X9" s="302"/>
      <c r="Y9" s="302"/>
      <c r="Z9" s="360"/>
      <c r="AA9" s="360"/>
      <c r="AB9" s="346"/>
      <c r="AC9" s="347"/>
      <c r="AD9" s="361"/>
      <c r="AE9" s="362"/>
      <c r="AF9" s="501"/>
      <c r="AG9" s="501"/>
      <c r="AH9" s="305"/>
      <c r="AI9" s="610"/>
      <c r="AJ9" s="611"/>
      <c r="AK9" s="304"/>
      <c r="AL9" s="304"/>
      <c r="AM9" s="391"/>
      <c r="AN9" s="391"/>
    </row>
    <row r="10" spans="1:184" s="310" customFormat="1" ht="15.95" customHeight="1">
      <c r="A10" s="302"/>
      <c r="B10" s="302"/>
      <c r="C10" s="301"/>
      <c r="D10" s="673"/>
      <c r="E10" s="346"/>
      <c r="F10" s="346"/>
      <c r="G10" s="673"/>
      <c r="H10" s="347"/>
      <c r="I10" s="347"/>
      <c r="J10" s="302"/>
      <c r="K10" s="301"/>
      <c r="L10" s="347"/>
      <c r="M10" s="347"/>
      <c r="N10" s="347"/>
      <c r="O10" s="347"/>
      <c r="P10" s="347"/>
      <c r="Q10" s="347"/>
      <c r="R10" s="389"/>
      <c r="S10" s="359"/>
      <c r="T10" s="359"/>
      <c r="U10" s="301"/>
      <c r="V10" s="302"/>
      <c r="W10" s="360"/>
      <c r="X10" s="302"/>
      <c r="Y10" s="302"/>
      <c r="Z10" s="360"/>
      <c r="AA10" s="360"/>
      <c r="AB10" s="346"/>
      <c r="AC10" s="347"/>
      <c r="AD10" s="361"/>
      <c r="AE10" s="362"/>
      <c r="AF10" s="363"/>
      <c r="AG10" s="363"/>
      <c r="AH10" s="364"/>
      <c r="AI10" s="610"/>
      <c r="AJ10" s="611"/>
      <c r="AK10" s="518"/>
      <c r="AL10" s="304"/>
      <c r="AM10" s="391"/>
      <c r="AN10" s="391"/>
    </row>
    <row r="11" spans="1:184" s="388" customFormat="1" ht="15.95" customHeight="1">
      <c r="A11" s="343"/>
      <c r="B11" s="343"/>
      <c r="C11" s="342"/>
      <c r="D11" s="1356"/>
      <c r="E11" s="343"/>
      <c r="F11" s="343"/>
      <c r="G11" s="343"/>
      <c r="H11" s="298"/>
      <c r="I11" s="298"/>
      <c r="J11" s="343">
        <f>SUM(J7:J10)</f>
        <v>0</v>
      </c>
      <c r="K11" s="342"/>
      <c r="L11" s="298"/>
      <c r="M11" s="1356"/>
      <c r="N11" s="298"/>
      <c r="O11" s="298"/>
      <c r="P11" s="298"/>
      <c r="Q11" s="298"/>
      <c r="R11" s="342"/>
      <c r="S11" s="343">
        <f>SUM(S7:S10)</f>
        <v>0</v>
      </c>
      <c r="T11" s="343"/>
      <c r="U11" s="343"/>
      <c r="V11" s="343"/>
      <c r="W11" s="366"/>
      <c r="X11" s="343"/>
      <c r="Y11" s="299"/>
      <c r="Z11" s="1356"/>
      <c r="AA11" s="345"/>
      <c r="AB11" s="357">
        <f>SUM(AB7:AB10)</f>
        <v>30</v>
      </c>
      <c r="AC11" s="357"/>
      <c r="AD11" s="300"/>
      <c r="AE11" s="358"/>
      <c r="AF11" s="357">
        <f>AB11/60</f>
        <v>0.5</v>
      </c>
      <c r="AG11" s="300"/>
      <c r="AH11" s="392"/>
      <c r="AI11" s="392"/>
      <c r="AJ11" s="392"/>
      <c r="AK11" s="518"/>
      <c r="AL11" s="303"/>
      <c r="GB11" s="393"/>
    </row>
    <row r="12" spans="1:184">
      <c r="A12" s="1347"/>
      <c r="B12" s="1347"/>
      <c r="L12" s="394"/>
      <c r="M12" s="395"/>
      <c r="N12" s="395"/>
      <c r="O12" s="395"/>
      <c r="P12" s="395"/>
      <c r="Q12" s="395"/>
      <c r="R12" s="395"/>
      <c r="S12" s="395"/>
      <c r="T12" s="395"/>
      <c r="U12" s="395"/>
      <c r="V12" s="395"/>
      <c r="W12" s="396"/>
      <c r="Y12" s="1347"/>
      <c r="Z12" s="1347"/>
      <c r="AA12" s="1347"/>
      <c r="AK12" s="612"/>
    </row>
    <row r="13" spans="1:184">
      <c r="S13" s="315"/>
      <c r="T13" s="315"/>
      <c r="U13" s="315"/>
      <c r="V13" s="397"/>
      <c r="W13" s="398"/>
      <c r="Z13" s="835" t="s">
        <v>2307</v>
      </c>
    </row>
    <row r="14" spans="1:184">
      <c r="I14" s="369" t="s">
        <v>592</v>
      </c>
      <c r="R14" s="369" t="s">
        <v>594</v>
      </c>
      <c r="W14" s="367"/>
      <c r="AM14" s="315"/>
      <c r="AN14" s="315"/>
    </row>
    <row r="15" spans="1:184" s="1347" customFormat="1">
      <c r="I15" s="1555"/>
      <c r="J15" s="1555"/>
      <c r="R15" s="1555" t="s">
        <v>61</v>
      </c>
      <c r="S15" s="1555"/>
      <c r="T15" s="1555"/>
      <c r="U15" s="1555"/>
      <c r="V15" s="1555"/>
      <c r="W15" s="1555"/>
      <c r="X15" s="1555"/>
      <c r="Y15" s="399"/>
      <c r="Z15" s="399"/>
      <c r="AA15" s="399"/>
      <c r="AH15" s="400"/>
      <c r="AI15" s="400"/>
      <c r="AJ15" s="400"/>
      <c r="AK15" s="369"/>
      <c r="AL15" s="370"/>
      <c r="AM15" s="370"/>
    </row>
    <row r="16" spans="1:184">
      <c r="A16" s="369"/>
      <c r="B16" s="369"/>
      <c r="C16" s="369"/>
      <c r="I16" s="369" t="s">
        <v>593</v>
      </c>
      <c r="M16" s="369"/>
      <c r="T16" s="369"/>
      <c r="W16" s="367"/>
      <c r="AK16" s="400"/>
      <c r="AM16" s="315"/>
      <c r="AN16" s="315"/>
    </row>
  </sheetData>
  <mergeCells count="8">
    <mergeCell ref="AL5:AL7"/>
    <mergeCell ref="I15:J15"/>
    <mergeCell ref="R15:X15"/>
    <mergeCell ref="A2:AE2"/>
    <mergeCell ref="H4:H5"/>
    <mergeCell ref="I4:I5"/>
    <mergeCell ref="O4:Q4"/>
    <mergeCell ref="Z4:AA4"/>
  </mergeCells>
  <conditionalFormatting sqref="AA8">
    <cfRule type="duplicateValues" dxfId="1118" priority="42" stopIfTrue="1"/>
  </conditionalFormatting>
  <conditionalFormatting sqref="AA8">
    <cfRule type="duplicateValues" dxfId="1117" priority="40" stopIfTrue="1"/>
    <cfRule type="duplicateValues" dxfId="1116" priority="41" stopIfTrue="1"/>
  </conditionalFormatting>
  <conditionalFormatting sqref="BC8:BD8 BL8 AT8:AW8">
    <cfRule type="duplicateValues" dxfId="1115" priority="39" stopIfTrue="1"/>
  </conditionalFormatting>
  <conditionalFormatting sqref="BC8:BD8 BL8 AT8:AW8">
    <cfRule type="duplicateValues" dxfId="1114" priority="37" stopIfTrue="1"/>
    <cfRule type="duplicateValues" dxfId="1113" priority="38" stopIfTrue="1"/>
  </conditionalFormatting>
  <conditionalFormatting sqref="BM8">
    <cfRule type="duplicateValues" dxfId="1112" priority="36" stopIfTrue="1"/>
  </conditionalFormatting>
  <conditionalFormatting sqref="BM8">
    <cfRule type="duplicateValues" dxfId="1111" priority="34" stopIfTrue="1"/>
    <cfRule type="duplicateValues" dxfId="1110" priority="35" stopIfTrue="1"/>
  </conditionalFormatting>
  <conditionalFormatting sqref="D2">
    <cfRule type="duplicateValues" dxfId="1109" priority="33" stopIfTrue="1"/>
  </conditionalFormatting>
  <conditionalFormatting sqref="D2">
    <cfRule type="duplicateValues" dxfId="1108" priority="31" stopIfTrue="1"/>
    <cfRule type="duplicateValues" dxfId="1107" priority="32" stopIfTrue="1"/>
  </conditionalFormatting>
  <conditionalFormatting sqref="BC9:BD10 BL9:BL10 AT9:AW10 AE9:AE10">
    <cfRule type="duplicateValues" dxfId="1106" priority="30" stopIfTrue="1"/>
  </conditionalFormatting>
  <conditionalFormatting sqref="BC9:BD10 BL9:BL10 AT9:AW10 AE9:AE10">
    <cfRule type="duplicateValues" dxfId="1105" priority="28" stopIfTrue="1"/>
    <cfRule type="duplicateValues" dxfId="1104" priority="29" stopIfTrue="1"/>
  </conditionalFormatting>
  <conditionalFormatting sqref="BM9:BM10">
    <cfRule type="duplicateValues" dxfId="1103" priority="27" stopIfTrue="1"/>
  </conditionalFormatting>
  <conditionalFormatting sqref="BM9:BM10">
    <cfRule type="duplicateValues" dxfId="1102" priority="25" stopIfTrue="1"/>
    <cfRule type="duplicateValues" dxfId="1101" priority="26" stopIfTrue="1"/>
  </conditionalFormatting>
  <printOptions horizontalCentered="1"/>
  <pageMargins left="0" right="0" top="0" bottom="0" header="0.31496062992125984" footer="0.31496062992125984"/>
  <pageSetup paperSize="122" scale="65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FF0000"/>
  </sheetPr>
  <dimension ref="A1:JD42"/>
  <sheetViews>
    <sheetView zoomScale="110" zoomScaleNormal="110" workbookViewId="0">
      <selection activeCell="M26" sqref="M26"/>
    </sheetView>
  </sheetViews>
  <sheetFormatPr defaultRowHeight="18"/>
  <cols>
    <col min="1" max="1" width="4.5703125" style="367" customWidth="1"/>
    <col min="2" max="2" width="4.5703125" style="367" hidden="1" customWidth="1"/>
    <col min="3" max="3" width="32.7109375" style="367" hidden="1" customWidth="1"/>
    <col min="4" max="4" width="11.7109375" style="367" customWidth="1"/>
    <col min="5" max="5" width="12.42578125" style="367" customWidth="1"/>
    <col min="6" max="6" width="8.7109375" style="367" hidden="1" customWidth="1"/>
    <col min="7" max="7" width="7.28515625" style="367" hidden="1" customWidth="1"/>
    <col min="8" max="8" width="15.42578125" style="367" customWidth="1"/>
    <col min="9" max="9" width="28.42578125" style="367" customWidth="1"/>
    <col min="10" max="10" width="5.85546875" style="367" customWidth="1"/>
    <col min="11" max="11" width="7" style="367" customWidth="1"/>
    <col min="12" max="12" width="26.7109375" style="367" customWidth="1"/>
    <col min="13" max="13" width="10.7109375" style="367" customWidth="1"/>
    <col min="14" max="14" width="10.28515625" style="367" customWidth="1"/>
    <col min="15" max="15" width="4" style="367" customWidth="1"/>
    <col min="16" max="17" width="5.5703125" style="367" customWidth="1"/>
    <col min="18" max="18" width="7.7109375" style="367" customWidth="1"/>
    <col min="19" max="19" width="5.140625" style="367" customWidth="1"/>
    <col min="20" max="20" width="6.28515625" style="367" hidden="1" customWidth="1"/>
    <col min="21" max="21" width="9.85546875" style="367" customWidth="1"/>
    <col min="22" max="22" width="9.28515625" style="367" customWidth="1"/>
    <col min="23" max="23" width="5.140625" style="368" hidden="1" customWidth="1"/>
    <col min="24" max="24" width="4.85546875" style="367" customWidth="1"/>
    <col min="25" max="25" width="18.42578125" style="367" customWidth="1"/>
    <col min="26" max="26" width="4.5703125" style="367" customWidth="1"/>
    <col min="27" max="27" width="4.28515625" style="367" customWidth="1"/>
    <col min="28" max="28" width="4.5703125" style="367" customWidth="1"/>
    <col min="29" max="29" width="4.7109375" style="367" hidden="1" customWidth="1"/>
    <col min="30" max="30" width="6.7109375" style="367" hidden="1" customWidth="1"/>
    <col min="31" max="31" width="3.7109375" style="367" hidden="1" customWidth="1"/>
    <col min="32" max="32" width="4.5703125" style="367" customWidth="1"/>
    <col min="33" max="33" width="6.42578125" style="367" customWidth="1"/>
    <col min="34" max="34" width="6" style="369" customWidth="1"/>
    <col min="35" max="35" width="4.42578125" style="369" customWidth="1"/>
    <col min="36" max="37" width="4.140625" style="369" customWidth="1"/>
    <col min="38" max="38" width="63.85546875" style="367" customWidth="1"/>
    <col min="39" max="16384" width="9.140625" style="367"/>
  </cols>
  <sheetData>
    <row r="1" spans="1:264" ht="6" customHeight="1" thickBot="1"/>
    <row r="2" spans="1:264" s="538" customFormat="1" ht="23.25" customHeight="1" thickTop="1" thickBot="1">
      <c r="A2" s="1556" t="s">
        <v>1580</v>
      </c>
      <c r="B2" s="1557"/>
      <c r="C2" s="1557"/>
      <c r="D2" s="1557"/>
      <c r="E2" s="1557"/>
      <c r="F2" s="1557"/>
      <c r="G2" s="1557"/>
      <c r="H2" s="1557"/>
      <c r="I2" s="1557"/>
      <c r="J2" s="1557"/>
      <c r="K2" s="1557"/>
      <c r="L2" s="1557"/>
      <c r="M2" s="1557"/>
      <c r="N2" s="1557"/>
      <c r="O2" s="1557"/>
      <c r="P2" s="1557"/>
      <c r="Q2" s="1557"/>
      <c r="R2" s="1557"/>
      <c r="S2" s="1557"/>
      <c r="T2" s="1557"/>
      <c r="U2" s="1557"/>
      <c r="V2" s="1557"/>
      <c r="W2" s="1557"/>
      <c r="X2" s="1557"/>
      <c r="Y2" s="1557"/>
      <c r="Z2" s="1557"/>
      <c r="AA2" s="1557"/>
      <c r="AB2" s="1557"/>
      <c r="AC2" s="1557"/>
      <c r="AD2" s="1557"/>
      <c r="AE2" s="1557"/>
      <c r="AF2" s="535"/>
      <c r="AG2" s="536" t="s">
        <v>51</v>
      </c>
      <c r="AH2" s="537" t="s">
        <v>52</v>
      </c>
      <c r="AI2" s="540"/>
      <c r="AJ2" s="540"/>
      <c r="AK2" s="540"/>
    </row>
    <row r="3" spans="1:264" s="540" customFormat="1" ht="18" customHeight="1" thickTop="1" thickBot="1">
      <c r="A3" s="539" t="s">
        <v>1289</v>
      </c>
      <c r="B3" s="401"/>
      <c r="C3" s="401"/>
      <c r="D3" s="402"/>
      <c r="E3" s="402"/>
      <c r="F3" s="402"/>
      <c r="G3" s="402"/>
      <c r="H3" s="402"/>
      <c r="I3" s="402"/>
      <c r="J3" s="311" t="s">
        <v>36</v>
      </c>
      <c r="K3" s="311"/>
      <c r="L3" s="403" t="s">
        <v>59</v>
      </c>
      <c r="M3" s="404"/>
      <c r="N3" s="405"/>
      <c r="O3" s="405"/>
      <c r="P3" s="405"/>
      <c r="R3" s="541"/>
      <c r="S3" s="542"/>
      <c r="T3" s="542"/>
      <c r="U3" s="542"/>
      <c r="V3" s="542"/>
      <c r="W3" s="543"/>
      <c r="X3" s="406"/>
      <c r="Y3" s="406"/>
      <c r="Z3" s="544" t="s">
        <v>4245</v>
      </c>
      <c r="AA3" s="545"/>
      <c r="AB3" s="407"/>
      <c r="AC3" s="312"/>
      <c r="AD3" s="312"/>
      <c r="AE3" s="312"/>
      <c r="AF3" s="313"/>
      <c r="AG3" s="546"/>
      <c r="AH3" s="547"/>
    </row>
    <row r="4" spans="1:264" s="1369" customFormat="1" ht="12" customHeight="1" thickTop="1">
      <c r="A4" s="372" t="s">
        <v>37</v>
      </c>
      <c r="B4" s="317"/>
      <c r="C4" s="317" t="s">
        <v>13</v>
      </c>
      <c r="D4" s="548" t="s">
        <v>1296</v>
      </c>
      <c r="E4" s="1366" t="s">
        <v>1296</v>
      </c>
      <c r="F4" s="1366"/>
      <c r="G4" s="1366"/>
      <c r="H4" s="1558" t="s">
        <v>15</v>
      </c>
      <c r="I4" s="1552" t="s">
        <v>16</v>
      </c>
      <c r="J4" s="370" t="s">
        <v>17</v>
      </c>
      <c r="K4" s="549" t="s">
        <v>18</v>
      </c>
      <c r="L4" s="1370" t="s">
        <v>19</v>
      </c>
      <c r="M4" s="317" t="s">
        <v>39</v>
      </c>
      <c r="N4" s="373" t="s">
        <v>20</v>
      </c>
      <c r="O4" s="1559" t="s">
        <v>21</v>
      </c>
      <c r="P4" s="1559"/>
      <c r="Q4" s="1559"/>
      <c r="R4" s="374" t="s">
        <v>22</v>
      </c>
      <c r="S4" s="375" t="s">
        <v>38</v>
      </c>
      <c r="T4" s="375"/>
      <c r="U4" s="375" t="s">
        <v>57</v>
      </c>
      <c r="V4" s="375" t="s">
        <v>53</v>
      </c>
      <c r="W4" s="376" t="s">
        <v>8</v>
      </c>
      <c r="X4" s="317" t="s">
        <v>40</v>
      </c>
      <c r="Y4" s="377" t="s">
        <v>41</v>
      </c>
      <c r="Z4" s="1560" t="s">
        <v>23</v>
      </c>
      <c r="AA4" s="1561"/>
      <c r="AB4" s="317" t="s">
        <v>44</v>
      </c>
      <c r="AC4" s="317" t="s">
        <v>45</v>
      </c>
      <c r="AD4" s="317" t="s">
        <v>46</v>
      </c>
      <c r="AE4" s="317"/>
      <c r="AF4" s="378" t="s">
        <v>44</v>
      </c>
      <c r="AG4" s="1367" t="s">
        <v>51</v>
      </c>
      <c r="AH4" s="550" t="s">
        <v>52</v>
      </c>
      <c r="AI4" s="400"/>
      <c r="AJ4" s="400"/>
      <c r="AK4" s="400"/>
    </row>
    <row r="5" spans="1:264" s="1369" customFormat="1" ht="12" customHeight="1" thickBot="1">
      <c r="A5" s="379" t="s">
        <v>47</v>
      </c>
      <c r="B5" s="321"/>
      <c r="C5" s="321" t="s">
        <v>24</v>
      </c>
      <c r="D5" s="318" t="s">
        <v>1297</v>
      </c>
      <c r="E5" s="1368" t="s">
        <v>1298</v>
      </c>
      <c r="F5" s="1368"/>
      <c r="G5" s="1368"/>
      <c r="H5" s="1558"/>
      <c r="I5" s="1554"/>
      <c r="J5" s="370" t="s">
        <v>26</v>
      </c>
      <c r="K5" s="551" t="s">
        <v>26</v>
      </c>
      <c r="L5" s="552" t="s">
        <v>27</v>
      </c>
      <c r="M5" s="553"/>
      <c r="N5" s="380"/>
      <c r="O5" s="1370" t="s">
        <v>30</v>
      </c>
      <c r="P5" s="1370" t="s">
        <v>31</v>
      </c>
      <c r="Q5" s="1370" t="s">
        <v>32</v>
      </c>
      <c r="R5" s="381" t="s">
        <v>33</v>
      </c>
      <c r="S5" s="382" t="s">
        <v>48</v>
      </c>
      <c r="T5" s="382" t="s">
        <v>217</v>
      </c>
      <c r="U5" s="382" t="s">
        <v>58</v>
      </c>
      <c r="V5" s="382" t="s">
        <v>54</v>
      </c>
      <c r="W5" s="383"/>
      <c r="X5" s="379"/>
      <c r="Y5" s="1371" t="s">
        <v>34</v>
      </c>
      <c r="Z5" s="1371" t="s">
        <v>42</v>
      </c>
      <c r="AA5" s="1371" t="s">
        <v>43</v>
      </c>
      <c r="AB5" s="322" t="s">
        <v>49</v>
      </c>
      <c r="AC5" s="321"/>
      <c r="AD5" s="321"/>
      <c r="AE5" s="322"/>
      <c r="AF5" s="385"/>
      <c r="AG5" s="1368"/>
      <c r="AH5" s="554"/>
      <c r="AI5" s="607" t="s">
        <v>50</v>
      </c>
      <c r="AJ5" s="607" t="s">
        <v>0</v>
      </c>
      <c r="AK5" s="608" t="s">
        <v>38</v>
      </c>
      <c r="AL5" s="1552" t="s">
        <v>1325</v>
      </c>
    </row>
    <row r="6" spans="1:264" s="1369" customFormat="1" ht="21.75" hidden="1" customHeight="1" thickTop="1">
      <c r="A6" s="1367"/>
      <c r="B6" s="323"/>
      <c r="C6" s="323"/>
      <c r="D6" s="323"/>
      <c r="E6" s="323"/>
      <c r="F6" s="323"/>
      <c r="G6" s="323"/>
      <c r="H6" s="323"/>
      <c r="I6" s="323"/>
      <c r="J6" s="323"/>
      <c r="K6" s="323"/>
      <c r="L6" s="326"/>
      <c r="M6" s="323"/>
      <c r="N6" s="323"/>
      <c r="O6" s="323"/>
      <c r="P6" s="323"/>
      <c r="Q6" s="323"/>
      <c r="R6" s="326"/>
      <c r="S6" s="555"/>
      <c r="T6" s="555"/>
      <c r="U6" s="555"/>
      <c r="V6" s="555"/>
      <c r="W6" s="556"/>
      <c r="X6" s="323"/>
      <c r="Y6" s="323"/>
      <c r="Z6" s="323"/>
      <c r="AA6" s="323"/>
      <c r="AB6" s="557">
        <f>S6/80</f>
        <v>0</v>
      </c>
      <c r="AC6" s="558">
        <f>AB6+AC5</f>
        <v>0</v>
      </c>
      <c r="AD6" s="559">
        <f>(7+(AC6/60))</f>
        <v>7</v>
      </c>
      <c r="AE6" s="560">
        <f>FLOOR(AD6,1)</f>
        <v>7</v>
      </c>
      <c r="AF6" s="561">
        <f>(AE6+((AD6-AE6)*60*0.01))</f>
        <v>7</v>
      </c>
      <c r="AG6" s="1368"/>
      <c r="AH6" s="554"/>
      <c r="AI6" s="400"/>
      <c r="AJ6" s="400"/>
      <c r="AK6" s="608"/>
      <c r="AL6" s="1553"/>
    </row>
    <row r="7" spans="1:264" s="570" customFormat="1" ht="12" customHeight="1" thickTop="1">
      <c r="A7" s="562"/>
      <c r="B7" s="562"/>
      <c r="C7" s="563"/>
      <c r="D7" s="1366"/>
      <c r="E7" s="562"/>
      <c r="F7" s="562"/>
      <c r="G7" s="562"/>
      <c r="H7" s="564"/>
      <c r="I7" s="564"/>
      <c r="J7" s="562"/>
      <c r="K7" s="563"/>
      <c r="L7" s="564" t="s">
        <v>1</v>
      </c>
      <c r="M7" s="1366"/>
      <c r="N7" s="564"/>
      <c r="O7" s="564"/>
      <c r="P7" s="564"/>
      <c r="Q7" s="564"/>
      <c r="R7" s="563"/>
      <c r="S7" s="562"/>
      <c r="T7" s="562"/>
      <c r="U7" s="562"/>
      <c r="V7" s="562"/>
      <c r="W7" s="565"/>
      <c r="X7" s="562"/>
      <c r="Y7" s="566"/>
      <c r="Z7" s="1366"/>
      <c r="AA7" s="567"/>
      <c r="AB7" s="329">
        <f>S7/AI7+AJ7</f>
        <v>0</v>
      </c>
      <c r="AC7" s="329">
        <f>AB7+AC6</f>
        <v>0</v>
      </c>
      <c r="AD7" s="340">
        <f>(10+(AC7/60))</f>
        <v>10</v>
      </c>
      <c r="AE7" s="341">
        <f>FLOOR(AD7,1)</f>
        <v>10</v>
      </c>
      <c r="AF7" s="340">
        <f>(AE7+((AD7-AE7)*60*0.01))</f>
        <v>10</v>
      </c>
      <c r="AG7" s="568"/>
      <c r="AH7" s="569"/>
      <c r="AI7" s="569">
        <v>50</v>
      </c>
      <c r="AJ7" s="569">
        <v>0</v>
      </c>
      <c r="AK7" s="608" t="s">
        <v>1391</v>
      </c>
      <c r="AL7" s="1554"/>
    </row>
    <row r="8" spans="1:264" s="1364" customFormat="1" ht="12.95" customHeight="1">
      <c r="A8" s="256">
        <v>10</v>
      </c>
      <c r="B8" s="257">
        <v>43631</v>
      </c>
      <c r="C8" s="713" t="str">
        <f>"*"&amp;D8&amp;"*"</f>
        <v>*PDR1906-1247*</v>
      </c>
      <c r="D8" s="672" t="s">
        <v>4171</v>
      </c>
      <c r="E8" s="256" t="s">
        <v>4170</v>
      </c>
      <c r="F8" s="256"/>
      <c r="G8" s="297" t="s">
        <v>2814</v>
      </c>
      <c r="H8" s="258" t="s">
        <v>2427</v>
      </c>
      <c r="I8" s="258" t="s">
        <v>2813</v>
      </c>
      <c r="J8" s="256">
        <v>1000</v>
      </c>
      <c r="K8" s="257">
        <v>43641</v>
      </c>
      <c r="L8" s="258" t="s">
        <v>2812</v>
      </c>
      <c r="M8" s="260" t="s">
        <v>2811</v>
      </c>
      <c r="N8" s="672"/>
      <c r="O8" s="257" t="s">
        <v>1291</v>
      </c>
      <c r="P8" s="257"/>
      <c r="Q8" s="257"/>
      <c r="R8" s="257">
        <v>43637</v>
      </c>
      <c r="S8" s="256">
        <v>1000</v>
      </c>
      <c r="T8" s="256"/>
      <c r="U8" s="256" t="s">
        <v>4596</v>
      </c>
      <c r="V8" s="1373">
        <v>1000</v>
      </c>
      <c r="W8" s="259"/>
      <c r="X8" s="680" t="s">
        <v>1828</v>
      </c>
      <c r="Y8" s="674" t="s">
        <v>1314</v>
      </c>
      <c r="Z8" s="672">
        <v>684</v>
      </c>
      <c r="AA8" s="261">
        <v>1915</v>
      </c>
      <c r="AB8" s="329">
        <f t="shared" ref="AB8:AB35" si="0">S8/AI8+AJ8</f>
        <v>25</v>
      </c>
      <c r="AC8" s="329">
        <f t="shared" ref="AC8:AC35" si="1">AB8+AC7</f>
        <v>25</v>
      </c>
      <c r="AD8" s="340">
        <f t="shared" ref="AD8:AD35" si="2">(10+(AC8/60))</f>
        <v>10.416666666666666</v>
      </c>
      <c r="AE8" s="341">
        <f t="shared" ref="AE8:AE35" si="3">FLOOR(AD8,1)</f>
        <v>10</v>
      </c>
      <c r="AF8" s="340">
        <f t="shared" ref="AF8:AF35" si="4">(AE8+((AD8-AE8)*60*0.01))</f>
        <v>10.25</v>
      </c>
      <c r="AG8" s="262" t="s">
        <v>1330</v>
      </c>
      <c r="AH8" s="255" t="s">
        <v>2</v>
      </c>
      <c r="AI8" s="255">
        <v>100</v>
      </c>
      <c r="AJ8" s="255">
        <v>15</v>
      </c>
      <c r="AK8" s="255">
        <v>10</v>
      </c>
      <c r="AL8" s="726" t="s">
        <v>2810</v>
      </c>
      <c r="AM8" s="274"/>
      <c r="AN8" s="274"/>
      <c r="AO8" s="274"/>
      <c r="AP8" s="274"/>
      <c r="AQ8" s="274"/>
      <c r="AR8" s="274"/>
      <c r="AS8" s="274"/>
      <c r="AT8" s="274"/>
      <c r="AU8" s="274"/>
      <c r="AV8" s="274"/>
      <c r="AW8" s="274"/>
      <c r="AX8" s="274"/>
      <c r="AY8" s="274"/>
      <c r="AZ8" s="274"/>
      <c r="BA8" s="274"/>
      <c r="BB8" s="274"/>
      <c r="BC8" s="274"/>
      <c r="BD8" s="274"/>
      <c r="BE8" s="274"/>
      <c r="BF8" s="274"/>
      <c r="BG8" s="274"/>
      <c r="BH8" s="274"/>
      <c r="BI8" s="274"/>
      <c r="BJ8" s="274"/>
      <c r="BK8" s="274"/>
      <c r="BL8" s="274"/>
      <c r="BM8" s="274"/>
      <c r="BN8" s="274"/>
      <c r="BO8" s="274"/>
      <c r="BP8" s="274"/>
      <c r="BQ8" s="274"/>
      <c r="BR8" s="274"/>
      <c r="BS8" s="274"/>
      <c r="BT8" s="274"/>
      <c r="BU8" s="274"/>
      <c r="BV8" s="274"/>
      <c r="BW8" s="274"/>
      <c r="BX8" s="274"/>
      <c r="BY8" s="274"/>
      <c r="BZ8" s="274"/>
      <c r="CA8" s="274"/>
      <c r="CB8" s="274"/>
      <c r="CC8" s="274"/>
      <c r="CD8" s="274"/>
      <c r="CE8" s="274"/>
      <c r="CF8" s="274"/>
      <c r="CG8" s="274"/>
      <c r="CH8" s="274"/>
      <c r="CI8" s="274"/>
      <c r="CJ8" s="274"/>
      <c r="CK8" s="274"/>
      <c r="CL8" s="274"/>
      <c r="CM8" s="274"/>
      <c r="CN8" s="274"/>
      <c r="CO8" s="274"/>
      <c r="CP8" s="274"/>
      <c r="CQ8" s="274"/>
      <c r="CR8" s="274"/>
      <c r="CS8" s="274"/>
      <c r="CT8" s="274"/>
      <c r="CU8" s="274"/>
      <c r="CV8" s="274"/>
      <c r="CW8" s="274"/>
      <c r="CX8" s="274"/>
      <c r="CY8" s="274"/>
      <c r="CZ8" s="274"/>
      <c r="DA8" s="274"/>
      <c r="DB8" s="274"/>
      <c r="DC8" s="274"/>
      <c r="DD8" s="274"/>
      <c r="DE8" s="274"/>
      <c r="DF8" s="274"/>
      <c r="DG8" s="274"/>
      <c r="DH8" s="274"/>
      <c r="DI8" s="274"/>
      <c r="DJ8" s="274"/>
      <c r="DK8" s="274"/>
      <c r="DL8" s="274"/>
      <c r="DM8" s="274"/>
      <c r="DN8" s="274"/>
      <c r="DO8" s="274"/>
      <c r="DP8" s="274"/>
      <c r="DQ8" s="274"/>
      <c r="DR8" s="274"/>
      <c r="DS8" s="274"/>
      <c r="DT8" s="274"/>
      <c r="DU8" s="274"/>
      <c r="DV8" s="274"/>
      <c r="DW8" s="274"/>
      <c r="DX8" s="274"/>
      <c r="DY8" s="274"/>
      <c r="DZ8" s="274"/>
      <c r="EA8" s="274"/>
      <c r="EB8" s="274"/>
      <c r="EC8" s="274"/>
      <c r="ED8" s="274"/>
      <c r="EE8" s="274"/>
      <c r="EF8" s="274"/>
      <c r="EG8" s="274"/>
      <c r="EH8" s="274"/>
      <c r="EI8" s="274"/>
      <c r="EJ8" s="274"/>
      <c r="EK8" s="274"/>
      <c r="EL8" s="274"/>
      <c r="EM8" s="274"/>
      <c r="EN8" s="274"/>
      <c r="EO8" s="274"/>
      <c r="EP8" s="274"/>
      <c r="EQ8" s="274"/>
      <c r="ER8" s="274"/>
      <c r="ES8" s="274"/>
      <c r="ET8" s="274"/>
      <c r="EU8" s="274"/>
      <c r="EV8" s="274"/>
      <c r="EW8" s="274"/>
      <c r="EX8" s="274"/>
      <c r="EY8" s="274"/>
      <c r="EZ8" s="274"/>
      <c r="FA8" s="274"/>
      <c r="FB8" s="274"/>
      <c r="FC8" s="274"/>
      <c r="FD8" s="274"/>
      <c r="FE8" s="274"/>
      <c r="FF8" s="274"/>
      <c r="FG8" s="274"/>
      <c r="FH8" s="274"/>
      <c r="FI8" s="274"/>
      <c r="FJ8" s="274"/>
      <c r="FK8" s="274"/>
      <c r="FL8" s="274"/>
      <c r="FM8" s="274"/>
      <c r="FN8" s="274"/>
      <c r="FO8" s="274"/>
      <c r="FP8" s="274"/>
      <c r="FQ8" s="274"/>
      <c r="FR8" s="274"/>
      <c r="FS8" s="274"/>
      <c r="FT8" s="274"/>
      <c r="FU8" s="274"/>
      <c r="FV8" s="274"/>
      <c r="FW8" s="274"/>
      <c r="FX8" s="274"/>
      <c r="FY8" s="274"/>
      <c r="FZ8" s="274"/>
      <c r="GA8" s="274"/>
      <c r="GB8" s="274"/>
      <c r="GC8" s="274"/>
      <c r="GD8" s="274"/>
      <c r="GE8" s="274"/>
      <c r="GF8" s="274"/>
      <c r="GG8" s="274"/>
      <c r="GH8" s="274"/>
      <c r="GI8" s="274"/>
      <c r="GJ8" s="274"/>
      <c r="GK8" s="274"/>
      <c r="GL8" s="274"/>
      <c r="GM8" s="274"/>
      <c r="GN8" s="274"/>
      <c r="GO8" s="274"/>
      <c r="GP8" s="274"/>
      <c r="GQ8" s="274"/>
      <c r="GR8" s="274"/>
      <c r="GS8" s="274"/>
      <c r="GT8" s="274"/>
      <c r="GU8" s="274"/>
      <c r="GV8" s="274"/>
      <c r="GW8" s="274"/>
      <c r="GX8" s="274"/>
      <c r="GY8" s="274"/>
      <c r="GZ8" s="274"/>
      <c r="HA8" s="274"/>
      <c r="HB8" s="274"/>
      <c r="HC8" s="274"/>
      <c r="HD8" s="274"/>
      <c r="HE8" s="274"/>
      <c r="HF8" s="274"/>
      <c r="HG8" s="274"/>
      <c r="HH8" s="274"/>
      <c r="HI8" s="274"/>
      <c r="HJ8" s="274"/>
      <c r="HK8" s="274"/>
      <c r="HL8" s="274"/>
      <c r="HM8" s="274"/>
      <c r="HN8" s="274"/>
      <c r="HO8" s="274"/>
      <c r="HP8" s="274"/>
      <c r="HQ8" s="274"/>
      <c r="HR8" s="274"/>
      <c r="HS8" s="274"/>
      <c r="HT8" s="274"/>
      <c r="HU8" s="274"/>
      <c r="HV8" s="274"/>
      <c r="HW8" s="274"/>
      <c r="HX8" s="274"/>
      <c r="HY8" s="274"/>
      <c r="HZ8" s="274"/>
      <c r="IA8" s="274"/>
      <c r="IB8" s="274"/>
      <c r="IC8" s="274"/>
      <c r="ID8" s="274"/>
      <c r="IE8" s="274"/>
      <c r="IF8" s="274"/>
      <c r="IG8" s="274"/>
      <c r="IH8" s="274"/>
      <c r="II8" s="274"/>
      <c r="IJ8" s="274"/>
      <c r="IK8" s="274"/>
      <c r="IL8" s="274"/>
      <c r="IM8" s="274"/>
      <c r="IN8" s="274"/>
      <c r="IO8" s="274"/>
      <c r="IP8" s="274"/>
      <c r="IQ8" s="274"/>
      <c r="IR8" s="274"/>
      <c r="IS8" s="274"/>
      <c r="IT8" s="274"/>
      <c r="IU8" s="274"/>
      <c r="IV8" s="274"/>
      <c r="IW8" s="274"/>
      <c r="IX8" s="274"/>
      <c r="IY8" s="274"/>
      <c r="IZ8" s="274"/>
      <c r="JA8" s="274"/>
      <c r="JB8" s="274"/>
      <c r="JC8" s="274"/>
      <c r="JD8" s="274"/>
    </row>
    <row r="9" spans="1:264" s="792" customFormat="1" ht="12.95" customHeight="1">
      <c r="A9" s="808" t="s">
        <v>1160</v>
      </c>
      <c r="B9" s="806">
        <v>43631</v>
      </c>
      <c r="C9" s="869" t="str">
        <f t="shared" ref="C9:C34" si="5">"*"&amp;D9&amp;"*"</f>
        <v>*PDW1906-0113*</v>
      </c>
      <c r="D9" s="870" t="s">
        <v>4823</v>
      </c>
      <c r="E9" s="808" t="s">
        <v>4168</v>
      </c>
      <c r="F9" s="808"/>
      <c r="G9" s="868" t="s">
        <v>4167</v>
      </c>
      <c r="H9" s="871" t="s">
        <v>1407</v>
      </c>
      <c r="I9" s="258" t="s">
        <v>4166</v>
      </c>
      <c r="J9" s="256">
        <v>36</v>
      </c>
      <c r="K9" s="257">
        <v>22821</v>
      </c>
      <c r="L9" s="258" t="s">
        <v>4165</v>
      </c>
      <c r="M9" s="260" t="s">
        <v>4164</v>
      </c>
      <c r="N9" s="672"/>
      <c r="O9" s="257" t="s">
        <v>1291</v>
      </c>
      <c r="P9" s="257"/>
      <c r="Q9" s="257"/>
      <c r="R9" s="257" t="s">
        <v>2954</v>
      </c>
      <c r="S9" s="256">
        <v>44</v>
      </c>
      <c r="T9" s="256"/>
      <c r="U9" s="256">
        <v>44</v>
      </c>
      <c r="V9" s="1373">
        <v>36</v>
      </c>
      <c r="W9" s="259"/>
      <c r="X9" s="680" t="s">
        <v>1828</v>
      </c>
      <c r="Y9" s="674" t="s">
        <v>1304</v>
      </c>
      <c r="Z9" s="672">
        <v>521</v>
      </c>
      <c r="AA9" s="261">
        <v>1509</v>
      </c>
      <c r="AB9" s="329">
        <f t="shared" si="0"/>
        <v>15.44</v>
      </c>
      <c r="AC9" s="329">
        <f t="shared" si="1"/>
        <v>40.44</v>
      </c>
      <c r="AD9" s="340">
        <f t="shared" si="2"/>
        <v>10.673999999999999</v>
      </c>
      <c r="AE9" s="341">
        <f t="shared" si="3"/>
        <v>10</v>
      </c>
      <c r="AF9" s="340">
        <f t="shared" si="4"/>
        <v>10.404399999999999</v>
      </c>
      <c r="AG9" s="262" t="s">
        <v>1330</v>
      </c>
      <c r="AH9" s="255" t="s">
        <v>2</v>
      </c>
      <c r="AI9" s="255">
        <v>100</v>
      </c>
      <c r="AJ9" s="255">
        <v>15</v>
      </c>
      <c r="AK9" s="255">
        <v>10</v>
      </c>
      <c r="AL9" s="255" t="s">
        <v>2035</v>
      </c>
    </row>
    <row r="10" spans="1:264" s="274" customFormat="1" ht="12.95" customHeight="1">
      <c r="A10" s="256">
        <v>30</v>
      </c>
      <c r="B10" s="257">
        <v>43622</v>
      </c>
      <c r="C10" s="713" t="str">
        <f t="shared" si="5"/>
        <v>*PDR1906-0781*</v>
      </c>
      <c r="D10" s="672" t="s">
        <v>3470</v>
      </c>
      <c r="E10" s="256" t="s">
        <v>3469</v>
      </c>
      <c r="F10" s="256"/>
      <c r="G10" s="297" t="s">
        <v>3468</v>
      </c>
      <c r="H10" s="258" t="s">
        <v>3467</v>
      </c>
      <c r="I10" s="258" t="s">
        <v>3466</v>
      </c>
      <c r="J10" s="256">
        <v>1050</v>
      </c>
      <c r="K10" s="257">
        <v>22822</v>
      </c>
      <c r="L10" s="258" t="s">
        <v>1329</v>
      </c>
      <c r="M10" s="260" t="s">
        <v>3465</v>
      </c>
      <c r="N10" s="672"/>
      <c r="O10" s="257" t="s">
        <v>1291</v>
      </c>
      <c r="P10" s="258"/>
      <c r="Q10" s="258"/>
      <c r="R10" s="257">
        <v>43637</v>
      </c>
      <c r="S10" s="256">
        <v>1053</v>
      </c>
      <c r="T10" s="256"/>
      <c r="U10" s="256" t="s">
        <v>4657</v>
      </c>
      <c r="V10" s="1373">
        <v>1050</v>
      </c>
      <c r="W10" s="259"/>
      <c r="X10" s="680" t="s">
        <v>1828</v>
      </c>
      <c r="Y10" s="674" t="s">
        <v>1314</v>
      </c>
      <c r="Z10" s="672">
        <v>404</v>
      </c>
      <c r="AA10" s="261">
        <v>1239</v>
      </c>
      <c r="AB10" s="329">
        <f t="shared" si="0"/>
        <v>25.53</v>
      </c>
      <c r="AC10" s="329">
        <f t="shared" si="1"/>
        <v>65.97</v>
      </c>
      <c r="AD10" s="340">
        <f t="shared" si="2"/>
        <v>11.099499999999999</v>
      </c>
      <c r="AE10" s="341">
        <f t="shared" si="3"/>
        <v>11</v>
      </c>
      <c r="AF10" s="340">
        <f t="shared" si="4"/>
        <v>11.059699999999999</v>
      </c>
      <c r="AG10" s="262" t="s">
        <v>1330</v>
      </c>
      <c r="AH10" s="255" t="s">
        <v>2</v>
      </c>
      <c r="AI10" s="255">
        <v>100</v>
      </c>
      <c r="AJ10" s="255">
        <v>15</v>
      </c>
      <c r="AK10" s="255">
        <v>10</v>
      </c>
      <c r="AL10" s="255">
        <v>0</v>
      </c>
    </row>
    <row r="11" spans="1:264" s="274" customFormat="1" ht="12.95" customHeight="1">
      <c r="A11" s="256">
        <v>40</v>
      </c>
      <c r="B11" s="257">
        <v>43628</v>
      </c>
      <c r="C11" s="713" t="str">
        <f t="shared" si="5"/>
        <v>*PDR1906-1012*</v>
      </c>
      <c r="D11" s="672" t="s">
        <v>3908</v>
      </c>
      <c r="E11" s="256" t="s">
        <v>3907</v>
      </c>
      <c r="F11" s="256"/>
      <c r="G11" s="297" t="s">
        <v>3906</v>
      </c>
      <c r="H11" s="258" t="s">
        <v>3905</v>
      </c>
      <c r="I11" s="258" t="s">
        <v>3904</v>
      </c>
      <c r="J11" s="256">
        <v>2500</v>
      </c>
      <c r="K11" s="257">
        <v>22823</v>
      </c>
      <c r="L11" s="258" t="s">
        <v>3903</v>
      </c>
      <c r="M11" s="260" t="s">
        <v>3902</v>
      </c>
      <c r="N11" s="672"/>
      <c r="O11" s="257"/>
      <c r="P11" s="257">
        <v>43628</v>
      </c>
      <c r="Q11" s="257"/>
      <c r="R11" s="257">
        <v>43638</v>
      </c>
      <c r="S11" s="256">
        <v>2500</v>
      </c>
      <c r="T11" s="256"/>
      <c r="U11" s="256" t="s">
        <v>4663</v>
      </c>
      <c r="V11" s="1373">
        <v>2500</v>
      </c>
      <c r="W11" s="259"/>
      <c r="X11" s="680" t="s">
        <v>1828</v>
      </c>
      <c r="Y11" s="674" t="s">
        <v>3901</v>
      </c>
      <c r="Z11" s="672">
        <v>460</v>
      </c>
      <c r="AA11" s="261">
        <v>1687</v>
      </c>
      <c r="AB11" s="329">
        <f t="shared" si="0"/>
        <v>40</v>
      </c>
      <c r="AC11" s="329">
        <f t="shared" si="1"/>
        <v>105.97</v>
      </c>
      <c r="AD11" s="340">
        <f t="shared" si="2"/>
        <v>11.766166666666667</v>
      </c>
      <c r="AE11" s="341">
        <f t="shared" si="3"/>
        <v>11</v>
      </c>
      <c r="AF11" s="340">
        <f t="shared" si="4"/>
        <v>11.4597</v>
      </c>
      <c r="AG11" s="262" t="s">
        <v>1330</v>
      </c>
      <c r="AH11" s="255" t="s">
        <v>2</v>
      </c>
      <c r="AI11" s="255">
        <v>100</v>
      </c>
      <c r="AJ11" s="255">
        <v>15</v>
      </c>
      <c r="AK11" s="255">
        <v>10</v>
      </c>
      <c r="AL11" s="255" t="s">
        <v>3900</v>
      </c>
    </row>
    <row r="12" spans="1:264" s="274" customFormat="1" ht="12.95" customHeight="1">
      <c r="A12" s="256">
        <v>50</v>
      </c>
      <c r="B12" s="257">
        <v>43637</v>
      </c>
      <c r="C12" s="713" t="str">
        <f t="shared" si="5"/>
        <v>*PDR1906-1418*</v>
      </c>
      <c r="D12" s="672" t="s">
        <v>4577</v>
      </c>
      <c r="E12" s="256" t="s">
        <v>4576</v>
      </c>
      <c r="F12" s="256"/>
      <c r="G12" s="297" t="s">
        <v>4573</v>
      </c>
      <c r="H12" s="258" t="s">
        <v>1452</v>
      </c>
      <c r="I12" s="258" t="s">
        <v>4572</v>
      </c>
      <c r="J12" s="256">
        <v>2000</v>
      </c>
      <c r="K12" s="257">
        <v>22822</v>
      </c>
      <c r="L12" s="258" t="s">
        <v>4571</v>
      </c>
      <c r="M12" s="260" t="s">
        <v>4570</v>
      </c>
      <c r="N12" s="672"/>
      <c r="O12" s="257" t="s">
        <v>1291</v>
      </c>
      <c r="P12" s="257"/>
      <c r="Q12" s="257"/>
      <c r="R12" s="257">
        <v>43640</v>
      </c>
      <c r="S12" s="256">
        <v>2010</v>
      </c>
      <c r="T12" s="256"/>
      <c r="U12" s="256" t="s">
        <v>4699</v>
      </c>
      <c r="V12" s="1373">
        <v>2000</v>
      </c>
      <c r="W12" s="259"/>
      <c r="X12" s="680" t="s">
        <v>1829</v>
      </c>
      <c r="Y12" s="260" t="s">
        <v>3797</v>
      </c>
      <c r="Z12" s="672">
        <v>489</v>
      </c>
      <c r="AA12" s="261">
        <v>1227</v>
      </c>
      <c r="AB12" s="329">
        <f t="shared" si="0"/>
        <v>35.1</v>
      </c>
      <c r="AC12" s="329">
        <f t="shared" si="1"/>
        <v>141.07</v>
      </c>
      <c r="AD12" s="340">
        <f t="shared" si="2"/>
        <v>12.351166666666666</v>
      </c>
      <c r="AE12" s="341">
        <f t="shared" si="3"/>
        <v>12</v>
      </c>
      <c r="AF12" s="340">
        <f t="shared" si="4"/>
        <v>12.210699999999999</v>
      </c>
      <c r="AG12" s="262" t="s">
        <v>1330</v>
      </c>
      <c r="AH12" s="255" t="s">
        <v>2</v>
      </c>
      <c r="AI12" s="255">
        <v>100</v>
      </c>
      <c r="AJ12" s="255">
        <v>15</v>
      </c>
      <c r="AK12" s="255">
        <v>20</v>
      </c>
      <c r="AL12" s="255" t="s">
        <v>4569</v>
      </c>
    </row>
    <row r="13" spans="1:264" s="274" customFormat="1" ht="12.95" customHeight="1">
      <c r="A13" s="256">
        <v>60</v>
      </c>
      <c r="B13" s="257">
        <v>43637</v>
      </c>
      <c r="C13" s="713" t="str">
        <f t="shared" si="5"/>
        <v>*PDR1906-1419*</v>
      </c>
      <c r="D13" s="672" t="s">
        <v>4575</v>
      </c>
      <c r="E13" s="256" t="s">
        <v>4574</v>
      </c>
      <c r="F13" s="256"/>
      <c r="G13" s="297" t="s">
        <v>4573</v>
      </c>
      <c r="H13" s="258" t="s">
        <v>1452</v>
      </c>
      <c r="I13" s="258" t="s">
        <v>4572</v>
      </c>
      <c r="J13" s="256">
        <v>4000</v>
      </c>
      <c r="K13" s="257">
        <v>22822</v>
      </c>
      <c r="L13" s="258" t="s">
        <v>4571</v>
      </c>
      <c r="M13" s="260" t="s">
        <v>4570</v>
      </c>
      <c r="N13" s="672"/>
      <c r="O13" s="257" t="s">
        <v>1291</v>
      </c>
      <c r="P13" s="257"/>
      <c r="Q13" s="257"/>
      <c r="R13" s="257">
        <v>43640</v>
      </c>
      <c r="S13" s="256">
        <v>4010</v>
      </c>
      <c r="T13" s="256"/>
      <c r="U13" s="256">
        <v>4010</v>
      </c>
      <c r="V13" s="1373">
        <v>4000</v>
      </c>
      <c r="W13" s="259"/>
      <c r="X13" s="680" t="s">
        <v>1829</v>
      </c>
      <c r="Y13" s="260" t="s">
        <v>3797</v>
      </c>
      <c r="Z13" s="672">
        <v>489</v>
      </c>
      <c r="AA13" s="261">
        <v>1227</v>
      </c>
      <c r="AB13" s="329">
        <f t="shared" si="0"/>
        <v>40.1</v>
      </c>
      <c r="AC13" s="329">
        <f t="shared" si="1"/>
        <v>181.17</v>
      </c>
      <c r="AD13" s="340">
        <f t="shared" si="2"/>
        <v>13.019500000000001</v>
      </c>
      <c r="AE13" s="341">
        <f t="shared" si="3"/>
        <v>13</v>
      </c>
      <c r="AF13" s="340">
        <f t="shared" si="4"/>
        <v>13.011700000000001</v>
      </c>
      <c r="AG13" s="262" t="s">
        <v>1330</v>
      </c>
      <c r="AH13" s="255" t="s">
        <v>2</v>
      </c>
      <c r="AI13" s="255">
        <v>100</v>
      </c>
      <c r="AJ13" s="255"/>
      <c r="AK13" s="255">
        <v>20</v>
      </c>
      <c r="AL13" s="255" t="s">
        <v>4569</v>
      </c>
    </row>
    <row r="14" spans="1:264" s="274" customFormat="1" ht="12.95" customHeight="1">
      <c r="A14" s="256">
        <v>70</v>
      </c>
      <c r="B14" s="257">
        <v>43635</v>
      </c>
      <c r="C14" s="713" t="str">
        <f t="shared" si="5"/>
        <v>*PDR1906-1359*</v>
      </c>
      <c r="D14" s="672" t="s">
        <v>4389</v>
      </c>
      <c r="E14" s="256" t="s">
        <v>4388</v>
      </c>
      <c r="F14" s="256"/>
      <c r="G14" s="297" t="s">
        <v>2323</v>
      </c>
      <c r="H14" s="258" t="s">
        <v>1358</v>
      </c>
      <c r="I14" s="258" t="s">
        <v>3081</v>
      </c>
      <c r="J14" s="256">
        <v>12000</v>
      </c>
      <c r="K14" s="257">
        <v>22822</v>
      </c>
      <c r="L14" s="258" t="s">
        <v>2322</v>
      </c>
      <c r="M14" s="260" t="s">
        <v>2321</v>
      </c>
      <c r="N14" s="672"/>
      <c r="O14" s="257" t="s">
        <v>1291</v>
      </c>
      <c r="P14" s="257"/>
      <c r="Q14" s="257"/>
      <c r="R14" s="257">
        <v>43638</v>
      </c>
      <c r="S14" s="256">
        <v>12000</v>
      </c>
      <c r="T14" s="256"/>
      <c r="U14" s="256" t="s">
        <v>4658</v>
      </c>
      <c r="V14" s="1373">
        <v>12000</v>
      </c>
      <c r="W14" s="259"/>
      <c r="X14" s="680" t="s">
        <v>1829</v>
      </c>
      <c r="Y14" s="260" t="s">
        <v>1336</v>
      </c>
      <c r="Z14" s="672">
        <v>434</v>
      </c>
      <c r="AA14" s="261">
        <v>1185</v>
      </c>
      <c r="AB14" s="329">
        <f t="shared" si="0"/>
        <v>135</v>
      </c>
      <c r="AC14" s="329">
        <f t="shared" si="1"/>
        <v>316.16999999999996</v>
      </c>
      <c r="AD14" s="340">
        <f t="shared" si="2"/>
        <v>15.269499999999999</v>
      </c>
      <c r="AE14" s="341">
        <f t="shared" si="3"/>
        <v>15</v>
      </c>
      <c r="AF14" s="340">
        <f t="shared" si="4"/>
        <v>15.1617</v>
      </c>
      <c r="AG14" s="262" t="s">
        <v>1330</v>
      </c>
      <c r="AH14" s="255" t="s">
        <v>2</v>
      </c>
      <c r="AI14" s="255">
        <v>100</v>
      </c>
      <c r="AJ14" s="255">
        <v>15</v>
      </c>
      <c r="AK14" s="255">
        <v>20</v>
      </c>
      <c r="AL14" s="751" t="s">
        <v>1384</v>
      </c>
    </row>
    <row r="15" spans="1:264" s="274" customFormat="1" ht="15" customHeight="1">
      <c r="A15" s="256">
        <v>80</v>
      </c>
      <c r="B15" s="257">
        <v>43638</v>
      </c>
      <c r="C15" s="713" t="str">
        <f t="shared" ref="C15:C21" si="6">"*"&amp;D15&amp;"*"</f>
        <v>*PDR1906-1478*</v>
      </c>
      <c r="D15" s="672" t="s">
        <v>4685</v>
      </c>
      <c r="E15" s="256" t="s">
        <v>4686</v>
      </c>
      <c r="F15" s="256"/>
      <c r="G15" s="297" t="s">
        <v>2552</v>
      </c>
      <c r="H15" s="258" t="s">
        <v>2551</v>
      </c>
      <c r="I15" s="258" t="s">
        <v>2550</v>
      </c>
      <c r="J15" s="256">
        <v>2060</v>
      </c>
      <c r="K15" s="257">
        <v>22821</v>
      </c>
      <c r="L15" s="258" t="s">
        <v>2549</v>
      </c>
      <c r="M15" s="260" t="s">
        <v>2548</v>
      </c>
      <c r="N15" s="672" t="s">
        <v>2147</v>
      </c>
      <c r="O15" s="257" t="s">
        <v>1291</v>
      </c>
      <c r="P15" s="257"/>
      <c r="Q15" s="257"/>
      <c r="R15" s="257">
        <v>43640</v>
      </c>
      <c r="S15" s="256">
        <v>2060</v>
      </c>
      <c r="T15" s="859" t="s">
        <v>2209</v>
      </c>
      <c r="U15" s="1176"/>
      <c r="V15" s="743">
        <v>2060</v>
      </c>
      <c r="W15" s="259"/>
      <c r="X15" s="680" t="s">
        <v>1828</v>
      </c>
      <c r="Y15" s="674" t="s">
        <v>2152</v>
      </c>
      <c r="Z15" s="672">
        <v>508</v>
      </c>
      <c r="AA15" s="261">
        <v>1675</v>
      </c>
      <c r="AB15" s="329">
        <f t="shared" si="0"/>
        <v>70.599999999999994</v>
      </c>
      <c r="AC15" s="329">
        <f t="shared" si="1"/>
        <v>386.77</v>
      </c>
      <c r="AD15" s="340">
        <f t="shared" si="2"/>
        <v>16.446166666666667</v>
      </c>
      <c r="AE15" s="341">
        <f t="shared" si="3"/>
        <v>16</v>
      </c>
      <c r="AF15" s="340">
        <f t="shared" si="4"/>
        <v>16.267700000000001</v>
      </c>
      <c r="AG15" s="262" t="s">
        <v>1330</v>
      </c>
      <c r="AH15" s="255" t="s">
        <v>2</v>
      </c>
      <c r="AI15" s="255">
        <v>100</v>
      </c>
      <c r="AJ15" s="255">
        <v>50</v>
      </c>
      <c r="AK15" s="255">
        <v>10</v>
      </c>
      <c r="AL15" s="255" t="s">
        <v>2547</v>
      </c>
    </row>
    <row r="16" spans="1:264" s="274" customFormat="1" ht="15" customHeight="1">
      <c r="A16" s="256">
        <v>90</v>
      </c>
      <c r="B16" s="257">
        <v>43638</v>
      </c>
      <c r="C16" s="713" t="str">
        <f t="shared" si="6"/>
        <v>*PDR1906-1480*</v>
      </c>
      <c r="D16" s="672" t="s">
        <v>4687</v>
      </c>
      <c r="E16" s="256" t="s">
        <v>4686</v>
      </c>
      <c r="F16" s="256"/>
      <c r="G16" s="297" t="s">
        <v>2552</v>
      </c>
      <c r="H16" s="258" t="s">
        <v>2551</v>
      </c>
      <c r="I16" s="258" t="s">
        <v>2550</v>
      </c>
      <c r="J16" s="256">
        <v>2060</v>
      </c>
      <c r="K16" s="257">
        <v>22821</v>
      </c>
      <c r="L16" s="258" t="s">
        <v>2549</v>
      </c>
      <c r="M16" s="260" t="s">
        <v>2548</v>
      </c>
      <c r="N16" s="672" t="s">
        <v>2147</v>
      </c>
      <c r="O16" s="257" t="s">
        <v>1291</v>
      </c>
      <c r="P16" s="257"/>
      <c r="Q16" s="257"/>
      <c r="R16" s="257">
        <v>43640</v>
      </c>
      <c r="S16" s="256">
        <v>2060</v>
      </c>
      <c r="T16" s="859" t="s">
        <v>2209</v>
      </c>
      <c r="U16" s="1176"/>
      <c r="V16" s="743">
        <v>2060</v>
      </c>
      <c r="W16" s="259"/>
      <c r="X16" s="680" t="s">
        <v>1828</v>
      </c>
      <c r="Y16" s="674" t="s">
        <v>2152</v>
      </c>
      <c r="Z16" s="672">
        <v>508</v>
      </c>
      <c r="AA16" s="261">
        <v>1675</v>
      </c>
      <c r="AB16" s="329">
        <f t="shared" si="0"/>
        <v>20.6</v>
      </c>
      <c r="AC16" s="329">
        <f t="shared" si="1"/>
        <v>407.37</v>
      </c>
      <c r="AD16" s="340">
        <f t="shared" si="2"/>
        <v>16.7895</v>
      </c>
      <c r="AE16" s="341">
        <f t="shared" si="3"/>
        <v>16</v>
      </c>
      <c r="AF16" s="340">
        <f t="shared" si="4"/>
        <v>16.473700000000001</v>
      </c>
      <c r="AG16" s="262" t="s">
        <v>1330</v>
      </c>
      <c r="AH16" s="255" t="s">
        <v>2</v>
      </c>
      <c r="AI16" s="255">
        <v>100</v>
      </c>
      <c r="AJ16" s="255"/>
      <c r="AK16" s="255">
        <v>10</v>
      </c>
      <c r="AL16" s="255" t="s">
        <v>2547</v>
      </c>
    </row>
    <row r="17" spans="1:264" s="274" customFormat="1" ht="15" customHeight="1">
      <c r="A17" s="256">
        <v>100</v>
      </c>
      <c r="B17" s="257">
        <v>43638</v>
      </c>
      <c r="C17" s="713" t="str">
        <f t="shared" si="6"/>
        <v>*PDR1906-1482*</v>
      </c>
      <c r="D17" s="672" t="s">
        <v>4688</v>
      </c>
      <c r="E17" s="256" t="s">
        <v>4686</v>
      </c>
      <c r="F17" s="256"/>
      <c r="G17" s="297" t="s">
        <v>2552</v>
      </c>
      <c r="H17" s="258" t="s">
        <v>2551</v>
      </c>
      <c r="I17" s="258" t="s">
        <v>2550</v>
      </c>
      <c r="J17" s="256">
        <v>2060</v>
      </c>
      <c r="K17" s="257">
        <v>22821</v>
      </c>
      <c r="L17" s="258" t="s">
        <v>2549</v>
      </c>
      <c r="M17" s="260" t="s">
        <v>2548</v>
      </c>
      <c r="N17" s="672" t="s">
        <v>2147</v>
      </c>
      <c r="O17" s="257" t="s">
        <v>1291</v>
      </c>
      <c r="P17" s="257"/>
      <c r="Q17" s="257"/>
      <c r="R17" s="257">
        <v>43640</v>
      </c>
      <c r="S17" s="256">
        <v>2060</v>
      </c>
      <c r="T17" s="859" t="s">
        <v>2209</v>
      </c>
      <c r="U17" s="1176"/>
      <c r="V17" s="743">
        <v>2060</v>
      </c>
      <c r="W17" s="259"/>
      <c r="X17" s="680" t="s">
        <v>1828</v>
      </c>
      <c r="Y17" s="674" t="s">
        <v>2152</v>
      </c>
      <c r="Z17" s="672">
        <v>508</v>
      </c>
      <c r="AA17" s="261">
        <v>1675</v>
      </c>
      <c r="AB17" s="329">
        <f t="shared" si="0"/>
        <v>20.6</v>
      </c>
      <c r="AC17" s="329">
        <f t="shared" si="1"/>
        <v>427.97</v>
      </c>
      <c r="AD17" s="340">
        <f t="shared" si="2"/>
        <v>17.132833333333334</v>
      </c>
      <c r="AE17" s="341">
        <f t="shared" si="3"/>
        <v>17</v>
      </c>
      <c r="AF17" s="340">
        <f t="shared" si="4"/>
        <v>17.079699999999999</v>
      </c>
      <c r="AG17" s="262" t="s">
        <v>1330</v>
      </c>
      <c r="AH17" s="255" t="s">
        <v>2</v>
      </c>
      <c r="AI17" s="255">
        <v>100</v>
      </c>
      <c r="AJ17" s="255"/>
      <c r="AK17" s="255">
        <v>10</v>
      </c>
      <c r="AL17" s="255" t="s">
        <v>2547</v>
      </c>
    </row>
    <row r="18" spans="1:264" s="274" customFormat="1" ht="15" customHeight="1">
      <c r="A18" s="256">
        <v>110</v>
      </c>
      <c r="B18" s="257">
        <v>43638</v>
      </c>
      <c r="C18" s="713" t="str">
        <f t="shared" si="6"/>
        <v>*PDR1906-1484*</v>
      </c>
      <c r="D18" s="672" t="s">
        <v>4689</v>
      </c>
      <c r="E18" s="256" t="s">
        <v>4686</v>
      </c>
      <c r="F18" s="256"/>
      <c r="G18" s="297" t="s">
        <v>2552</v>
      </c>
      <c r="H18" s="258" t="s">
        <v>2551</v>
      </c>
      <c r="I18" s="258" t="s">
        <v>2550</v>
      </c>
      <c r="J18" s="256">
        <v>2060</v>
      </c>
      <c r="K18" s="257">
        <v>22821</v>
      </c>
      <c r="L18" s="258" t="s">
        <v>2549</v>
      </c>
      <c r="M18" s="260" t="s">
        <v>2548</v>
      </c>
      <c r="N18" s="672" t="s">
        <v>2147</v>
      </c>
      <c r="O18" s="257" t="s">
        <v>1291</v>
      </c>
      <c r="P18" s="257"/>
      <c r="Q18" s="257"/>
      <c r="R18" s="257">
        <v>43640</v>
      </c>
      <c r="S18" s="256">
        <v>2060</v>
      </c>
      <c r="T18" s="859" t="s">
        <v>2209</v>
      </c>
      <c r="U18" s="1176"/>
      <c r="V18" s="743">
        <v>2060</v>
      </c>
      <c r="W18" s="259"/>
      <c r="X18" s="680" t="s">
        <v>1828</v>
      </c>
      <c r="Y18" s="674" t="s">
        <v>2152</v>
      </c>
      <c r="Z18" s="672">
        <v>508</v>
      </c>
      <c r="AA18" s="261">
        <v>1675</v>
      </c>
      <c r="AB18" s="329">
        <f t="shared" si="0"/>
        <v>20.6</v>
      </c>
      <c r="AC18" s="329">
        <f t="shared" si="1"/>
        <v>448.57000000000005</v>
      </c>
      <c r="AD18" s="340">
        <f t="shared" si="2"/>
        <v>17.476166666666668</v>
      </c>
      <c r="AE18" s="341">
        <f t="shared" si="3"/>
        <v>17</v>
      </c>
      <c r="AF18" s="340">
        <f t="shared" si="4"/>
        <v>17.285700000000002</v>
      </c>
      <c r="AG18" s="262" t="s">
        <v>1330</v>
      </c>
      <c r="AH18" s="255" t="s">
        <v>2</v>
      </c>
      <c r="AI18" s="255">
        <v>100</v>
      </c>
      <c r="AJ18" s="255"/>
      <c r="AK18" s="255">
        <v>10</v>
      </c>
      <c r="AL18" s="255" t="s">
        <v>2547</v>
      </c>
    </row>
    <row r="19" spans="1:264" s="274" customFormat="1" ht="15" customHeight="1">
      <c r="A19" s="256">
        <v>120</v>
      </c>
      <c r="B19" s="257">
        <v>43638</v>
      </c>
      <c r="C19" s="713" t="str">
        <f t="shared" si="6"/>
        <v>*PDR1906-1486*</v>
      </c>
      <c r="D19" s="672" t="s">
        <v>4690</v>
      </c>
      <c r="E19" s="256" t="s">
        <v>4686</v>
      </c>
      <c r="F19" s="256"/>
      <c r="G19" s="297" t="s">
        <v>2552</v>
      </c>
      <c r="H19" s="258" t="s">
        <v>2551</v>
      </c>
      <c r="I19" s="258" t="s">
        <v>2550</v>
      </c>
      <c r="J19" s="256">
        <v>2060</v>
      </c>
      <c r="K19" s="257">
        <v>22821</v>
      </c>
      <c r="L19" s="258" t="s">
        <v>2549</v>
      </c>
      <c r="M19" s="260" t="s">
        <v>2548</v>
      </c>
      <c r="N19" s="672" t="s">
        <v>2147</v>
      </c>
      <c r="O19" s="257" t="s">
        <v>1291</v>
      </c>
      <c r="P19" s="257"/>
      <c r="Q19" s="257"/>
      <c r="R19" s="257">
        <v>43640</v>
      </c>
      <c r="S19" s="256">
        <v>2060</v>
      </c>
      <c r="T19" s="859" t="s">
        <v>2209</v>
      </c>
      <c r="U19" s="1176"/>
      <c r="V19" s="743">
        <v>2060</v>
      </c>
      <c r="W19" s="259"/>
      <c r="X19" s="680" t="s">
        <v>1828</v>
      </c>
      <c r="Y19" s="674" t="s">
        <v>2152</v>
      </c>
      <c r="Z19" s="672">
        <v>508</v>
      </c>
      <c r="AA19" s="261">
        <v>1675</v>
      </c>
      <c r="AB19" s="329">
        <f t="shared" si="0"/>
        <v>20.6</v>
      </c>
      <c r="AC19" s="329">
        <f t="shared" si="1"/>
        <v>469.17000000000007</v>
      </c>
      <c r="AD19" s="340">
        <f t="shared" si="2"/>
        <v>17.819500000000001</v>
      </c>
      <c r="AE19" s="341">
        <f t="shared" si="3"/>
        <v>17</v>
      </c>
      <c r="AF19" s="340">
        <f t="shared" si="4"/>
        <v>17.491700000000002</v>
      </c>
      <c r="AG19" s="262" t="s">
        <v>1330</v>
      </c>
      <c r="AH19" s="255" t="s">
        <v>2</v>
      </c>
      <c r="AI19" s="255">
        <v>100</v>
      </c>
      <c r="AJ19" s="255"/>
      <c r="AK19" s="255">
        <v>10</v>
      </c>
      <c r="AL19" s="255" t="s">
        <v>2547</v>
      </c>
    </row>
    <row r="20" spans="1:264" s="792" customFormat="1" ht="15" customHeight="1">
      <c r="A20" s="256" t="s">
        <v>2120</v>
      </c>
      <c r="B20" s="257">
        <v>43640</v>
      </c>
      <c r="C20" s="713" t="str">
        <f t="shared" si="6"/>
        <v>*PDR1906-1488*</v>
      </c>
      <c r="D20" s="672" t="s">
        <v>4706</v>
      </c>
      <c r="E20" s="256" t="s">
        <v>4686</v>
      </c>
      <c r="F20" s="256"/>
      <c r="G20" s="297" t="s">
        <v>2552</v>
      </c>
      <c r="H20" s="258" t="s">
        <v>2551</v>
      </c>
      <c r="I20" s="258" t="s">
        <v>2550</v>
      </c>
      <c r="J20" s="256">
        <v>2060</v>
      </c>
      <c r="K20" s="257">
        <v>22821</v>
      </c>
      <c r="L20" s="258" t="s">
        <v>2549</v>
      </c>
      <c r="M20" s="260" t="s">
        <v>2548</v>
      </c>
      <c r="N20" s="672" t="s">
        <v>2147</v>
      </c>
      <c r="O20" s="257" t="s">
        <v>1291</v>
      </c>
      <c r="P20" s="257"/>
      <c r="Q20" s="257"/>
      <c r="R20" s="257">
        <v>43640</v>
      </c>
      <c r="S20" s="256">
        <v>2060</v>
      </c>
      <c r="T20" s="857" t="s">
        <v>2209</v>
      </c>
      <c r="U20" s="857"/>
      <c r="V20" s="743">
        <v>2060</v>
      </c>
      <c r="W20" s="259"/>
      <c r="X20" s="680" t="s">
        <v>1828</v>
      </c>
      <c r="Y20" s="260" t="s">
        <v>2152</v>
      </c>
      <c r="Z20" s="672">
        <v>508</v>
      </c>
      <c r="AA20" s="261">
        <v>1675</v>
      </c>
      <c r="AB20" s="329">
        <f t="shared" si="0"/>
        <v>20.6</v>
      </c>
      <c r="AC20" s="329">
        <f t="shared" si="1"/>
        <v>489.7700000000001</v>
      </c>
      <c r="AD20" s="340">
        <f t="shared" si="2"/>
        <v>18.162833333333335</v>
      </c>
      <c r="AE20" s="341">
        <f t="shared" si="3"/>
        <v>18</v>
      </c>
      <c r="AF20" s="340">
        <f t="shared" si="4"/>
        <v>18.0977</v>
      </c>
      <c r="AG20" s="262" t="s">
        <v>1330</v>
      </c>
      <c r="AH20" s="255" t="s">
        <v>2</v>
      </c>
      <c r="AI20" s="255">
        <v>100</v>
      </c>
      <c r="AJ20" s="846"/>
      <c r="AK20" s="792">
        <v>10</v>
      </c>
      <c r="AL20" s="792" t="s">
        <v>2547</v>
      </c>
    </row>
    <row r="21" spans="1:264" s="792" customFormat="1" ht="15" customHeight="1">
      <c r="A21" s="256" t="s">
        <v>2120</v>
      </c>
      <c r="B21" s="257">
        <v>43640</v>
      </c>
      <c r="C21" s="713" t="str">
        <f t="shared" si="6"/>
        <v>*PDR1906-1490*</v>
      </c>
      <c r="D21" s="672" t="s">
        <v>4707</v>
      </c>
      <c r="E21" s="256" t="s">
        <v>4686</v>
      </c>
      <c r="F21" s="256"/>
      <c r="G21" s="297" t="s">
        <v>2552</v>
      </c>
      <c r="H21" s="258" t="s">
        <v>2551</v>
      </c>
      <c r="I21" s="258" t="s">
        <v>2550</v>
      </c>
      <c r="J21" s="256">
        <v>2060</v>
      </c>
      <c r="K21" s="257">
        <v>22821</v>
      </c>
      <c r="L21" s="258" t="s">
        <v>2549</v>
      </c>
      <c r="M21" s="260" t="s">
        <v>2548</v>
      </c>
      <c r="N21" s="672" t="s">
        <v>2147</v>
      </c>
      <c r="O21" s="257" t="s">
        <v>1291</v>
      </c>
      <c r="P21" s="257"/>
      <c r="Q21" s="257"/>
      <c r="R21" s="257">
        <v>43640</v>
      </c>
      <c r="S21" s="256">
        <v>2060</v>
      </c>
      <c r="T21" s="857" t="s">
        <v>2209</v>
      </c>
      <c r="U21" s="857"/>
      <c r="V21" s="743">
        <v>2060</v>
      </c>
      <c r="W21" s="259"/>
      <c r="X21" s="680" t="s">
        <v>1828</v>
      </c>
      <c r="Y21" s="260" t="s">
        <v>2152</v>
      </c>
      <c r="Z21" s="672">
        <v>508</v>
      </c>
      <c r="AA21" s="261">
        <v>1675</v>
      </c>
      <c r="AB21" s="329">
        <f t="shared" si="0"/>
        <v>20.6</v>
      </c>
      <c r="AC21" s="329">
        <f t="shared" si="1"/>
        <v>510.37000000000012</v>
      </c>
      <c r="AD21" s="340">
        <f t="shared" si="2"/>
        <v>18.506166666666669</v>
      </c>
      <c r="AE21" s="341">
        <f t="shared" si="3"/>
        <v>18</v>
      </c>
      <c r="AF21" s="340">
        <f t="shared" si="4"/>
        <v>18.303700000000003</v>
      </c>
      <c r="AG21" s="262" t="s">
        <v>1330</v>
      </c>
      <c r="AH21" s="255" t="s">
        <v>2</v>
      </c>
      <c r="AI21" s="255">
        <v>100</v>
      </c>
      <c r="AJ21" s="846"/>
      <c r="AK21" s="792">
        <v>10</v>
      </c>
      <c r="AL21" s="792" t="s">
        <v>2547</v>
      </c>
    </row>
    <row r="22" spans="1:264" s="274" customFormat="1" ht="12.95" customHeight="1">
      <c r="A22" s="256">
        <v>150</v>
      </c>
      <c r="B22" s="275">
        <v>43582</v>
      </c>
      <c r="C22" s="713" t="str">
        <f t="shared" si="5"/>
        <v>*PDR1906-0034*</v>
      </c>
      <c r="D22" s="1188" t="s">
        <v>2334</v>
      </c>
      <c r="E22" s="1190" t="s">
        <v>2335</v>
      </c>
      <c r="F22" s="1190"/>
      <c r="G22" s="1381" t="s">
        <v>2119</v>
      </c>
      <c r="H22" s="1382" t="s">
        <v>1450</v>
      </c>
      <c r="I22" s="1382" t="s">
        <v>2118</v>
      </c>
      <c r="J22" s="1190">
        <v>410</v>
      </c>
      <c r="K22" s="1189">
        <v>22824</v>
      </c>
      <c r="L22" s="150" t="s">
        <v>2117</v>
      </c>
      <c r="M22" s="707" t="s">
        <v>2116</v>
      </c>
      <c r="N22" s="1188" t="s">
        <v>4824</v>
      </c>
      <c r="O22" s="275" t="s">
        <v>1291</v>
      </c>
      <c r="P22" s="275"/>
      <c r="Q22" s="275"/>
      <c r="R22" s="1189">
        <v>43640</v>
      </c>
      <c r="S22" s="1190">
        <v>413</v>
      </c>
      <c r="T22" s="1190"/>
      <c r="U22" s="1190" t="s">
        <v>4700</v>
      </c>
      <c r="V22" s="743">
        <v>410</v>
      </c>
      <c r="W22" s="708"/>
      <c r="X22" s="709" t="s">
        <v>1829</v>
      </c>
      <c r="Y22" s="707" t="s">
        <v>1336</v>
      </c>
      <c r="Z22" s="1365">
        <v>434</v>
      </c>
      <c r="AA22" s="710">
        <v>1185</v>
      </c>
      <c r="AB22" s="329">
        <f t="shared" si="0"/>
        <v>23.259999999999998</v>
      </c>
      <c r="AC22" s="329">
        <f t="shared" si="1"/>
        <v>533.63000000000011</v>
      </c>
      <c r="AD22" s="340">
        <f t="shared" si="2"/>
        <v>18.893833333333333</v>
      </c>
      <c r="AE22" s="341">
        <f t="shared" si="3"/>
        <v>18</v>
      </c>
      <c r="AF22" s="340">
        <f t="shared" si="4"/>
        <v>18.536300000000001</v>
      </c>
      <c r="AG22" s="146" t="s">
        <v>1330</v>
      </c>
      <c r="AH22" s="711" t="s">
        <v>2</v>
      </c>
      <c r="AI22" s="255">
        <v>50</v>
      </c>
      <c r="AJ22" s="711">
        <v>15</v>
      </c>
      <c r="AK22" s="711">
        <v>20</v>
      </c>
      <c r="AL22" s="1343" t="s">
        <v>2084</v>
      </c>
      <c r="AM22" s="295"/>
      <c r="AN22" s="295"/>
      <c r="AO22" s="295"/>
      <c r="AP22" s="295"/>
      <c r="AQ22" s="295"/>
      <c r="AR22" s="295"/>
      <c r="AS22" s="295"/>
      <c r="AT22" s="295"/>
      <c r="AU22" s="295"/>
      <c r="AV22" s="295"/>
      <c r="AW22" s="295"/>
      <c r="AX22" s="295"/>
      <c r="AY22" s="295"/>
      <c r="AZ22" s="295"/>
      <c r="BA22" s="295"/>
      <c r="BB22" s="295"/>
      <c r="BC22" s="295"/>
      <c r="BD22" s="295"/>
      <c r="BE22" s="295"/>
      <c r="BF22" s="295"/>
      <c r="BG22" s="295"/>
      <c r="BH22" s="295"/>
      <c r="BI22" s="295"/>
      <c r="BJ22" s="295"/>
      <c r="BK22" s="295"/>
      <c r="BL22" s="295"/>
      <c r="BM22" s="295"/>
      <c r="BN22" s="295"/>
      <c r="BO22" s="295"/>
      <c r="BP22" s="295"/>
      <c r="BQ22" s="295"/>
      <c r="BR22" s="295"/>
      <c r="BS22" s="295"/>
      <c r="BT22" s="295"/>
      <c r="BU22" s="295"/>
      <c r="BV22" s="295"/>
      <c r="BW22" s="295"/>
      <c r="BX22" s="295"/>
      <c r="BY22" s="295"/>
      <c r="BZ22" s="295"/>
      <c r="CA22" s="295"/>
      <c r="CB22" s="295"/>
      <c r="CC22" s="295"/>
      <c r="CD22" s="295"/>
      <c r="CE22" s="295"/>
      <c r="CF22" s="295"/>
      <c r="CG22" s="295"/>
      <c r="CH22" s="295"/>
      <c r="CI22" s="295"/>
      <c r="CJ22" s="295"/>
      <c r="CK22" s="295"/>
      <c r="CL22" s="295"/>
      <c r="CM22" s="295"/>
      <c r="CN22" s="295"/>
      <c r="CO22" s="295"/>
      <c r="CP22" s="295"/>
      <c r="CQ22" s="295"/>
      <c r="CR22" s="295"/>
      <c r="CS22" s="295"/>
      <c r="CT22" s="295"/>
      <c r="CU22" s="295"/>
      <c r="CV22" s="295"/>
      <c r="CW22" s="295"/>
      <c r="CX22" s="295"/>
      <c r="CY22" s="295"/>
      <c r="CZ22" s="295"/>
      <c r="DA22" s="295"/>
      <c r="DB22" s="295"/>
      <c r="DC22" s="295"/>
      <c r="DD22" s="295"/>
      <c r="DE22" s="295"/>
      <c r="DF22" s="295"/>
      <c r="DG22" s="295"/>
      <c r="DH22" s="295"/>
      <c r="DI22" s="295"/>
      <c r="DJ22" s="295"/>
      <c r="DK22" s="295"/>
      <c r="DL22" s="295"/>
      <c r="DM22" s="295"/>
      <c r="DN22" s="295"/>
      <c r="DO22" s="295"/>
      <c r="DP22" s="295"/>
      <c r="DQ22" s="295"/>
      <c r="DR22" s="295"/>
      <c r="DS22" s="295"/>
      <c r="DT22" s="295"/>
      <c r="DU22" s="295"/>
      <c r="DV22" s="295"/>
      <c r="DW22" s="295"/>
      <c r="DX22" s="295"/>
      <c r="DY22" s="295"/>
      <c r="DZ22" s="295"/>
      <c r="EA22" s="295"/>
      <c r="EB22" s="295"/>
      <c r="EC22" s="295"/>
      <c r="ED22" s="295"/>
      <c r="EE22" s="295"/>
      <c r="EF22" s="295"/>
      <c r="EG22" s="295"/>
      <c r="EH22" s="295"/>
      <c r="EI22" s="295"/>
      <c r="EJ22" s="295"/>
      <c r="EK22" s="295"/>
      <c r="EL22" s="295"/>
      <c r="EM22" s="295"/>
      <c r="EN22" s="295"/>
      <c r="EO22" s="295"/>
      <c r="EP22" s="295"/>
      <c r="EQ22" s="295"/>
      <c r="ER22" s="295"/>
      <c r="ES22" s="295"/>
      <c r="ET22" s="295"/>
      <c r="EU22" s="295"/>
      <c r="EV22" s="295"/>
      <c r="EW22" s="295"/>
      <c r="EX22" s="295"/>
      <c r="EY22" s="295"/>
      <c r="EZ22" s="295"/>
      <c r="FA22" s="295"/>
      <c r="FB22" s="295"/>
      <c r="FC22" s="295"/>
      <c r="FD22" s="295"/>
      <c r="FE22" s="295"/>
      <c r="FF22" s="295"/>
      <c r="FG22" s="295"/>
      <c r="FH22" s="295"/>
      <c r="FI22" s="295"/>
      <c r="FJ22" s="295"/>
      <c r="FK22" s="295"/>
      <c r="FL22" s="295"/>
      <c r="FM22" s="295"/>
      <c r="FN22" s="295"/>
      <c r="FO22" s="295"/>
      <c r="FP22" s="295"/>
      <c r="FQ22" s="295"/>
      <c r="FR22" s="295"/>
      <c r="FS22" s="295"/>
      <c r="FT22" s="295"/>
      <c r="FU22" s="295"/>
      <c r="FV22" s="295"/>
      <c r="FW22" s="295"/>
      <c r="FX22" s="295"/>
      <c r="FY22" s="295"/>
      <c r="FZ22" s="295"/>
      <c r="GA22" s="295"/>
      <c r="GB22" s="295"/>
      <c r="GC22" s="295"/>
      <c r="GD22" s="295"/>
      <c r="GE22" s="295"/>
      <c r="GF22" s="295"/>
      <c r="GG22" s="295"/>
      <c r="GH22" s="295"/>
      <c r="GI22" s="295"/>
      <c r="GJ22" s="295"/>
      <c r="GK22" s="295"/>
      <c r="GL22" s="295"/>
      <c r="GM22" s="295"/>
      <c r="GN22" s="295"/>
      <c r="GO22" s="295"/>
      <c r="GP22" s="295"/>
      <c r="GQ22" s="295"/>
      <c r="GR22" s="295"/>
      <c r="GS22" s="295"/>
      <c r="GT22" s="295"/>
      <c r="GU22" s="295"/>
      <c r="GV22" s="295"/>
      <c r="GW22" s="295"/>
      <c r="GX22" s="295"/>
      <c r="GY22" s="295"/>
      <c r="GZ22" s="295"/>
      <c r="HA22" s="295"/>
      <c r="HB22" s="295"/>
      <c r="HC22" s="295"/>
      <c r="HD22" s="295"/>
      <c r="HE22" s="295"/>
      <c r="HF22" s="295"/>
      <c r="HG22" s="295"/>
      <c r="HH22" s="295"/>
      <c r="HI22" s="295"/>
      <c r="HJ22" s="295"/>
      <c r="HK22" s="295"/>
      <c r="HL22" s="295"/>
      <c r="HM22" s="295"/>
      <c r="HN22" s="295"/>
      <c r="HO22" s="295"/>
      <c r="HP22" s="295"/>
      <c r="HQ22" s="295"/>
      <c r="HR22" s="295"/>
      <c r="HS22" s="295"/>
      <c r="HT22" s="295"/>
      <c r="HU22" s="295"/>
      <c r="HV22" s="295"/>
      <c r="HW22" s="295"/>
      <c r="HX22" s="295"/>
      <c r="HY22" s="295"/>
      <c r="HZ22" s="295"/>
      <c r="IA22" s="295"/>
      <c r="IB22" s="295"/>
      <c r="IC22" s="295"/>
      <c r="ID22" s="295"/>
      <c r="IE22" s="295"/>
      <c r="IF22" s="295"/>
      <c r="IG22" s="295"/>
      <c r="IH22" s="295"/>
      <c r="II22" s="295"/>
      <c r="IJ22" s="295"/>
      <c r="IK22" s="295"/>
      <c r="IL22" s="295"/>
      <c r="IM22" s="295"/>
      <c r="IN22" s="295"/>
      <c r="IO22" s="295"/>
      <c r="IP22" s="295"/>
      <c r="IQ22" s="295"/>
      <c r="IR22" s="295"/>
      <c r="IS22" s="295"/>
      <c r="IT22" s="295"/>
      <c r="IU22" s="295"/>
      <c r="IV22" s="295"/>
      <c r="IW22" s="295"/>
      <c r="IX22" s="295"/>
      <c r="IY22" s="295"/>
      <c r="IZ22" s="295"/>
      <c r="JA22" s="295"/>
      <c r="JB22" s="295"/>
      <c r="JC22" s="295"/>
      <c r="JD22" s="295"/>
    </row>
    <row r="23" spans="1:264" s="295" customFormat="1" ht="12.95" customHeight="1">
      <c r="A23" s="256">
        <v>160</v>
      </c>
      <c r="B23" s="257">
        <v>43609</v>
      </c>
      <c r="C23" s="713" t="str">
        <f>"*"&amp;D23&amp;"*"</f>
        <v>*PDR1906-0233*</v>
      </c>
      <c r="D23" s="672" t="s">
        <v>2781</v>
      </c>
      <c r="E23" s="256" t="s">
        <v>2780</v>
      </c>
      <c r="F23" s="256"/>
      <c r="G23" s="297" t="s">
        <v>1753</v>
      </c>
      <c r="H23" s="258" t="s">
        <v>1358</v>
      </c>
      <c r="I23" s="258" t="s">
        <v>1752</v>
      </c>
      <c r="J23" s="256">
        <v>5200</v>
      </c>
      <c r="K23" s="257">
        <v>43641</v>
      </c>
      <c r="L23" s="258" t="s">
        <v>1751</v>
      </c>
      <c r="M23" s="260" t="s">
        <v>1750</v>
      </c>
      <c r="N23" s="672"/>
      <c r="O23" s="257" t="s">
        <v>1291</v>
      </c>
      <c r="P23" s="257"/>
      <c r="Q23" s="741" t="s">
        <v>4647</v>
      </c>
      <c r="R23" s="257">
        <v>43637</v>
      </c>
      <c r="S23" s="256">
        <v>5203</v>
      </c>
      <c r="T23" s="256"/>
      <c r="U23" s="256" t="s">
        <v>4597</v>
      </c>
      <c r="V23" s="743">
        <v>5200</v>
      </c>
      <c r="W23" s="259"/>
      <c r="X23" s="680" t="s">
        <v>1829</v>
      </c>
      <c r="Y23" s="260" t="s">
        <v>1306</v>
      </c>
      <c r="Z23" s="672">
        <v>445</v>
      </c>
      <c r="AA23" s="261">
        <v>1311</v>
      </c>
      <c r="AB23" s="329">
        <f t="shared" si="0"/>
        <v>119.06</v>
      </c>
      <c r="AC23" s="329">
        <f t="shared" si="1"/>
        <v>652.69000000000005</v>
      </c>
      <c r="AD23" s="340">
        <f t="shared" si="2"/>
        <v>20.878166666666665</v>
      </c>
      <c r="AE23" s="341">
        <f t="shared" si="3"/>
        <v>20</v>
      </c>
      <c r="AF23" s="340">
        <f t="shared" si="4"/>
        <v>20.526899999999998</v>
      </c>
      <c r="AG23" s="262" t="s">
        <v>1330</v>
      </c>
      <c r="AH23" s="255" t="s">
        <v>2</v>
      </c>
      <c r="AI23" s="255">
        <v>50</v>
      </c>
      <c r="AJ23" s="255">
        <v>15</v>
      </c>
      <c r="AK23" s="255">
        <v>20</v>
      </c>
      <c r="AL23" s="751" t="s">
        <v>1854</v>
      </c>
      <c r="AM23" s="274"/>
      <c r="AN23" s="274"/>
      <c r="AO23" s="274"/>
      <c r="AP23" s="274"/>
      <c r="AQ23" s="274"/>
      <c r="AR23" s="274"/>
      <c r="AS23" s="274"/>
      <c r="AT23" s="274"/>
      <c r="AU23" s="274"/>
      <c r="AV23" s="274"/>
      <c r="AW23" s="274"/>
      <c r="AX23" s="274"/>
      <c r="AY23" s="274"/>
      <c r="AZ23" s="274"/>
      <c r="BA23" s="274"/>
      <c r="BB23" s="274"/>
      <c r="BC23" s="274"/>
      <c r="BD23" s="274"/>
      <c r="BE23" s="274"/>
      <c r="BF23" s="274"/>
      <c r="BG23" s="274"/>
      <c r="BH23" s="274"/>
      <c r="BI23" s="274"/>
      <c r="BJ23" s="274"/>
      <c r="BK23" s="274"/>
      <c r="BL23" s="274"/>
      <c r="BM23" s="274"/>
      <c r="BN23" s="274"/>
      <c r="BO23" s="274"/>
      <c r="BP23" s="274"/>
      <c r="BQ23" s="274"/>
      <c r="BR23" s="274"/>
      <c r="BS23" s="274"/>
      <c r="BT23" s="274"/>
      <c r="BU23" s="274"/>
      <c r="BV23" s="274"/>
      <c r="BW23" s="274"/>
      <c r="BX23" s="274"/>
      <c r="BY23" s="274"/>
      <c r="BZ23" s="274"/>
      <c r="CA23" s="274"/>
      <c r="CB23" s="274"/>
      <c r="CC23" s="274"/>
      <c r="CD23" s="274"/>
      <c r="CE23" s="274"/>
      <c r="CF23" s="274"/>
      <c r="CG23" s="274"/>
      <c r="CH23" s="274"/>
      <c r="CI23" s="274"/>
      <c r="CJ23" s="274"/>
      <c r="CK23" s="274"/>
      <c r="CL23" s="274"/>
      <c r="CM23" s="274"/>
      <c r="CN23" s="274"/>
      <c r="CO23" s="274"/>
      <c r="CP23" s="274"/>
      <c r="CQ23" s="274"/>
      <c r="CR23" s="274"/>
      <c r="CS23" s="274"/>
      <c r="CT23" s="274"/>
      <c r="CU23" s="274"/>
      <c r="CV23" s="274"/>
      <c r="CW23" s="274"/>
      <c r="CX23" s="274"/>
      <c r="CY23" s="274"/>
      <c r="CZ23" s="274"/>
      <c r="DA23" s="274"/>
      <c r="DB23" s="274"/>
      <c r="DC23" s="274"/>
      <c r="DD23" s="274"/>
      <c r="DE23" s="274"/>
      <c r="DF23" s="274"/>
      <c r="DG23" s="274"/>
      <c r="DH23" s="274"/>
      <c r="DI23" s="274"/>
      <c r="DJ23" s="274"/>
      <c r="DK23" s="274"/>
      <c r="DL23" s="274"/>
      <c r="DM23" s="274"/>
      <c r="DN23" s="274"/>
      <c r="DO23" s="274"/>
      <c r="DP23" s="274"/>
      <c r="DQ23" s="274"/>
      <c r="DR23" s="274"/>
      <c r="DS23" s="274"/>
      <c r="DT23" s="274"/>
      <c r="DU23" s="274"/>
      <c r="DV23" s="274"/>
      <c r="DW23" s="274"/>
      <c r="DX23" s="274"/>
      <c r="DY23" s="274"/>
      <c r="DZ23" s="274"/>
      <c r="EA23" s="274"/>
      <c r="EB23" s="274"/>
      <c r="EC23" s="274"/>
      <c r="ED23" s="274"/>
      <c r="EE23" s="274"/>
      <c r="EF23" s="274"/>
      <c r="EG23" s="274"/>
      <c r="EH23" s="274"/>
      <c r="EI23" s="274"/>
      <c r="EJ23" s="274"/>
      <c r="EK23" s="274"/>
      <c r="EL23" s="274"/>
      <c r="EM23" s="274"/>
      <c r="EN23" s="274"/>
      <c r="EO23" s="274"/>
      <c r="EP23" s="274"/>
      <c r="EQ23" s="274"/>
      <c r="ER23" s="274"/>
      <c r="ES23" s="274"/>
      <c r="ET23" s="274"/>
      <c r="EU23" s="274"/>
      <c r="EV23" s="274"/>
      <c r="EW23" s="274"/>
      <c r="EX23" s="274"/>
      <c r="EY23" s="274"/>
      <c r="EZ23" s="274"/>
      <c r="FA23" s="274"/>
      <c r="FB23" s="274"/>
      <c r="FC23" s="274"/>
      <c r="FD23" s="274"/>
      <c r="FE23" s="274"/>
      <c r="FF23" s="274"/>
      <c r="FG23" s="274"/>
      <c r="FH23" s="274"/>
      <c r="FI23" s="274"/>
      <c r="FJ23" s="274"/>
      <c r="FK23" s="274"/>
      <c r="FL23" s="274"/>
      <c r="FM23" s="274"/>
      <c r="FN23" s="274"/>
      <c r="FO23" s="274"/>
      <c r="FP23" s="274"/>
      <c r="FQ23" s="274"/>
      <c r="FR23" s="274"/>
      <c r="FS23" s="274"/>
      <c r="FT23" s="274"/>
      <c r="FU23" s="274"/>
      <c r="FV23" s="274"/>
      <c r="FW23" s="274"/>
      <c r="FX23" s="274"/>
      <c r="FY23" s="274"/>
      <c r="FZ23" s="274"/>
      <c r="GA23" s="274"/>
      <c r="GB23" s="274"/>
      <c r="GC23" s="274"/>
      <c r="GD23" s="274"/>
      <c r="GE23" s="274"/>
      <c r="GF23" s="274"/>
      <c r="GG23" s="274"/>
      <c r="GH23" s="274"/>
      <c r="GI23" s="274"/>
      <c r="GJ23" s="274"/>
      <c r="GK23" s="274"/>
      <c r="GL23" s="274"/>
      <c r="GM23" s="274"/>
      <c r="GN23" s="274"/>
      <c r="GO23" s="274"/>
      <c r="GP23" s="274"/>
      <c r="GQ23" s="274"/>
      <c r="GR23" s="274"/>
      <c r="GS23" s="274"/>
      <c r="GT23" s="274"/>
      <c r="GU23" s="274"/>
      <c r="GV23" s="274"/>
      <c r="GW23" s="274"/>
      <c r="GX23" s="274"/>
      <c r="GY23" s="274"/>
      <c r="GZ23" s="274"/>
      <c r="HA23" s="274"/>
      <c r="HB23" s="274"/>
      <c r="HC23" s="274"/>
      <c r="HD23" s="274"/>
      <c r="HE23" s="274"/>
      <c r="HF23" s="274"/>
      <c r="HG23" s="274"/>
      <c r="HH23" s="274"/>
      <c r="HI23" s="274"/>
      <c r="HJ23" s="274"/>
      <c r="HK23" s="274"/>
      <c r="HL23" s="274"/>
      <c r="HM23" s="274"/>
      <c r="HN23" s="274"/>
      <c r="HO23" s="274"/>
      <c r="HP23" s="274"/>
      <c r="HQ23" s="274"/>
      <c r="HR23" s="274"/>
      <c r="HS23" s="274"/>
      <c r="HT23" s="274"/>
      <c r="HU23" s="274"/>
      <c r="HV23" s="274"/>
      <c r="HW23" s="274"/>
      <c r="HX23" s="274"/>
      <c r="HY23" s="274"/>
      <c r="HZ23" s="274"/>
      <c r="IA23" s="274"/>
      <c r="IB23" s="274"/>
      <c r="IC23" s="274"/>
      <c r="ID23" s="274"/>
      <c r="IE23" s="274"/>
      <c r="IF23" s="274"/>
      <c r="IG23" s="274"/>
      <c r="IH23" s="274"/>
      <c r="II23" s="274"/>
      <c r="IJ23" s="274"/>
      <c r="IK23" s="274"/>
      <c r="IL23" s="274"/>
      <c r="IM23" s="274"/>
      <c r="IN23" s="274"/>
      <c r="IO23" s="274"/>
      <c r="IP23" s="274"/>
      <c r="IQ23" s="274"/>
      <c r="IR23" s="274"/>
      <c r="IS23" s="274"/>
      <c r="IT23" s="274"/>
      <c r="IU23" s="274"/>
      <c r="IV23" s="274"/>
      <c r="IW23" s="274"/>
      <c r="IX23" s="274"/>
      <c r="IY23" s="274"/>
      <c r="IZ23" s="274"/>
      <c r="JA23" s="274"/>
      <c r="JB23" s="274"/>
      <c r="JC23" s="274"/>
      <c r="JD23" s="274"/>
    </row>
    <row r="24" spans="1:264" s="274" customFormat="1" ht="12.95" customHeight="1">
      <c r="A24" s="256">
        <v>170</v>
      </c>
      <c r="B24" s="257">
        <v>43609</v>
      </c>
      <c r="C24" s="713" t="str">
        <f t="shared" si="5"/>
        <v>*PDR1906-0216*</v>
      </c>
      <c r="D24" s="672" t="s">
        <v>2792</v>
      </c>
      <c r="E24" s="256" t="s">
        <v>2791</v>
      </c>
      <c r="F24" s="256"/>
      <c r="G24" s="297" t="s">
        <v>1533</v>
      </c>
      <c r="H24" s="258" t="s">
        <v>1358</v>
      </c>
      <c r="I24" s="258" t="s">
        <v>1532</v>
      </c>
      <c r="J24" s="256">
        <v>6010</v>
      </c>
      <c r="K24" s="257">
        <v>22825</v>
      </c>
      <c r="L24" s="258" t="s">
        <v>1531</v>
      </c>
      <c r="M24" s="260" t="s">
        <v>1708</v>
      </c>
      <c r="N24" s="672"/>
      <c r="O24" s="257" t="s">
        <v>1291</v>
      </c>
      <c r="P24" s="257"/>
      <c r="Q24" s="257"/>
      <c r="R24" s="257">
        <v>43640</v>
      </c>
      <c r="S24" s="256">
        <v>6013</v>
      </c>
      <c r="T24" s="256"/>
      <c r="U24" s="256">
        <v>6709</v>
      </c>
      <c r="V24" s="743">
        <v>6010</v>
      </c>
      <c r="W24" s="259"/>
      <c r="X24" s="680" t="s">
        <v>1829</v>
      </c>
      <c r="Y24" s="260" t="s">
        <v>1336</v>
      </c>
      <c r="Z24" s="672">
        <v>445</v>
      </c>
      <c r="AA24" s="261">
        <v>1311</v>
      </c>
      <c r="AB24" s="329">
        <f t="shared" si="0"/>
        <v>135.26</v>
      </c>
      <c r="AC24" s="329">
        <f t="shared" si="1"/>
        <v>787.95</v>
      </c>
      <c r="AD24" s="340">
        <f t="shared" si="2"/>
        <v>23.1325</v>
      </c>
      <c r="AE24" s="341">
        <f t="shared" si="3"/>
        <v>23</v>
      </c>
      <c r="AF24" s="340">
        <f t="shared" si="4"/>
        <v>23.079499999999999</v>
      </c>
      <c r="AG24" s="262" t="s">
        <v>1330</v>
      </c>
      <c r="AH24" s="255" t="s">
        <v>2</v>
      </c>
      <c r="AI24" s="255">
        <v>50</v>
      </c>
      <c r="AJ24" s="255">
        <v>15</v>
      </c>
      <c r="AK24" s="255">
        <v>20</v>
      </c>
      <c r="AL24" s="726" t="s">
        <v>1367</v>
      </c>
    </row>
    <row r="25" spans="1:264" s="274" customFormat="1" ht="12.95" customHeight="1">
      <c r="A25" s="256">
        <v>180</v>
      </c>
      <c r="B25" s="257">
        <v>43634</v>
      </c>
      <c r="C25" s="713" t="str">
        <f t="shared" si="5"/>
        <v>*PDR1906-1330*</v>
      </c>
      <c r="D25" s="672" t="s">
        <v>4301</v>
      </c>
      <c r="E25" s="256" t="s">
        <v>4302</v>
      </c>
      <c r="F25" s="256"/>
      <c r="G25" s="297" t="s">
        <v>2342</v>
      </c>
      <c r="H25" s="258" t="s">
        <v>1924</v>
      </c>
      <c r="I25" s="258" t="s">
        <v>2341</v>
      </c>
      <c r="J25" s="256">
        <v>2000</v>
      </c>
      <c r="K25" s="257">
        <v>22822</v>
      </c>
      <c r="L25" s="258" t="s">
        <v>2340</v>
      </c>
      <c r="M25" s="260" t="s">
        <v>3135</v>
      </c>
      <c r="N25" s="672"/>
      <c r="O25" s="257" t="s">
        <v>1291</v>
      </c>
      <c r="P25" s="257"/>
      <c r="Q25" s="257"/>
      <c r="R25" s="257">
        <v>43637</v>
      </c>
      <c r="S25" s="256">
        <v>2000</v>
      </c>
      <c r="T25" s="256"/>
      <c r="U25" s="256" t="s">
        <v>4664</v>
      </c>
      <c r="V25" s="1373">
        <v>2000</v>
      </c>
      <c r="W25" s="259"/>
      <c r="X25" s="680" t="s">
        <v>1828</v>
      </c>
      <c r="Y25" s="674" t="s">
        <v>2339</v>
      </c>
      <c r="Z25" s="672">
        <v>590</v>
      </c>
      <c r="AA25" s="261">
        <v>1601</v>
      </c>
      <c r="AB25" s="329">
        <f t="shared" si="0"/>
        <v>55</v>
      </c>
      <c r="AC25" s="329">
        <f t="shared" si="1"/>
        <v>842.95</v>
      </c>
      <c r="AD25" s="340">
        <f t="shared" si="2"/>
        <v>24.049166666666668</v>
      </c>
      <c r="AE25" s="341">
        <f t="shared" si="3"/>
        <v>24</v>
      </c>
      <c r="AF25" s="340">
        <f t="shared" si="4"/>
        <v>24.029500000000002</v>
      </c>
      <c r="AG25" s="262" t="s">
        <v>1330</v>
      </c>
      <c r="AH25" s="255" t="s">
        <v>2</v>
      </c>
      <c r="AI25" s="255">
        <v>50</v>
      </c>
      <c r="AJ25" s="255">
        <v>15</v>
      </c>
      <c r="AK25" s="255">
        <v>10</v>
      </c>
      <c r="AL25" s="255" t="s">
        <v>2338</v>
      </c>
    </row>
    <row r="26" spans="1:264" s="274" customFormat="1" ht="12.95" customHeight="1">
      <c r="A26" s="256">
        <v>190</v>
      </c>
      <c r="B26" s="257">
        <v>43635</v>
      </c>
      <c r="C26" s="713" t="str">
        <f t="shared" si="5"/>
        <v>*PDR1906-1379*</v>
      </c>
      <c r="D26" s="672" t="s">
        <v>4396</v>
      </c>
      <c r="E26" s="256" t="s">
        <v>4395</v>
      </c>
      <c r="F26" s="256"/>
      <c r="G26" s="297" t="s">
        <v>4111</v>
      </c>
      <c r="H26" s="258" t="s">
        <v>1924</v>
      </c>
      <c r="I26" s="258" t="s">
        <v>4110</v>
      </c>
      <c r="J26" s="256">
        <v>2000</v>
      </c>
      <c r="K26" s="257">
        <v>22823</v>
      </c>
      <c r="L26" s="258" t="s">
        <v>1923</v>
      </c>
      <c r="M26" s="260" t="s">
        <v>4109</v>
      </c>
      <c r="N26" s="672"/>
      <c r="O26" s="257" t="s">
        <v>1291</v>
      </c>
      <c r="P26" s="257"/>
      <c r="Q26" s="257"/>
      <c r="R26" s="257">
        <v>43638</v>
      </c>
      <c r="S26" s="256">
        <v>2000</v>
      </c>
      <c r="T26" s="256"/>
      <c r="U26" s="256" t="s">
        <v>4665</v>
      </c>
      <c r="V26" s="1373">
        <v>2000</v>
      </c>
      <c r="W26" s="259"/>
      <c r="X26" s="680" t="s">
        <v>1828</v>
      </c>
      <c r="Y26" s="674" t="s">
        <v>4108</v>
      </c>
      <c r="Z26" s="672">
        <v>598</v>
      </c>
      <c r="AA26" s="261">
        <v>1661</v>
      </c>
      <c r="AB26" s="329">
        <f t="shared" si="0"/>
        <v>55</v>
      </c>
      <c r="AC26" s="329">
        <f t="shared" si="1"/>
        <v>897.95</v>
      </c>
      <c r="AD26" s="340">
        <f t="shared" si="2"/>
        <v>24.965833333333336</v>
      </c>
      <c r="AE26" s="341">
        <f t="shared" si="3"/>
        <v>24</v>
      </c>
      <c r="AF26" s="340">
        <f t="shared" si="4"/>
        <v>24.579500000000003</v>
      </c>
      <c r="AG26" s="262" t="s">
        <v>1330</v>
      </c>
      <c r="AH26" s="711" t="s">
        <v>2</v>
      </c>
      <c r="AI26" s="255">
        <v>50</v>
      </c>
      <c r="AJ26" s="255">
        <v>15</v>
      </c>
      <c r="AK26" s="255">
        <v>10</v>
      </c>
      <c r="AL26" s="255" t="s">
        <v>4107</v>
      </c>
    </row>
    <row r="27" spans="1:264" s="274" customFormat="1" ht="12.95" customHeight="1">
      <c r="A27" s="256">
        <v>200</v>
      </c>
      <c r="B27" s="257">
        <v>43635</v>
      </c>
      <c r="C27" s="713" t="str">
        <f t="shared" si="5"/>
        <v>*PDR1906-1381*</v>
      </c>
      <c r="D27" s="672" t="s">
        <v>4357</v>
      </c>
      <c r="E27" s="256" t="s">
        <v>4356</v>
      </c>
      <c r="F27" s="256"/>
      <c r="G27" s="297" t="s">
        <v>2468</v>
      </c>
      <c r="H27" s="258" t="s">
        <v>1924</v>
      </c>
      <c r="I27" s="258" t="s">
        <v>2469</v>
      </c>
      <c r="J27" s="256">
        <v>2000</v>
      </c>
      <c r="K27" s="257">
        <v>22824</v>
      </c>
      <c r="L27" s="258" t="s">
        <v>2470</v>
      </c>
      <c r="M27" s="260" t="s">
        <v>2471</v>
      </c>
      <c r="N27" s="672"/>
      <c r="O27" s="257" t="s">
        <v>1291</v>
      </c>
      <c r="P27" s="257"/>
      <c r="Q27" s="257"/>
      <c r="R27" s="257">
        <v>43640</v>
      </c>
      <c r="S27" s="256">
        <v>2000</v>
      </c>
      <c r="T27" s="256"/>
      <c r="U27" s="256" t="s">
        <v>4701</v>
      </c>
      <c r="V27" s="1373">
        <v>2000</v>
      </c>
      <c r="W27" s="259"/>
      <c r="X27" s="680" t="s">
        <v>1828</v>
      </c>
      <c r="Y27" s="674" t="s">
        <v>2472</v>
      </c>
      <c r="Z27" s="672">
        <v>561</v>
      </c>
      <c r="AA27" s="261">
        <v>1447</v>
      </c>
      <c r="AB27" s="329">
        <f t="shared" si="0"/>
        <v>55</v>
      </c>
      <c r="AC27" s="329">
        <f t="shared" si="1"/>
        <v>952.95</v>
      </c>
      <c r="AD27" s="340">
        <f t="shared" si="2"/>
        <v>25.8825</v>
      </c>
      <c r="AE27" s="341">
        <f t="shared" si="3"/>
        <v>25</v>
      </c>
      <c r="AF27" s="340">
        <f t="shared" si="4"/>
        <v>25.529499999999999</v>
      </c>
      <c r="AG27" s="262" t="s">
        <v>1330</v>
      </c>
      <c r="AH27" s="711" t="s">
        <v>2</v>
      </c>
      <c r="AI27" s="255">
        <v>50</v>
      </c>
      <c r="AJ27" s="255">
        <v>15</v>
      </c>
      <c r="AK27" s="255">
        <v>10</v>
      </c>
      <c r="AL27" s="255" t="s">
        <v>1921</v>
      </c>
    </row>
    <row r="28" spans="1:264" s="274" customFormat="1" ht="12.95" customHeight="1">
      <c r="A28" s="256">
        <v>210</v>
      </c>
      <c r="B28" s="257">
        <v>43628</v>
      </c>
      <c r="C28" s="713" t="str">
        <f t="shared" si="5"/>
        <v>*PDR1906-1010*</v>
      </c>
      <c r="D28" s="672" t="s">
        <v>4397</v>
      </c>
      <c r="E28" s="256" t="s">
        <v>4398</v>
      </c>
      <c r="F28" s="256"/>
      <c r="G28" s="297" t="s">
        <v>4399</v>
      </c>
      <c r="H28" s="258" t="s">
        <v>1307</v>
      </c>
      <c r="I28" s="260" t="s">
        <v>4400</v>
      </c>
      <c r="J28" s="256">
        <v>2430</v>
      </c>
      <c r="K28" s="257">
        <v>22824</v>
      </c>
      <c r="L28" s="258" t="s">
        <v>1371</v>
      </c>
      <c r="M28" s="260" t="s">
        <v>4401</v>
      </c>
      <c r="N28" s="672"/>
      <c r="O28" s="257" t="s">
        <v>1291</v>
      </c>
      <c r="P28" s="257"/>
      <c r="Q28" s="857" t="s">
        <v>3940</v>
      </c>
      <c r="R28" s="257">
        <v>43640</v>
      </c>
      <c r="S28" s="256">
        <v>2430</v>
      </c>
      <c r="T28" s="256"/>
      <c r="U28" s="256" t="s">
        <v>4702</v>
      </c>
      <c r="V28" s="1373">
        <v>2430</v>
      </c>
      <c r="W28" s="259"/>
      <c r="X28" s="680" t="s">
        <v>1828</v>
      </c>
      <c r="Y28" s="674" t="s">
        <v>4402</v>
      </c>
      <c r="Z28" s="672">
        <v>365</v>
      </c>
      <c r="AA28" s="261">
        <v>1143</v>
      </c>
      <c r="AB28" s="329">
        <f t="shared" si="0"/>
        <v>63.6</v>
      </c>
      <c r="AC28" s="329">
        <f t="shared" si="1"/>
        <v>1016.5500000000001</v>
      </c>
      <c r="AD28" s="340">
        <f t="shared" si="2"/>
        <v>26.942500000000003</v>
      </c>
      <c r="AE28" s="341">
        <f t="shared" si="3"/>
        <v>26</v>
      </c>
      <c r="AF28" s="340">
        <f t="shared" si="4"/>
        <v>26.5655</v>
      </c>
      <c r="AG28" s="262" t="s">
        <v>1330</v>
      </c>
      <c r="AH28" s="255" t="s">
        <v>2</v>
      </c>
      <c r="AI28" s="255">
        <v>50</v>
      </c>
      <c r="AJ28" s="255">
        <v>15</v>
      </c>
      <c r="AK28" s="255">
        <v>10</v>
      </c>
      <c r="AL28" s="726" t="s">
        <v>2219</v>
      </c>
    </row>
    <row r="29" spans="1:264" s="274" customFormat="1" ht="12.95" customHeight="1">
      <c r="A29" s="256">
        <v>220</v>
      </c>
      <c r="B29" s="257">
        <v>43628</v>
      </c>
      <c r="C29" s="713" t="str">
        <f t="shared" si="5"/>
        <v>*PDR1906-1052*</v>
      </c>
      <c r="D29" s="672" t="s">
        <v>4624</v>
      </c>
      <c r="E29" s="256" t="s">
        <v>4612</v>
      </c>
      <c r="F29" s="256"/>
      <c r="G29" s="297" t="s">
        <v>4613</v>
      </c>
      <c r="H29" s="258" t="s">
        <v>2016</v>
      </c>
      <c r="I29" s="260">
        <v>3821247</v>
      </c>
      <c r="J29" s="256">
        <v>2000</v>
      </c>
      <c r="K29" s="257">
        <v>43641</v>
      </c>
      <c r="L29" s="258" t="s">
        <v>1371</v>
      </c>
      <c r="M29" s="260" t="s">
        <v>4614</v>
      </c>
      <c r="N29" s="672"/>
      <c r="O29" s="257" t="s">
        <v>1291</v>
      </c>
      <c r="P29" s="257"/>
      <c r="Q29" s="257"/>
      <c r="R29" s="257">
        <v>43640</v>
      </c>
      <c r="S29" s="256">
        <v>2000</v>
      </c>
      <c r="T29" s="256"/>
      <c r="U29" s="256">
        <v>2000</v>
      </c>
      <c r="V29" s="256" t="s">
        <v>1291</v>
      </c>
      <c r="W29" s="259"/>
      <c r="X29" s="680" t="s">
        <v>1829</v>
      </c>
      <c r="Y29" s="260" t="s">
        <v>1317</v>
      </c>
      <c r="Z29" s="672">
        <v>443</v>
      </c>
      <c r="AA29" s="261">
        <v>1545</v>
      </c>
      <c r="AB29" s="329">
        <f t="shared" si="0"/>
        <v>55</v>
      </c>
      <c r="AC29" s="329">
        <f t="shared" si="1"/>
        <v>1071.5500000000002</v>
      </c>
      <c r="AD29" s="340">
        <f t="shared" si="2"/>
        <v>27.85916666666667</v>
      </c>
      <c r="AE29" s="341">
        <f t="shared" si="3"/>
        <v>27</v>
      </c>
      <c r="AF29" s="340">
        <f t="shared" si="4"/>
        <v>27.515500000000003</v>
      </c>
      <c r="AG29" s="262" t="s">
        <v>1330</v>
      </c>
      <c r="AH29" s="255" t="s">
        <v>2</v>
      </c>
      <c r="AI29" s="255">
        <v>50</v>
      </c>
      <c r="AJ29" s="255">
        <v>15</v>
      </c>
      <c r="AK29" s="255">
        <v>20</v>
      </c>
      <c r="AL29" s="255" t="s">
        <v>2015</v>
      </c>
    </row>
    <row r="30" spans="1:264" s="274" customFormat="1" ht="12.95" customHeight="1">
      <c r="A30" s="256">
        <v>230</v>
      </c>
      <c r="B30" s="257">
        <v>43628</v>
      </c>
      <c r="C30" s="713" t="str">
        <f t="shared" si="5"/>
        <v>*PDR1906-1053*</v>
      </c>
      <c r="D30" s="672" t="s">
        <v>4623</v>
      </c>
      <c r="E30" s="256" t="s">
        <v>4612</v>
      </c>
      <c r="F30" s="256"/>
      <c r="G30" s="297" t="s">
        <v>4613</v>
      </c>
      <c r="H30" s="258" t="s">
        <v>2016</v>
      </c>
      <c r="I30" s="260">
        <v>3821247</v>
      </c>
      <c r="J30" s="256">
        <v>2000</v>
      </c>
      <c r="K30" s="257">
        <v>43641</v>
      </c>
      <c r="L30" s="258" t="s">
        <v>1371</v>
      </c>
      <c r="M30" s="260" t="s">
        <v>4614</v>
      </c>
      <c r="N30" s="672"/>
      <c r="O30" s="257" t="s">
        <v>1291</v>
      </c>
      <c r="P30" s="257"/>
      <c r="Q30" s="257"/>
      <c r="R30" s="257">
        <v>43640</v>
      </c>
      <c r="S30" s="256">
        <v>2000</v>
      </c>
      <c r="T30" s="256"/>
      <c r="U30" s="256">
        <v>2000</v>
      </c>
      <c r="V30" s="256" t="s">
        <v>1291</v>
      </c>
      <c r="W30" s="259"/>
      <c r="X30" s="680" t="s">
        <v>1829</v>
      </c>
      <c r="Y30" s="260" t="s">
        <v>1317</v>
      </c>
      <c r="Z30" s="672">
        <v>443</v>
      </c>
      <c r="AA30" s="261">
        <v>1545</v>
      </c>
      <c r="AB30" s="329">
        <f t="shared" si="0"/>
        <v>40</v>
      </c>
      <c r="AC30" s="329">
        <f t="shared" si="1"/>
        <v>1111.5500000000002</v>
      </c>
      <c r="AD30" s="340">
        <f t="shared" si="2"/>
        <v>28.525833333333335</v>
      </c>
      <c r="AE30" s="341">
        <f t="shared" si="3"/>
        <v>28</v>
      </c>
      <c r="AF30" s="340">
        <f t="shared" si="4"/>
        <v>28.3155</v>
      </c>
      <c r="AG30" s="262" t="s">
        <v>1330</v>
      </c>
      <c r="AH30" s="255" t="s">
        <v>2</v>
      </c>
      <c r="AI30" s="255">
        <v>50</v>
      </c>
      <c r="AJ30" s="255"/>
      <c r="AK30" s="255">
        <v>20</v>
      </c>
      <c r="AL30" s="255" t="s">
        <v>2015</v>
      </c>
    </row>
    <row r="31" spans="1:264" s="274" customFormat="1" ht="12.95" customHeight="1">
      <c r="A31" s="256">
        <v>240</v>
      </c>
      <c r="B31" s="257">
        <v>43628</v>
      </c>
      <c r="C31" s="713" t="str">
        <f t="shared" si="5"/>
        <v>*PDR1906-1054*</v>
      </c>
      <c r="D31" s="672" t="s">
        <v>4622</v>
      </c>
      <c r="E31" s="256" t="s">
        <v>4612</v>
      </c>
      <c r="F31" s="256"/>
      <c r="G31" s="297" t="s">
        <v>4613</v>
      </c>
      <c r="H31" s="258" t="s">
        <v>2016</v>
      </c>
      <c r="I31" s="260">
        <v>3821247</v>
      </c>
      <c r="J31" s="256">
        <v>2000</v>
      </c>
      <c r="K31" s="257">
        <v>43642</v>
      </c>
      <c r="L31" s="258" t="s">
        <v>1371</v>
      </c>
      <c r="M31" s="260" t="s">
        <v>4614</v>
      </c>
      <c r="N31" s="672"/>
      <c r="O31" s="257" t="s">
        <v>1291</v>
      </c>
      <c r="P31" s="257"/>
      <c r="Q31" s="257"/>
      <c r="R31" s="257">
        <v>43640</v>
      </c>
      <c r="S31" s="256">
        <v>2000</v>
      </c>
      <c r="T31" s="256"/>
      <c r="U31" s="256">
        <v>2000</v>
      </c>
      <c r="V31" s="256" t="s">
        <v>1291</v>
      </c>
      <c r="W31" s="259"/>
      <c r="X31" s="680" t="s">
        <v>1829</v>
      </c>
      <c r="Y31" s="260" t="s">
        <v>1317</v>
      </c>
      <c r="Z31" s="672">
        <v>443</v>
      </c>
      <c r="AA31" s="261">
        <v>1545</v>
      </c>
      <c r="AB31" s="329">
        <f t="shared" si="0"/>
        <v>40</v>
      </c>
      <c r="AC31" s="329">
        <f t="shared" si="1"/>
        <v>1151.5500000000002</v>
      </c>
      <c r="AD31" s="340">
        <f t="shared" si="2"/>
        <v>29.192500000000003</v>
      </c>
      <c r="AE31" s="341">
        <f t="shared" si="3"/>
        <v>29</v>
      </c>
      <c r="AF31" s="340">
        <f t="shared" si="4"/>
        <v>29.115500000000001</v>
      </c>
      <c r="AG31" s="262" t="s">
        <v>1330</v>
      </c>
      <c r="AH31" s="255" t="s">
        <v>2</v>
      </c>
      <c r="AI31" s="255">
        <v>50</v>
      </c>
      <c r="AJ31" s="255"/>
      <c r="AK31" s="255">
        <v>20</v>
      </c>
      <c r="AL31" s="255" t="s">
        <v>2015</v>
      </c>
    </row>
    <row r="32" spans="1:264" s="274" customFormat="1" ht="12.95" customHeight="1">
      <c r="A32" s="256">
        <v>250</v>
      </c>
      <c r="B32" s="257">
        <v>43628</v>
      </c>
      <c r="C32" s="713" t="str">
        <f t="shared" si="5"/>
        <v>*PDR1906-1055*</v>
      </c>
      <c r="D32" s="672" t="s">
        <v>4621</v>
      </c>
      <c r="E32" s="256" t="s">
        <v>4612</v>
      </c>
      <c r="F32" s="256"/>
      <c r="G32" s="297" t="s">
        <v>4613</v>
      </c>
      <c r="H32" s="258" t="s">
        <v>2016</v>
      </c>
      <c r="I32" s="260">
        <v>3821247</v>
      </c>
      <c r="J32" s="256">
        <v>2000</v>
      </c>
      <c r="K32" s="257">
        <v>43643</v>
      </c>
      <c r="L32" s="258" t="s">
        <v>1371</v>
      </c>
      <c r="M32" s="260" t="s">
        <v>4614</v>
      </c>
      <c r="N32" s="672"/>
      <c r="O32" s="257" t="s">
        <v>1291</v>
      </c>
      <c r="P32" s="257"/>
      <c r="Q32" s="257"/>
      <c r="R32" s="257">
        <v>43640</v>
      </c>
      <c r="S32" s="256">
        <v>2000</v>
      </c>
      <c r="T32" s="256"/>
      <c r="U32" s="256" t="s">
        <v>4821</v>
      </c>
      <c r="V32" s="256" t="s">
        <v>1291</v>
      </c>
      <c r="W32" s="259"/>
      <c r="X32" s="680" t="s">
        <v>1829</v>
      </c>
      <c r="Y32" s="260" t="s">
        <v>1317</v>
      </c>
      <c r="Z32" s="672">
        <v>443</v>
      </c>
      <c r="AA32" s="261">
        <v>1545</v>
      </c>
      <c r="AB32" s="329">
        <f t="shared" si="0"/>
        <v>40</v>
      </c>
      <c r="AC32" s="329">
        <f t="shared" si="1"/>
        <v>1191.5500000000002</v>
      </c>
      <c r="AD32" s="340">
        <f t="shared" si="2"/>
        <v>29.85916666666667</v>
      </c>
      <c r="AE32" s="341">
        <f t="shared" si="3"/>
        <v>29</v>
      </c>
      <c r="AF32" s="340">
        <f t="shared" si="4"/>
        <v>29.515500000000003</v>
      </c>
      <c r="AG32" s="262" t="s">
        <v>1330</v>
      </c>
      <c r="AH32" s="255" t="s">
        <v>2</v>
      </c>
      <c r="AI32" s="255">
        <v>50</v>
      </c>
      <c r="AJ32" s="255"/>
      <c r="AK32" s="255">
        <v>20</v>
      </c>
      <c r="AL32" s="255" t="s">
        <v>2015</v>
      </c>
    </row>
    <row r="33" spans="1:184" s="274" customFormat="1" ht="12.95" customHeight="1">
      <c r="A33" s="256">
        <v>260</v>
      </c>
      <c r="B33" s="257">
        <v>43628</v>
      </c>
      <c r="C33" s="713" t="str">
        <f t="shared" si="5"/>
        <v>*PDR1906-1056*</v>
      </c>
      <c r="D33" s="672" t="s">
        <v>4620</v>
      </c>
      <c r="E33" s="256" t="s">
        <v>4612</v>
      </c>
      <c r="F33" s="256"/>
      <c r="G33" s="297" t="s">
        <v>4613</v>
      </c>
      <c r="H33" s="258" t="s">
        <v>2016</v>
      </c>
      <c r="I33" s="260">
        <v>3821247</v>
      </c>
      <c r="J33" s="256">
        <v>2000</v>
      </c>
      <c r="K33" s="257">
        <v>43644</v>
      </c>
      <c r="L33" s="258" t="s">
        <v>1371</v>
      </c>
      <c r="M33" s="260" t="s">
        <v>4614</v>
      </c>
      <c r="N33" s="672"/>
      <c r="O33" s="257" t="s">
        <v>1291</v>
      </c>
      <c r="P33" s="257"/>
      <c r="Q33" s="257"/>
      <c r="R33" s="257">
        <v>43640</v>
      </c>
      <c r="S33" s="256">
        <v>2000</v>
      </c>
      <c r="T33" s="256"/>
      <c r="U33" s="256" t="s">
        <v>4822</v>
      </c>
      <c r="V33" s="256" t="s">
        <v>1291</v>
      </c>
      <c r="W33" s="259"/>
      <c r="X33" s="680" t="s">
        <v>1829</v>
      </c>
      <c r="Y33" s="260" t="s">
        <v>1317</v>
      </c>
      <c r="Z33" s="672">
        <v>443</v>
      </c>
      <c r="AA33" s="261">
        <v>1545</v>
      </c>
      <c r="AB33" s="329">
        <f t="shared" si="0"/>
        <v>40</v>
      </c>
      <c r="AC33" s="329">
        <f t="shared" si="1"/>
        <v>1231.5500000000002</v>
      </c>
      <c r="AD33" s="340">
        <f t="shared" si="2"/>
        <v>30.525833333333335</v>
      </c>
      <c r="AE33" s="341">
        <f t="shared" si="3"/>
        <v>30</v>
      </c>
      <c r="AF33" s="340">
        <f t="shared" si="4"/>
        <v>30.3155</v>
      </c>
      <c r="AG33" s="262" t="s">
        <v>1330</v>
      </c>
      <c r="AH33" s="255" t="s">
        <v>2</v>
      </c>
      <c r="AI33" s="255">
        <v>50</v>
      </c>
      <c r="AJ33" s="255"/>
      <c r="AK33" s="255">
        <v>20</v>
      </c>
      <c r="AL33" s="255" t="s">
        <v>2015</v>
      </c>
    </row>
    <row r="34" spans="1:184" s="274" customFormat="1" ht="12.95" customHeight="1">
      <c r="A34" s="256">
        <v>270</v>
      </c>
      <c r="B34" s="257">
        <v>43637</v>
      </c>
      <c r="C34" s="713" t="str">
        <f t="shared" si="5"/>
        <v>*PDR1906-1420*</v>
      </c>
      <c r="D34" s="672" t="s">
        <v>4568</v>
      </c>
      <c r="E34" s="256" t="s">
        <v>4540</v>
      </c>
      <c r="F34" s="256"/>
      <c r="G34" s="297" t="s">
        <v>4567</v>
      </c>
      <c r="H34" s="258" t="s">
        <v>2012</v>
      </c>
      <c r="I34" s="258" t="s">
        <v>4566</v>
      </c>
      <c r="J34" s="256">
        <v>1500</v>
      </c>
      <c r="K34" s="257">
        <v>22822</v>
      </c>
      <c r="L34" s="258" t="s">
        <v>1329</v>
      </c>
      <c r="M34" s="260" t="s">
        <v>4565</v>
      </c>
      <c r="N34" s="672"/>
      <c r="O34" s="257" t="s">
        <v>1291</v>
      </c>
      <c r="P34" s="257"/>
      <c r="Q34" s="257"/>
      <c r="R34" s="257">
        <v>43640</v>
      </c>
      <c r="S34" s="256">
        <v>1500</v>
      </c>
      <c r="T34" s="256"/>
      <c r="U34" s="256" t="s">
        <v>4703</v>
      </c>
      <c r="V34" s="256" t="s">
        <v>1291</v>
      </c>
      <c r="W34" s="259"/>
      <c r="X34" s="680" t="s">
        <v>1828</v>
      </c>
      <c r="Y34" s="674" t="s">
        <v>1314</v>
      </c>
      <c r="Z34" s="672">
        <v>1013</v>
      </c>
      <c r="AA34" s="261">
        <v>1781</v>
      </c>
      <c r="AB34" s="329">
        <f t="shared" si="0"/>
        <v>45</v>
      </c>
      <c r="AC34" s="329">
        <f t="shared" si="1"/>
        <v>1276.5500000000002</v>
      </c>
      <c r="AD34" s="340">
        <f t="shared" si="2"/>
        <v>31.275833333333335</v>
      </c>
      <c r="AE34" s="341">
        <f t="shared" si="3"/>
        <v>31</v>
      </c>
      <c r="AF34" s="340">
        <f t="shared" si="4"/>
        <v>31.165500000000002</v>
      </c>
      <c r="AG34" s="262" t="s">
        <v>1330</v>
      </c>
      <c r="AH34" s="255" t="s">
        <v>2</v>
      </c>
      <c r="AI34" s="255">
        <v>50</v>
      </c>
      <c r="AJ34" s="255">
        <v>15</v>
      </c>
      <c r="AK34" s="255">
        <v>10</v>
      </c>
      <c r="AL34" s="255" t="s">
        <v>4564</v>
      </c>
    </row>
    <row r="35" spans="1:184" s="310" customFormat="1" ht="15.95" customHeight="1">
      <c r="A35" s="302"/>
      <c r="B35" s="302"/>
      <c r="C35" s="301"/>
      <c r="D35" s="673"/>
      <c r="E35" s="346"/>
      <c r="F35" s="346"/>
      <c r="G35" s="673"/>
      <c r="H35" s="347"/>
      <c r="I35" s="347"/>
      <c r="J35" s="302"/>
      <c r="K35" s="301"/>
      <c r="L35" s="347" t="s">
        <v>347</v>
      </c>
      <c r="M35" s="347"/>
      <c r="N35" s="347"/>
      <c r="O35" s="389"/>
      <c r="P35" s="712"/>
      <c r="Q35" s="359"/>
      <c r="R35" s="301"/>
      <c r="S35" s="302"/>
      <c r="T35" s="360"/>
      <c r="U35" s="302"/>
      <c r="V35" s="302"/>
      <c r="W35" s="360"/>
      <c r="X35" s="346"/>
      <c r="Y35" s="347"/>
      <c r="Z35" s="361"/>
      <c r="AA35" s="356"/>
      <c r="AB35" s="329">
        <f t="shared" si="0"/>
        <v>120</v>
      </c>
      <c r="AC35" s="329">
        <f t="shared" si="1"/>
        <v>1396.5500000000002</v>
      </c>
      <c r="AD35" s="340">
        <f t="shared" si="2"/>
        <v>33.275833333333338</v>
      </c>
      <c r="AE35" s="341">
        <f t="shared" si="3"/>
        <v>33</v>
      </c>
      <c r="AF35" s="340">
        <f t="shared" si="4"/>
        <v>33.165500000000002</v>
      </c>
      <c r="AG35" s="390"/>
      <c r="AH35" s="390"/>
      <c r="AI35" s="255">
        <v>70</v>
      </c>
      <c r="AJ35" s="711">
        <v>120</v>
      </c>
      <c r="AK35" s="390"/>
      <c r="AL35" s="304"/>
      <c r="AM35" s="391"/>
      <c r="AN35" s="391"/>
    </row>
    <row r="36" spans="1:184" s="310" customFormat="1" ht="15.95" customHeight="1">
      <c r="A36" s="302"/>
      <c r="B36" s="302"/>
      <c r="C36" s="301"/>
      <c r="D36" s="673"/>
      <c r="E36" s="346"/>
      <c r="F36" s="346"/>
      <c r="G36" s="673"/>
      <c r="H36" s="347"/>
      <c r="I36" s="347"/>
      <c r="J36" s="302"/>
      <c r="K36" s="301"/>
      <c r="L36" s="347"/>
      <c r="M36" s="347"/>
      <c r="N36" s="347"/>
      <c r="O36" s="389"/>
      <c r="P36" s="712"/>
      <c r="Q36" s="359"/>
      <c r="R36" s="301"/>
      <c r="S36" s="302"/>
      <c r="T36" s="360"/>
      <c r="U36" s="302"/>
      <c r="V36" s="302"/>
      <c r="W36" s="360"/>
      <c r="X36" s="346"/>
      <c r="Y36" s="347"/>
      <c r="Z36" s="361"/>
      <c r="AA36" s="356"/>
      <c r="AB36" s="329"/>
      <c r="AC36" s="329"/>
      <c r="AD36" s="340"/>
      <c r="AE36" s="341"/>
      <c r="AF36" s="340"/>
      <c r="AG36" s="390"/>
      <c r="AH36" s="390"/>
      <c r="AI36" s="255"/>
      <c r="AJ36" s="711"/>
      <c r="AK36" s="390"/>
      <c r="AL36" s="304"/>
      <c r="AM36" s="391"/>
      <c r="AN36" s="391"/>
    </row>
    <row r="37" spans="1:184" s="388" customFormat="1" ht="15.95" customHeight="1">
      <c r="A37" s="343"/>
      <c r="B37" s="343"/>
      <c r="C37" s="342"/>
      <c r="D37" s="1372"/>
      <c r="E37" s="343"/>
      <c r="F37" s="343"/>
      <c r="G37" s="343"/>
      <c r="H37" s="298"/>
      <c r="I37" s="298"/>
      <c r="J37" s="343">
        <f>SUM(J8:J36)</f>
        <v>68556</v>
      </c>
      <c r="K37" s="342"/>
      <c r="L37" s="298"/>
      <c r="M37" s="1372"/>
      <c r="N37" s="298"/>
      <c r="O37" s="298"/>
      <c r="P37" s="298"/>
      <c r="Q37" s="298"/>
      <c r="R37" s="342"/>
      <c r="S37" s="343">
        <f>SUM(S8:S36)</f>
        <v>68596</v>
      </c>
      <c r="T37" s="343"/>
      <c r="U37" s="343"/>
      <c r="V37" s="343"/>
      <c r="W37" s="366"/>
      <c r="X37" s="343"/>
      <c r="Y37" s="299"/>
      <c r="Z37" s="1372"/>
      <c r="AA37" s="345"/>
      <c r="AB37" s="357">
        <f>SUM(AB7:AB35)</f>
        <v>1396.5500000000002</v>
      </c>
      <c r="AC37" s="357"/>
      <c r="AD37" s="300"/>
      <c r="AE37" s="358"/>
      <c r="AF37" s="357">
        <f>AB37/60</f>
        <v>23.275833333333335</v>
      </c>
      <c r="AG37" s="300"/>
      <c r="AH37" s="392"/>
      <c r="AI37" s="392"/>
      <c r="AJ37" s="392"/>
      <c r="AK37" s="518"/>
      <c r="AL37" s="303"/>
      <c r="GB37" s="393"/>
    </row>
    <row r="38" spans="1:184">
      <c r="A38" s="1369"/>
      <c r="B38" s="1369"/>
      <c r="L38" s="394"/>
      <c r="M38" s="395"/>
      <c r="N38" s="395"/>
      <c r="O38" s="395"/>
      <c r="P38" s="395"/>
      <c r="Q38" s="395"/>
      <c r="R38" s="395"/>
      <c r="S38" s="395"/>
      <c r="T38" s="395"/>
      <c r="U38" s="395"/>
      <c r="V38" s="395"/>
      <c r="W38" s="396"/>
      <c r="Y38" s="1369"/>
      <c r="Z38" s="1369"/>
      <c r="AA38" s="1369"/>
      <c r="AK38" s="612"/>
    </row>
    <row r="39" spans="1:184">
      <c r="S39" s="315"/>
      <c r="T39" s="315"/>
      <c r="U39" s="315"/>
      <c r="V39" s="397"/>
      <c r="W39" s="398"/>
      <c r="Z39" s="835" t="s">
        <v>2307</v>
      </c>
    </row>
    <row r="40" spans="1:184" ht="21">
      <c r="I40" s="369" t="s">
        <v>592</v>
      </c>
      <c r="R40" s="369" t="s">
        <v>594</v>
      </c>
      <c r="W40" s="367"/>
      <c r="Z40" s="1380" t="s">
        <v>2141</v>
      </c>
      <c r="AM40" s="315"/>
      <c r="AN40" s="315"/>
    </row>
    <row r="41" spans="1:184" s="1369" customFormat="1">
      <c r="I41" s="1555"/>
      <c r="J41" s="1555"/>
      <c r="R41" s="1555" t="s">
        <v>61</v>
      </c>
      <c r="S41" s="1555"/>
      <c r="T41" s="1555"/>
      <c r="U41" s="1555"/>
      <c r="V41" s="1555"/>
      <c r="W41" s="1555"/>
      <c r="X41" s="1555"/>
      <c r="Y41" s="399"/>
      <c r="Z41" s="399"/>
      <c r="AA41" s="399"/>
      <c r="AH41" s="400"/>
      <c r="AI41" s="400"/>
      <c r="AJ41" s="400"/>
      <c r="AK41" s="369"/>
      <c r="AL41" s="370"/>
      <c r="AM41" s="370"/>
    </row>
    <row r="42" spans="1:184">
      <c r="A42" s="369"/>
      <c r="B42" s="369"/>
      <c r="C42" s="369"/>
      <c r="I42" s="369" t="s">
        <v>593</v>
      </c>
      <c r="M42" s="369"/>
      <c r="T42" s="369"/>
      <c r="W42" s="367"/>
      <c r="AK42" s="400"/>
      <c r="AM42" s="315"/>
      <c r="AN42" s="315"/>
    </row>
  </sheetData>
  <mergeCells count="8">
    <mergeCell ref="AL5:AL7"/>
    <mergeCell ref="I41:J41"/>
    <mergeCell ref="R41:X41"/>
    <mergeCell ref="A2:AE2"/>
    <mergeCell ref="H4:H5"/>
    <mergeCell ref="I4:I5"/>
    <mergeCell ref="O4:Q4"/>
    <mergeCell ref="Z4:AA4"/>
  </mergeCells>
  <conditionalFormatting sqref="AA35:AA36">
    <cfRule type="duplicateValues" dxfId="1100" priority="123" stopIfTrue="1"/>
  </conditionalFormatting>
  <conditionalFormatting sqref="AA35:AA36">
    <cfRule type="duplicateValues" dxfId="1099" priority="121" stopIfTrue="1"/>
    <cfRule type="duplicateValues" dxfId="1098" priority="122" stopIfTrue="1"/>
  </conditionalFormatting>
  <conditionalFormatting sqref="BC35:BD36 BL35:BL36 AT35:AW36">
    <cfRule type="duplicateValues" dxfId="1097" priority="120" stopIfTrue="1"/>
  </conditionalFormatting>
  <conditionalFormatting sqref="BC35:BD36 BL35:BL36 AT35:AW36">
    <cfRule type="duplicateValues" dxfId="1096" priority="118" stopIfTrue="1"/>
    <cfRule type="duplicateValues" dxfId="1095" priority="119" stopIfTrue="1"/>
  </conditionalFormatting>
  <conditionalFormatting sqref="BM35:BM36">
    <cfRule type="duplicateValues" dxfId="1094" priority="117" stopIfTrue="1"/>
  </conditionalFormatting>
  <conditionalFormatting sqref="BM35:BM36">
    <cfRule type="duplicateValues" dxfId="1093" priority="115" stopIfTrue="1"/>
    <cfRule type="duplicateValues" dxfId="1092" priority="116" stopIfTrue="1"/>
  </conditionalFormatting>
  <conditionalFormatting sqref="D2">
    <cfRule type="duplicateValues" dxfId="1091" priority="114" stopIfTrue="1"/>
  </conditionalFormatting>
  <conditionalFormatting sqref="D2">
    <cfRule type="duplicateValues" dxfId="1090" priority="112" stopIfTrue="1"/>
    <cfRule type="duplicateValues" dxfId="1089" priority="113" stopIfTrue="1"/>
  </conditionalFormatting>
  <conditionalFormatting sqref="D27">
    <cfRule type="duplicateValues" dxfId="1088" priority="64" stopIfTrue="1"/>
  </conditionalFormatting>
  <conditionalFormatting sqref="D27">
    <cfRule type="duplicateValues" dxfId="1087" priority="65" stopIfTrue="1"/>
    <cfRule type="duplicateValues" dxfId="1086" priority="66" stopIfTrue="1"/>
  </conditionalFormatting>
  <conditionalFormatting sqref="D12:D13">
    <cfRule type="duplicateValues" dxfId="1085" priority="58" stopIfTrue="1"/>
  </conditionalFormatting>
  <conditionalFormatting sqref="D12:D13">
    <cfRule type="duplicateValues" dxfId="1084" priority="59" stopIfTrue="1"/>
    <cfRule type="duplicateValues" dxfId="1083" priority="60" stopIfTrue="1"/>
  </conditionalFormatting>
  <conditionalFormatting sqref="D24">
    <cfRule type="duplicateValues" dxfId="1082" priority="57" stopIfTrue="1"/>
  </conditionalFormatting>
  <conditionalFormatting sqref="D24">
    <cfRule type="duplicateValues" dxfId="1081" priority="55" stopIfTrue="1"/>
    <cfRule type="duplicateValues" dxfId="1080" priority="56" stopIfTrue="1"/>
  </conditionalFormatting>
  <conditionalFormatting sqref="D23">
    <cfRule type="duplicateValues" dxfId="1079" priority="48" stopIfTrue="1"/>
  </conditionalFormatting>
  <conditionalFormatting sqref="D23">
    <cfRule type="duplicateValues" dxfId="1078" priority="46" stopIfTrue="1"/>
    <cfRule type="duplicateValues" dxfId="1077" priority="47" stopIfTrue="1"/>
  </conditionalFormatting>
  <conditionalFormatting sqref="D25">
    <cfRule type="duplicateValues" dxfId="1076" priority="42" stopIfTrue="1"/>
  </conditionalFormatting>
  <conditionalFormatting sqref="D25">
    <cfRule type="duplicateValues" dxfId="1075" priority="40" stopIfTrue="1"/>
    <cfRule type="duplicateValues" dxfId="1074" priority="41" stopIfTrue="1"/>
  </conditionalFormatting>
  <conditionalFormatting sqref="D26">
    <cfRule type="duplicateValues" dxfId="1073" priority="36" stopIfTrue="1"/>
  </conditionalFormatting>
  <conditionalFormatting sqref="D26">
    <cfRule type="duplicateValues" dxfId="1072" priority="34" stopIfTrue="1"/>
    <cfRule type="duplicateValues" dxfId="1071" priority="35" stopIfTrue="1"/>
  </conditionalFormatting>
  <conditionalFormatting sqref="D11">
    <cfRule type="duplicateValues" dxfId="1070" priority="33" stopIfTrue="1"/>
  </conditionalFormatting>
  <conditionalFormatting sqref="D11">
    <cfRule type="duplicateValues" dxfId="1069" priority="31" stopIfTrue="1"/>
    <cfRule type="duplicateValues" dxfId="1068" priority="32" stopIfTrue="1"/>
  </conditionalFormatting>
  <conditionalFormatting sqref="D29:D33">
    <cfRule type="duplicateValues" dxfId="1067" priority="30" stopIfTrue="1"/>
  </conditionalFormatting>
  <conditionalFormatting sqref="D29:D33">
    <cfRule type="duplicateValues" dxfId="1066" priority="28" stopIfTrue="1"/>
    <cfRule type="duplicateValues" dxfId="1065" priority="29" stopIfTrue="1"/>
  </conditionalFormatting>
  <conditionalFormatting sqref="D28">
    <cfRule type="duplicateValues" dxfId="1064" priority="25" stopIfTrue="1"/>
  </conditionalFormatting>
  <conditionalFormatting sqref="D28">
    <cfRule type="duplicateValues" dxfId="1063" priority="26" stopIfTrue="1"/>
    <cfRule type="duplicateValues" dxfId="1062" priority="27" stopIfTrue="1"/>
  </conditionalFormatting>
  <conditionalFormatting sqref="D14">
    <cfRule type="duplicateValues" dxfId="1061" priority="22" stopIfTrue="1"/>
  </conditionalFormatting>
  <conditionalFormatting sqref="D14">
    <cfRule type="duplicateValues" dxfId="1060" priority="23" stopIfTrue="1"/>
    <cfRule type="duplicateValues" dxfId="1059" priority="24" stopIfTrue="1"/>
  </conditionalFormatting>
  <conditionalFormatting sqref="D8">
    <cfRule type="duplicateValues" dxfId="1058" priority="21" stopIfTrue="1"/>
  </conditionalFormatting>
  <conditionalFormatting sqref="D8">
    <cfRule type="duplicateValues" dxfId="1057" priority="19" stopIfTrue="1"/>
    <cfRule type="duplicateValues" dxfId="1056" priority="20" stopIfTrue="1"/>
  </conditionalFormatting>
  <conditionalFormatting sqref="D10">
    <cfRule type="duplicateValues" dxfId="1055" priority="18" stopIfTrue="1"/>
  </conditionalFormatting>
  <conditionalFormatting sqref="D10">
    <cfRule type="duplicateValues" dxfId="1054" priority="16" stopIfTrue="1"/>
    <cfRule type="duplicateValues" dxfId="1053" priority="17" stopIfTrue="1"/>
  </conditionalFormatting>
  <conditionalFormatting sqref="D22">
    <cfRule type="duplicateValues" dxfId="1052" priority="114557" stopIfTrue="1"/>
  </conditionalFormatting>
  <conditionalFormatting sqref="D22">
    <cfRule type="duplicateValues" dxfId="1051" priority="114559" stopIfTrue="1"/>
    <cfRule type="duplicateValues" dxfId="1050" priority="114560" stopIfTrue="1"/>
  </conditionalFormatting>
  <conditionalFormatting sqref="D15:D19">
    <cfRule type="duplicateValues" dxfId="1049" priority="13" stopIfTrue="1"/>
  </conditionalFormatting>
  <conditionalFormatting sqref="D15:D19">
    <cfRule type="duplicateValues" dxfId="1048" priority="14" stopIfTrue="1"/>
    <cfRule type="duplicateValues" dxfId="1047" priority="15" stopIfTrue="1"/>
  </conditionalFormatting>
  <conditionalFormatting sqref="D9">
    <cfRule type="duplicateValues" dxfId="1046" priority="9" stopIfTrue="1"/>
  </conditionalFormatting>
  <conditionalFormatting sqref="D9">
    <cfRule type="duplicateValues" dxfId="1045" priority="7" stopIfTrue="1"/>
    <cfRule type="duplicateValues" dxfId="1044" priority="8" stopIfTrue="1"/>
  </conditionalFormatting>
  <conditionalFormatting sqref="D34">
    <cfRule type="duplicateValues" dxfId="1043" priority="6" stopIfTrue="1"/>
  </conditionalFormatting>
  <conditionalFormatting sqref="D34">
    <cfRule type="duplicateValues" dxfId="1042" priority="4" stopIfTrue="1"/>
    <cfRule type="duplicateValues" dxfId="1041" priority="5" stopIfTrue="1"/>
  </conditionalFormatting>
  <conditionalFormatting sqref="D20:D21">
    <cfRule type="duplicateValues" dxfId="1040" priority="1" stopIfTrue="1"/>
  </conditionalFormatting>
  <conditionalFormatting sqref="D20:D21">
    <cfRule type="duplicateValues" dxfId="1039" priority="2" stopIfTrue="1"/>
    <cfRule type="duplicateValues" dxfId="1038" priority="3" stopIfTrue="1"/>
  </conditionalFormatting>
  <printOptions horizontalCentered="1"/>
  <pageMargins left="0" right="0" top="0" bottom="0" header="0.31496062992125984" footer="0.31496062992125984"/>
  <pageSetup paperSize="120" scale="61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FF0000"/>
  </sheetPr>
  <dimension ref="A1:GB56"/>
  <sheetViews>
    <sheetView zoomScale="110" zoomScaleNormal="110" workbookViewId="0">
      <selection activeCell="V1" sqref="V1:V1048576"/>
    </sheetView>
  </sheetViews>
  <sheetFormatPr defaultRowHeight="18"/>
  <cols>
    <col min="1" max="1" width="4.5703125" style="1383" customWidth="1"/>
    <col min="2" max="2" width="4.5703125" style="1383" hidden="1" customWidth="1"/>
    <col min="3" max="3" width="32.7109375" style="1383" hidden="1" customWidth="1"/>
    <col min="4" max="4" width="11.7109375" style="1383" customWidth="1"/>
    <col min="5" max="5" width="12.42578125" style="1383" customWidth="1"/>
    <col min="6" max="6" width="8.7109375" style="1383" hidden="1" customWidth="1"/>
    <col min="7" max="7" width="7.28515625" style="1383" hidden="1" customWidth="1"/>
    <col min="8" max="8" width="15.42578125" style="1383" customWidth="1"/>
    <col min="9" max="9" width="28.140625" style="1383" customWidth="1"/>
    <col min="10" max="10" width="5.85546875" style="1383" customWidth="1"/>
    <col min="11" max="11" width="7" style="1383" customWidth="1"/>
    <col min="12" max="12" width="35.28515625" style="1383" customWidth="1"/>
    <col min="13" max="13" width="11.42578125" style="1383" customWidth="1"/>
    <col min="14" max="14" width="10.28515625" style="1383" customWidth="1"/>
    <col min="15" max="15" width="4" style="1383" customWidth="1"/>
    <col min="16" max="17" width="5.5703125" style="1383" customWidth="1"/>
    <col min="18" max="18" width="7.7109375" style="1383" customWidth="1"/>
    <col min="19" max="19" width="5.140625" style="1383" customWidth="1"/>
    <col min="20" max="20" width="6.28515625" style="1383" hidden="1" customWidth="1"/>
    <col min="21" max="22" width="7.28515625" style="1383" customWidth="1"/>
    <col min="23" max="23" width="5.140625" style="1384" hidden="1" customWidth="1"/>
    <col min="24" max="24" width="4.85546875" style="1383" customWidth="1"/>
    <col min="25" max="25" width="18.42578125" style="1383" customWidth="1"/>
    <col min="26" max="26" width="4.5703125" style="1383" customWidth="1"/>
    <col min="27" max="27" width="4.28515625" style="1383" customWidth="1"/>
    <col min="28" max="28" width="4.5703125" style="1383" customWidth="1"/>
    <col min="29" max="29" width="4.7109375" style="1383" hidden="1" customWidth="1"/>
    <col min="30" max="30" width="6.7109375" style="1383" hidden="1" customWidth="1"/>
    <col min="31" max="31" width="3.7109375" style="1383" hidden="1" customWidth="1"/>
    <col min="32" max="32" width="4.5703125" style="1383" customWidth="1"/>
    <col min="33" max="33" width="6.42578125" style="1383" hidden="1" customWidth="1"/>
    <col min="34" max="34" width="5.42578125" style="1385" customWidth="1"/>
    <col min="35" max="35" width="4.42578125" style="1385" customWidth="1"/>
    <col min="36" max="37" width="4.140625" style="1385" customWidth="1"/>
    <col min="38" max="38" width="56" style="1383" customWidth="1"/>
    <col min="39" max="16384" width="9.140625" style="1383"/>
  </cols>
  <sheetData>
    <row r="1" spans="1:38" ht="6" customHeight="1" thickBot="1"/>
    <row r="2" spans="1:38" s="1390" customFormat="1" ht="23.25" customHeight="1" thickTop="1" thickBot="1">
      <c r="A2" s="1566" t="s">
        <v>1580</v>
      </c>
      <c r="B2" s="1567"/>
      <c r="C2" s="1567"/>
      <c r="D2" s="1567"/>
      <c r="E2" s="1567"/>
      <c r="F2" s="1567"/>
      <c r="G2" s="1567"/>
      <c r="H2" s="1567"/>
      <c r="I2" s="1567"/>
      <c r="J2" s="1567"/>
      <c r="K2" s="1567"/>
      <c r="L2" s="1567"/>
      <c r="M2" s="1567"/>
      <c r="N2" s="1567"/>
      <c r="O2" s="1567"/>
      <c r="P2" s="1567"/>
      <c r="Q2" s="1567"/>
      <c r="R2" s="1567"/>
      <c r="S2" s="1567"/>
      <c r="T2" s="1567"/>
      <c r="U2" s="1567"/>
      <c r="V2" s="1567"/>
      <c r="W2" s="1567"/>
      <c r="X2" s="1567"/>
      <c r="Y2" s="1567"/>
      <c r="Z2" s="1567"/>
      <c r="AA2" s="1567"/>
      <c r="AB2" s="1567"/>
      <c r="AC2" s="1567"/>
      <c r="AD2" s="1567"/>
      <c r="AE2" s="1567"/>
      <c r="AF2" s="1386"/>
      <c r="AG2" s="1387" t="s">
        <v>51</v>
      </c>
      <c r="AH2" s="1388" t="s">
        <v>52</v>
      </c>
      <c r="AI2" s="1389"/>
      <c r="AJ2" s="1389"/>
      <c r="AK2" s="1389"/>
    </row>
    <row r="3" spans="1:38" s="1389" customFormat="1" ht="18" customHeight="1" thickTop="1" thickBot="1">
      <c r="A3" s="1391" t="s">
        <v>1289</v>
      </c>
      <c r="B3" s="1392"/>
      <c r="C3" s="1392"/>
      <c r="D3" s="1393"/>
      <c r="E3" s="1393"/>
      <c r="F3" s="1393"/>
      <c r="G3" s="1393"/>
      <c r="H3" s="1393"/>
      <c r="I3" s="1393"/>
      <c r="J3" s="1394" t="s">
        <v>36</v>
      </c>
      <c r="K3" s="1394"/>
      <c r="L3" s="1395" t="s">
        <v>59</v>
      </c>
      <c r="M3" s="1396"/>
      <c r="N3" s="1397"/>
      <c r="O3" s="1397"/>
      <c r="P3" s="1397"/>
      <c r="R3" s="1398"/>
      <c r="S3" s="1399"/>
      <c r="T3" s="1399"/>
      <c r="U3" s="1399"/>
      <c r="V3" s="1399"/>
      <c r="W3" s="1400"/>
      <c r="X3" s="1401"/>
      <c r="Y3" s="1401"/>
      <c r="Z3" s="1402" t="s">
        <v>4490</v>
      </c>
      <c r="AA3" s="1403"/>
      <c r="AB3" s="1404"/>
      <c r="AC3" s="1405"/>
      <c r="AD3" s="1405"/>
      <c r="AE3" s="1405"/>
      <c r="AF3" s="1406"/>
      <c r="AG3" s="1407"/>
      <c r="AH3" s="1408"/>
    </row>
    <row r="4" spans="1:38" s="1425" customFormat="1" ht="12" customHeight="1" thickTop="1">
      <c r="A4" s="1409" t="s">
        <v>37</v>
      </c>
      <c r="B4" s="1410"/>
      <c r="C4" s="1410" t="s">
        <v>13</v>
      </c>
      <c r="D4" s="1411" t="s">
        <v>1296</v>
      </c>
      <c r="E4" s="1412" t="s">
        <v>1296</v>
      </c>
      <c r="F4" s="1412"/>
      <c r="G4" s="1412"/>
      <c r="H4" s="1568" t="s">
        <v>15</v>
      </c>
      <c r="I4" s="1562" t="s">
        <v>16</v>
      </c>
      <c r="J4" s="1413" t="s">
        <v>17</v>
      </c>
      <c r="K4" s="1414" t="s">
        <v>18</v>
      </c>
      <c r="L4" s="1415" t="s">
        <v>19</v>
      </c>
      <c r="M4" s="1410" t="s">
        <v>39</v>
      </c>
      <c r="N4" s="1416" t="s">
        <v>20</v>
      </c>
      <c r="O4" s="1569" t="s">
        <v>21</v>
      </c>
      <c r="P4" s="1569"/>
      <c r="Q4" s="1569"/>
      <c r="R4" s="1417" t="s">
        <v>22</v>
      </c>
      <c r="S4" s="1418" t="s">
        <v>38</v>
      </c>
      <c r="T4" s="1418"/>
      <c r="U4" s="1418" t="s">
        <v>57</v>
      </c>
      <c r="V4" s="1418" t="s">
        <v>53</v>
      </c>
      <c r="W4" s="1419" t="s">
        <v>8</v>
      </c>
      <c r="X4" s="1410" t="s">
        <v>40</v>
      </c>
      <c r="Y4" s="1420" t="s">
        <v>41</v>
      </c>
      <c r="Z4" s="1570" t="s">
        <v>23</v>
      </c>
      <c r="AA4" s="1571"/>
      <c r="AB4" s="1410" t="s">
        <v>44</v>
      </c>
      <c r="AC4" s="1410" t="s">
        <v>45</v>
      </c>
      <c r="AD4" s="1410" t="s">
        <v>46</v>
      </c>
      <c r="AE4" s="1410"/>
      <c r="AF4" s="1421" t="s">
        <v>44</v>
      </c>
      <c r="AG4" s="1422" t="s">
        <v>51</v>
      </c>
      <c r="AH4" s="1423" t="s">
        <v>52</v>
      </c>
      <c r="AI4" s="1424"/>
      <c r="AJ4" s="1424"/>
      <c r="AK4" s="1424"/>
    </row>
    <row r="5" spans="1:38" s="1425" customFormat="1" ht="12" customHeight="1" thickBot="1">
      <c r="A5" s="1426" t="s">
        <v>47</v>
      </c>
      <c r="B5" s="1427"/>
      <c r="C5" s="1427" t="s">
        <v>24</v>
      </c>
      <c r="D5" s="1428" t="s">
        <v>1297</v>
      </c>
      <c r="E5" s="1429" t="s">
        <v>1298</v>
      </c>
      <c r="F5" s="1429"/>
      <c r="G5" s="1429"/>
      <c r="H5" s="1568"/>
      <c r="I5" s="1564"/>
      <c r="J5" s="1413" t="s">
        <v>26</v>
      </c>
      <c r="K5" s="1430" t="s">
        <v>26</v>
      </c>
      <c r="L5" s="1431" t="s">
        <v>27</v>
      </c>
      <c r="M5" s="1432"/>
      <c r="N5" s="1433"/>
      <c r="O5" s="1415" t="s">
        <v>30</v>
      </c>
      <c r="P5" s="1415" t="s">
        <v>31</v>
      </c>
      <c r="Q5" s="1415" t="s">
        <v>32</v>
      </c>
      <c r="R5" s="1434" t="s">
        <v>33</v>
      </c>
      <c r="S5" s="1435" t="s">
        <v>48</v>
      </c>
      <c r="T5" s="1435" t="s">
        <v>217</v>
      </c>
      <c r="U5" s="1435" t="s">
        <v>58</v>
      </c>
      <c r="V5" s="1435" t="s">
        <v>54</v>
      </c>
      <c r="W5" s="1436"/>
      <c r="X5" s="1426"/>
      <c r="Y5" s="1437" t="s">
        <v>34</v>
      </c>
      <c r="Z5" s="1437" t="s">
        <v>42</v>
      </c>
      <c r="AA5" s="1437" t="s">
        <v>43</v>
      </c>
      <c r="AB5" s="1438" t="s">
        <v>49</v>
      </c>
      <c r="AC5" s="1427"/>
      <c r="AD5" s="1427"/>
      <c r="AE5" s="1438"/>
      <c r="AF5" s="1439"/>
      <c r="AG5" s="1429"/>
      <c r="AH5" s="1440"/>
      <c r="AI5" s="1441" t="s">
        <v>50</v>
      </c>
      <c r="AJ5" s="1441" t="s">
        <v>0</v>
      </c>
      <c r="AK5" s="1442" t="s">
        <v>38</v>
      </c>
      <c r="AL5" s="1562" t="s">
        <v>1325</v>
      </c>
    </row>
    <row r="6" spans="1:38" s="1425" customFormat="1" ht="21.75" hidden="1" customHeight="1" thickTop="1">
      <c r="A6" s="1422"/>
      <c r="B6" s="1443"/>
      <c r="C6" s="1443"/>
      <c r="D6" s="1443"/>
      <c r="E6" s="1443"/>
      <c r="F6" s="1443"/>
      <c r="G6" s="1443"/>
      <c r="H6" s="1443"/>
      <c r="I6" s="1443"/>
      <c r="J6" s="1443"/>
      <c r="K6" s="1443"/>
      <c r="L6" s="1444"/>
      <c r="M6" s="1443"/>
      <c r="N6" s="1443"/>
      <c r="O6" s="1443"/>
      <c r="P6" s="1443"/>
      <c r="Q6" s="1443"/>
      <c r="R6" s="1444"/>
      <c r="S6" s="1445"/>
      <c r="T6" s="1445"/>
      <c r="U6" s="1445"/>
      <c r="V6" s="1445"/>
      <c r="W6" s="1446"/>
      <c r="X6" s="1443"/>
      <c r="Y6" s="1443"/>
      <c r="Z6" s="1443"/>
      <c r="AA6" s="1443"/>
      <c r="AB6" s="1447">
        <f>S6/80</f>
        <v>0</v>
      </c>
      <c r="AC6" s="1448">
        <f>AB6+AC5</f>
        <v>0</v>
      </c>
      <c r="AD6" s="1449">
        <f>(7+(AC6/60))</f>
        <v>7</v>
      </c>
      <c r="AE6" s="1450">
        <f>FLOOR(AD6,1)</f>
        <v>7</v>
      </c>
      <c r="AF6" s="1451">
        <f>(AE6+((AD6-AE6)*60*0.01))</f>
        <v>7</v>
      </c>
      <c r="AG6" s="1429"/>
      <c r="AH6" s="1440"/>
      <c r="AI6" s="1424"/>
      <c r="AJ6" s="1424"/>
      <c r="AK6" s="1442"/>
      <c r="AL6" s="1563"/>
    </row>
    <row r="7" spans="1:38" s="1463" customFormat="1" ht="12" customHeight="1" thickTop="1">
      <c r="A7" s="1452"/>
      <c r="B7" s="1452"/>
      <c r="C7" s="1453"/>
      <c r="D7" s="1412"/>
      <c r="E7" s="1452"/>
      <c r="F7" s="1452"/>
      <c r="G7" s="1452"/>
      <c r="H7" s="1454"/>
      <c r="I7" s="1454"/>
      <c r="J7" s="1452"/>
      <c r="K7" s="1453"/>
      <c r="L7" s="1454" t="s">
        <v>1</v>
      </c>
      <c r="M7" s="1412"/>
      <c r="N7" s="1454"/>
      <c r="O7" s="1454"/>
      <c r="P7" s="1454"/>
      <c r="Q7" s="1454"/>
      <c r="R7" s="1453"/>
      <c r="S7" s="1452"/>
      <c r="T7" s="1452"/>
      <c r="U7" s="1452"/>
      <c r="V7" s="1452"/>
      <c r="W7" s="1455"/>
      <c r="X7" s="1452"/>
      <c r="Y7" s="1456"/>
      <c r="Z7" s="1412"/>
      <c r="AA7" s="1457"/>
      <c r="AB7" s="1458">
        <f>S7/AI7+AJ7</f>
        <v>0</v>
      </c>
      <c r="AC7" s="1458">
        <f>AB7+AC6</f>
        <v>0</v>
      </c>
      <c r="AD7" s="1459">
        <f>(8+(AC7/60))</f>
        <v>8</v>
      </c>
      <c r="AE7" s="1460">
        <f>FLOOR(AD7,1)</f>
        <v>8</v>
      </c>
      <c r="AF7" s="1459">
        <f>(AE7+((AD7-AE7)*60*0.01))</f>
        <v>8</v>
      </c>
      <c r="AG7" s="1461"/>
      <c r="AH7" s="1462"/>
      <c r="AI7" s="1462">
        <v>50</v>
      </c>
      <c r="AJ7" s="1462">
        <v>0</v>
      </c>
      <c r="AK7" s="1442" t="s">
        <v>1391</v>
      </c>
      <c r="AL7" s="1564"/>
    </row>
    <row r="8" spans="1:38" s="803" customFormat="1" ht="12.95" customHeight="1">
      <c r="A8" s="254" t="s">
        <v>69</v>
      </c>
      <c r="B8" s="288">
        <v>43628</v>
      </c>
      <c r="C8" s="277" t="str">
        <f t="shared" ref="C8:C48" si="0">"*"&amp;D8&amp;"*"</f>
        <v>*PDR1906-1052*</v>
      </c>
      <c r="D8" s="747" t="s">
        <v>4624</v>
      </c>
      <c r="E8" s="254" t="s">
        <v>4612</v>
      </c>
      <c r="F8" s="254"/>
      <c r="G8" s="797" t="s">
        <v>4613</v>
      </c>
      <c r="H8" s="798" t="s">
        <v>2016</v>
      </c>
      <c r="I8" s="785">
        <v>3821247</v>
      </c>
      <c r="J8" s="254">
        <v>2000</v>
      </c>
      <c r="K8" s="288">
        <v>43641</v>
      </c>
      <c r="L8" s="798" t="s">
        <v>1371</v>
      </c>
      <c r="M8" s="785" t="s">
        <v>4614</v>
      </c>
      <c r="N8" s="747"/>
      <c r="O8" s="288" t="s">
        <v>1291</v>
      </c>
      <c r="P8" s="288"/>
      <c r="Q8" s="288"/>
      <c r="R8" s="288">
        <v>43640</v>
      </c>
      <c r="S8" s="254">
        <v>2000</v>
      </c>
      <c r="T8" s="254"/>
      <c r="U8" s="254">
        <v>2000</v>
      </c>
      <c r="V8" s="293">
        <v>2000</v>
      </c>
      <c r="W8" s="799"/>
      <c r="X8" s="800" t="s">
        <v>1829</v>
      </c>
      <c r="Y8" s="785" t="s">
        <v>1317</v>
      </c>
      <c r="Z8" s="747">
        <v>443</v>
      </c>
      <c r="AA8" s="801">
        <v>1545</v>
      </c>
      <c r="AB8" s="1458">
        <f t="shared" ref="AB8:AB49" si="1">S8/AI8+AJ8</f>
        <v>35</v>
      </c>
      <c r="AC8" s="1458">
        <f t="shared" ref="AC8:AC49" si="2">AB8+AC7</f>
        <v>35</v>
      </c>
      <c r="AD8" s="1459">
        <f t="shared" ref="AD8:AD49" si="3">(8+(AC8/60))</f>
        <v>8.5833333333333339</v>
      </c>
      <c r="AE8" s="1460">
        <f t="shared" ref="AE8:AE49" si="4">FLOOR(AD8,1)</f>
        <v>8</v>
      </c>
      <c r="AF8" s="1459">
        <f t="shared" ref="AF8:AF49" si="5">(AE8+((AD8-AE8)*60*0.01))</f>
        <v>8.35</v>
      </c>
      <c r="AG8" s="802" t="s">
        <v>1330</v>
      </c>
      <c r="AH8" s="786" t="s">
        <v>2</v>
      </c>
      <c r="AI8" s="752">
        <v>100</v>
      </c>
      <c r="AJ8" s="786">
        <v>15</v>
      </c>
      <c r="AK8" s="786">
        <v>20</v>
      </c>
      <c r="AL8" s="786" t="s">
        <v>2015</v>
      </c>
    </row>
    <row r="9" spans="1:38" s="803" customFormat="1" ht="12.95" customHeight="1">
      <c r="A9" s="254" t="s">
        <v>69</v>
      </c>
      <c r="B9" s="288">
        <v>43628</v>
      </c>
      <c r="C9" s="277" t="str">
        <f t="shared" si="0"/>
        <v>*PDR1906-1053*</v>
      </c>
      <c r="D9" s="747" t="s">
        <v>4623</v>
      </c>
      <c r="E9" s="254" t="s">
        <v>4612</v>
      </c>
      <c r="F9" s="254"/>
      <c r="G9" s="797" t="s">
        <v>4613</v>
      </c>
      <c r="H9" s="798" t="s">
        <v>2016</v>
      </c>
      <c r="I9" s="785">
        <v>3821247</v>
      </c>
      <c r="J9" s="254">
        <v>2000</v>
      </c>
      <c r="K9" s="288">
        <v>43641</v>
      </c>
      <c r="L9" s="798" t="s">
        <v>1371</v>
      </c>
      <c r="M9" s="785" t="s">
        <v>4614</v>
      </c>
      <c r="N9" s="747"/>
      <c r="O9" s="288" t="s">
        <v>1291</v>
      </c>
      <c r="P9" s="288"/>
      <c r="Q9" s="288"/>
      <c r="R9" s="288">
        <v>43640</v>
      </c>
      <c r="S9" s="254">
        <v>2000</v>
      </c>
      <c r="T9" s="254"/>
      <c r="U9" s="254">
        <v>2000</v>
      </c>
      <c r="V9" s="293">
        <v>2000</v>
      </c>
      <c r="W9" s="799"/>
      <c r="X9" s="800" t="s">
        <v>1829</v>
      </c>
      <c r="Y9" s="785" t="s">
        <v>1317</v>
      </c>
      <c r="Z9" s="747">
        <v>443</v>
      </c>
      <c r="AA9" s="801">
        <v>1545</v>
      </c>
      <c r="AB9" s="1458">
        <f t="shared" si="1"/>
        <v>20</v>
      </c>
      <c r="AC9" s="1458">
        <f t="shared" si="2"/>
        <v>55</v>
      </c>
      <c r="AD9" s="1459">
        <f t="shared" si="3"/>
        <v>8.9166666666666661</v>
      </c>
      <c r="AE9" s="1460">
        <f t="shared" si="4"/>
        <v>8</v>
      </c>
      <c r="AF9" s="1459">
        <f t="shared" si="5"/>
        <v>8.5499999999999989</v>
      </c>
      <c r="AG9" s="802" t="s">
        <v>1330</v>
      </c>
      <c r="AH9" s="786" t="s">
        <v>2</v>
      </c>
      <c r="AI9" s="752">
        <v>100</v>
      </c>
      <c r="AJ9" s="786"/>
      <c r="AK9" s="786">
        <v>20</v>
      </c>
      <c r="AL9" s="786" t="s">
        <v>2015</v>
      </c>
    </row>
    <row r="10" spans="1:38" s="803" customFormat="1" ht="12.95" customHeight="1">
      <c r="A10" s="254" t="s">
        <v>69</v>
      </c>
      <c r="B10" s="288">
        <v>43628</v>
      </c>
      <c r="C10" s="277" t="str">
        <f t="shared" si="0"/>
        <v>*PDR1906-1054*</v>
      </c>
      <c r="D10" s="747" t="s">
        <v>4622</v>
      </c>
      <c r="E10" s="254" t="s">
        <v>4612</v>
      </c>
      <c r="F10" s="254"/>
      <c r="G10" s="797" t="s">
        <v>4613</v>
      </c>
      <c r="H10" s="798" t="s">
        <v>2016</v>
      </c>
      <c r="I10" s="785">
        <v>3821247</v>
      </c>
      <c r="J10" s="254">
        <v>2000</v>
      </c>
      <c r="K10" s="288">
        <v>43642</v>
      </c>
      <c r="L10" s="798" t="s">
        <v>1371</v>
      </c>
      <c r="M10" s="785" t="s">
        <v>4614</v>
      </c>
      <c r="N10" s="747"/>
      <c r="O10" s="288" t="s">
        <v>1291</v>
      </c>
      <c r="P10" s="288"/>
      <c r="Q10" s="288"/>
      <c r="R10" s="288">
        <v>43640</v>
      </c>
      <c r="S10" s="254">
        <v>2000</v>
      </c>
      <c r="T10" s="254"/>
      <c r="U10" s="254">
        <v>2000</v>
      </c>
      <c r="V10" s="293">
        <v>2000</v>
      </c>
      <c r="W10" s="799"/>
      <c r="X10" s="800" t="s">
        <v>1829</v>
      </c>
      <c r="Y10" s="785" t="s">
        <v>1317</v>
      </c>
      <c r="Z10" s="747">
        <v>443</v>
      </c>
      <c r="AA10" s="801">
        <v>1545</v>
      </c>
      <c r="AB10" s="1458">
        <f t="shared" si="1"/>
        <v>20</v>
      </c>
      <c r="AC10" s="1458">
        <f t="shared" si="2"/>
        <v>75</v>
      </c>
      <c r="AD10" s="1459">
        <f t="shared" si="3"/>
        <v>9.25</v>
      </c>
      <c r="AE10" s="1460">
        <f t="shared" si="4"/>
        <v>9</v>
      </c>
      <c r="AF10" s="1459">
        <f t="shared" si="5"/>
        <v>9.15</v>
      </c>
      <c r="AG10" s="802" t="s">
        <v>1330</v>
      </c>
      <c r="AH10" s="786" t="s">
        <v>2</v>
      </c>
      <c r="AI10" s="752">
        <v>100</v>
      </c>
      <c r="AJ10" s="786"/>
      <c r="AK10" s="786">
        <v>20</v>
      </c>
      <c r="AL10" s="786" t="s">
        <v>2015</v>
      </c>
    </row>
    <row r="11" spans="1:38" s="803" customFormat="1" ht="12.95" customHeight="1">
      <c r="A11" s="254" t="s">
        <v>69</v>
      </c>
      <c r="B11" s="288">
        <v>43628</v>
      </c>
      <c r="C11" s="277" t="str">
        <f t="shared" si="0"/>
        <v>*PDR1906-1055*</v>
      </c>
      <c r="D11" s="747" t="s">
        <v>4621</v>
      </c>
      <c r="E11" s="254" t="s">
        <v>4612</v>
      </c>
      <c r="F11" s="254"/>
      <c r="G11" s="797" t="s">
        <v>4613</v>
      </c>
      <c r="H11" s="798" t="s">
        <v>2016</v>
      </c>
      <c r="I11" s="785">
        <v>3821247</v>
      </c>
      <c r="J11" s="254">
        <v>2000</v>
      </c>
      <c r="K11" s="288">
        <v>43643</v>
      </c>
      <c r="L11" s="798" t="s">
        <v>1371</v>
      </c>
      <c r="M11" s="785" t="s">
        <v>4614</v>
      </c>
      <c r="N11" s="747"/>
      <c r="O11" s="288" t="s">
        <v>1291</v>
      </c>
      <c r="P11" s="288"/>
      <c r="Q11" s="288"/>
      <c r="R11" s="288">
        <v>43640</v>
      </c>
      <c r="S11" s="254">
        <v>2000</v>
      </c>
      <c r="T11" s="254"/>
      <c r="U11" s="254" t="s">
        <v>4821</v>
      </c>
      <c r="V11" s="293">
        <v>2000</v>
      </c>
      <c r="W11" s="799"/>
      <c r="X11" s="800" t="s">
        <v>1829</v>
      </c>
      <c r="Y11" s="785" t="s">
        <v>1317</v>
      </c>
      <c r="Z11" s="747">
        <v>443</v>
      </c>
      <c r="AA11" s="801">
        <v>1545</v>
      </c>
      <c r="AB11" s="1458">
        <f t="shared" si="1"/>
        <v>20</v>
      </c>
      <c r="AC11" s="1458">
        <f t="shared" si="2"/>
        <v>95</v>
      </c>
      <c r="AD11" s="1459">
        <f t="shared" si="3"/>
        <v>9.5833333333333339</v>
      </c>
      <c r="AE11" s="1460">
        <f t="shared" si="4"/>
        <v>9</v>
      </c>
      <c r="AF11" s="1459">
        <f t="shared" si="5"/>
        <v>9.35</v>
      </c>
      <c r="AG11" s="802" t="s">
        <v>1330</v>
      </c>
      <c r="AH11" s="786" t="s">
        <v>2</v>
      </c>
      <c r="AI11" s="752">
        <v>100</v>
      </c>
      <c r="AJ11" s="786"/>
      <c r="AK11" s="786">
        <v>20</v>
      </c>
      <c r="AL11" s="786" t="s">
        <v>2015</v>
      </c>
    </row>
    <row r="12" spans="1:38" s="803" customFormat="1" ht="12.95" customHeight="1">
      <c r="A12" s="254" t="s">
        <v>69</v>
      </c>
      <c r="B12" s="288">
        <v>43628</v>
      </c>
      <c r="C12" s="277" t="str">
        <f t="shared" si="0"/>
        <v>*PDR1906-1056*</v>
      </c>
      <c r="D12" s="747" t="s">
        <v>4620</v>
      </c>
      <c r="E12" s="254" t="s">
        <v>4612</v>
      </c>
      <c r="F12" s="254"/>
      <c r="G12" s="797" t="s">
        <v>4613</v>
      </c>
      <c r="H12" s="798" t="s">
        <v>2016</v>
      </c>
      <c r="I12" s="785">
        <v>3821247</v>
      </c>
      <c r="J12" s="254">
        <v>2000</v>
      </c>
      <c r="K12" s="288">
        <v>43644</v>
      </c>
      <c r="L12" s="798" t="s">
        <v>1371</v>
      </c>
      <c r="M12" s="785" t="s">
        <v>4614</v>
      </c>
      <c r="N12" s="747"/>
      <c r="O12" s="288" t="s">
        <v>1291</v>
      </c>
      <c r="P12" s="288"/>
      <c r="Q12" s="288"/>
      <c r="R12" s="288">
        <v>43640</v>
      </c>
      <c r="S12" s="254">
        <v>2000</v>
      </c>
      <c r="T12" s="254"/>
      <c r="U12" s="254" t="s">
        <v>4822</v>
      </c>
      <c r="V12" s="293">
        <v>2000</v>
      </c>
      <c r="W12" s="799"/>
      <c r="X12" s="800" t="s">
        <v>1829</v>
      </c>
      <c r="Y12" s="785" t="s">
        <v>1317</v>
      </c>
      <c r="Z12" s="747">
        <v>443</v>
      </c>
      <c r="AA12" s="801">
        <v>1545</v>
      </c>
      <c r="AB12" s="1458">
        <f t="shared" si="1"/>
        <v>20</v>
      </c>
      <c r="AC12" s="1458">
        <f t="shared" si="2"/>
        <v>115</v>
      </c>
      <c r="AD12" s="1459">
        <f t="shared" si="3"/>
        <v>9.9166666666666661</v>
      </c>
      <c r="AE12" s="1460">
        <f t="shared" si="4"/>
        <v>9</v>
      </c>
      <c r="AF12" s="1459">
        <f t="shared" si="5"/>
        <v>9.5499999999999989</v>
      </c>
      <c r="AG12" s="802" t="s">
        <v>1330</v>
      </c>
      <c r="AH12" s="786" t="s">
        <v>2</v>
      </c>
      <c r="AI12" s="752">
        <v>100</v>
      </c>
      <c r="AJ12" s="786"/>
      <c r="AK12" s="786">
        <v>20</v>
      </c>
      <c r="AL12" s="786" t="s">
        <v>2015</v>
      </c>
    </row>
    <row r="13" spans="1:38" s="803" customFormat="1" ht="12.95" customHeight="1">
      <c r="A13" s="254" t="s">
        <v>69</v>
      </c>
      <c r="B13" s="288">
        <v>43637</v>
      </c>
      <c r="C13" s="277" t="str">
        <f t="shared" si="0"/>
        <v>*PDR1906-1420*</v>
      </c>
      <c r="D13" s="747" t="s">
        <v>4568</v>
      </c>
      <c r="E13" s="254" t="s">
        <v>4540</v>
      </c>
      <c r="F13" s="254"/>
      <c r="G13" s="797" t="s">
        <v>4567</v>
      </c>
      <c r="H13" s="798" t="s">
        <v>2012</v>
      </c>
      <c r="I13" s="798" t="s">
        <v>4566</v>
      </c>
      <c r="J13" s="254">
        <v>1500</v>
      </c>
      <c r="K13" s="288">
        <v>22822</v>
      </c>
      <c r="L13" s="798" t="s">
        <v>1329</v>
      </c>
      <c r="M13" s="785" t="s">
        <v>4565</v>
      </c>
      <c r="N13" s="747"/>
      <c r="O13" s="288" t="s">
        <v>1291</v>
      </c>
      <c r="P13" s="288"/>
      <c r="Q13" s="288"/>
      <c r="R13" s="288">
        <v>43640</v>
      </c>
      <c r="S13" s="254">
        <v>1500</v>
      </c>
      <c r="T13" s="254"/>
      <c r="U13" s="254" t="s">
        <v>4703</v>
      </c>
      <c r="V13" s="293">
        <v>1500</v>
      </c>
      <c r="W13" s="799"/>
      <c r="X13" s="800" t="s">
        <v>1828</v>
      </c>
      <c r="Y13" s="807" t="s">
        <v>1314</v>
      </c>
      <c r="Z13" s="747">
        <v>1013</v>
      </c>
      <c r="AA13" s="801">
        <v>1781</v>
      </c>
      <c r="AB13" s="1458">
        <f t="shared" si="1"/>
        <v>45</v>
      </c>
      <c r="AC13" s="1458">
        <f t="shared" si="2"/>
        <v>160</v>
      </c>
      <c r="AD13" s="1459">
        <f t="shared" si="3"/>
        <v>10.666666666666666</v>
      </c>
      <c r="AE13" s="1460">
        <f t="shared" si="4"/>
        <v>10</v>
      </c>
      <c r="AF13" s="1459">
        <f t="shared" si="5"/>
        <v>10.4</v>
      </c>
      <c r="AG13" s="802" t="s">
        <v>1330</v>
      </c>
      <c r="AH13" s="786" t="s">
        <v>2</v>
      </c>
      <c r="AI13" s="752">
        <v>50</v>
      </c>
      <c r="AJ13" s="786">
        <v>15</v>
      </c>
      <c r="AK13" s="786">
        <v>10</v>
      </c>
      <c r="AL13" s="786" t="s">
        <v>4564</v>
      </c>
    </row>
    <row r="14" spans="1:38" s="809" customFormat="1" ht="12" customHeight="1">
      <c r="A14" s="748">
        <v>10</v>
      </c>
      <c r="B14" s="753">
        <v>43620</v>
      </c>
      <c r="C14" s="789" t="str">
        <f t="shared" si="0"/>
        <v>*PDR1906-0703*</v>
      </c>
      <c r="D14" s="754" t="s">
        <v>3350</v>
      </c>
      <c r="E14" s="748" t="s">
        <v>3339</v>
      </c>
      <c r="F14" s="748"/>
      <c r="G14" s="755" t="s">
        <v>2538</v>
      </c>
      <c r="H14" s="756" t="s">
        <v>2298</v>
      </c>
      <c r="I14" s="756" t="s">
        <v>3340</v>
      </c>
      <c r="J14" s="748">
        <v>2055</v>
      </c>
      <c r="K14" s="753">
        <v>43641</v>
      </c>
      <c r="L14" s="756" t="s">
        <v>2537</v>
      </c>
      <c r="M14" s="757" t="s">
        <v>2536</v>
      </c>
      <c r="N14" s="754" t="s">
        <v>2147</v>
      </c>
      <c r="O14" s="753" t="s">
        <v>1291</v>
      </c>
      <c r="P14" s="753"/>
      <c r="Q14" s="753"/>
      <c r="R14" s="753">
        <v>43641</v>
      </c>
      <c r="S14" s="748">
        <v>2058</v>
      </c>
      <c r="T14" s="1464" t="s">
        <v>2209</v>
      </c>
      <c r="U14" s="1499">
        <v>2058</v>
      </c>
      <c r="V14" s="293">
        <v>2085</v>
      </c>
      <c r="W14" s="758"/>
      <c r="X14" s="759" t="s">
        <v>1828</v>
      </c>
      <c r="Y14" s="763" t="s">
        <v>2535</v>
      </c>
      <c r="Z14" s="754">
        <v>508</v>
      </c>
      <c r="AA14" s="760">
        <v>1675</v>
      </c>
      <c r="AB14" s="1458">
        <f t="shared" si="1"/>
        <v>70.58</v>
      </c>
      <c r="AC14" s="1458">
        <f t="shared" si="2"/>
        <v>230.57999999999998</v>
      </c>
      <c r="AD14" s="1459">
        <f t="shared" si="3"/>
        <v>11.843</v>
      </c>
      <c r="AE14" s="1460">
        <f t="shared" si="4"/>
        <v>11</v>
      </c>
      <c r="AF14" s="1459">
        <f t="shared" si="5"/>
        <v>11.505800000000001</v>
      </c>
      <c r="AG14" s="761" t="s">
        <v>1395</v>
      </c>
      <c r="AH14" s="752" t="s">
        <v>65</v>
      </c>
      <c r="AI14" s="752">
        <v>100</v>
      </c>
      <c r="AJ14" s="752">
        <v>50</v>
      </c>
      <c r="AK14" s="752">
        <v>10</v>
      </c>
      <c r="AL14" s="790" t="s">
        <v>2048</v>
      </c>
    </row>
    <row r="15" spans="1:38" s="809" customFormat="1" ht="12" customHeight="1">
      <c r="A15" s="748">
        <v>20</v>
      </c>
      <c r="B15" s="753">
        <v>43620</v>
      </c>
      <c r="C15" s="789" t="str">
        <f t="shared" si="0"/>
        <v>*PDR1906-0705*</v>
      </c>
      <c r="D15" s="754" t="s">
        <v>3351</v>
      </c>
      <c r="E15" s="748" t="s">
        <v>3339</v>
      </c>
      <c r="F15" s="748"/>
      <c r="G15" s="755" t="s">
        <v>2538</v>
      </c>
      <c r="H15" s="756" t="s">
        <v>2298</v>
      </c>
      <c r="I15" s="756" t="s">
        <v>3340</v>
      </c>
      <c r="J15" s="748">
        <v>2055</v>
      </c>
      <c r="K15" s="753">
        <v>43641</v>
      </c>
      <c r="L15" s="756" t="s">
        <v>2537</v>
      </c>
      <c r="M15" s="757" t="s">
        <v>2536</v>
      </c>
      <c r="N15" s="754" t="s">
        <v>2147</v>
      </c>
      <c r="O15" s="753" t="s">
        <v>1291</v>
      </c>
      <c r="P15" s="753"/>
      <c r="Q15" s="753"/>
      <c r="R15" s="753">
        <v>43641</v>
      </c>
      <c r="S15" s="748">
        <v>2058</v>
      </c>
      <c r="T15" s="1464" t="s">
        <v>2209</v>
      </c>
      <c r="U15" s="1499">
        <v>2058</v>
      </c>
      <c r="V15" s="293">
        <v>2085</v>
      </c>
      <c r="W15" s="758"/>
      <c r="X15" s="759" t="s">
        <v>1828</v>
      </c>
      <c r="Y15" s="763" t="s">
        <v>2535</v>
      </c>
      <c r="Z15" s="754">
        <v>508</v>
      </c>
      <c r="AA15" s="760">
        <v>1675</v>
      </c>
      <c r="AB15" s="1458">
        <f t="shared" si="1"/>
        <v>20.58</v>
      </c>
      <c r="AC15" s="1458">
        <f t="shared" si="2"/>
        <v>251.15999999999997</v>
      </c>
      <c r="AD15" s="1459">
        <f t="shared" si="3"/>
        <v>12.186</v>
      </c>
      <c r="AE15" s="1460">
        <f t="shared" si="4"/>
        <v>12</v>
      </c>
      <c r="AF15" s="1459">
        <f t="shared" si="5"/>
        <v>12.111599999999999</v>
      </c>
      <c r="AG15" s="761" t="s">
        <v>1395</v>
      </c>
      <c r="AH15" s="752" t="s">
        <v>65</v>
      </c>
      <c r="AI15" s="752">
        <v>100</v>
      </c>
      <c r="AJ15" s="752"/>
      <c r="AK15" s="752">
        <v>10</v>
      </c>
      <c r="AL15" s="790" t="s">
        <v>2048</v>
      </c>
    </row>
    <row r="16" spans="1:38" s="809" customFormat="1" ht="12" customHeight="1">
      <c r="A16" s="748">
        <v>30</v>
      </c>
      <c r="B16" s="753">
        <v>43640</v>
      </c>
      <c r="C16" s="789" t="str">
        <f t="shared" si="0"/>
        <v>*PDR1906-1521*</v>
      </c>
      <c r="D16" s="754" t="s">
        <v>4816</v>
      </c>
      <c r="E16" s="748" t="s">
        <v>4806</v>
      </c>
      <c r="F16" s="748"/>
      <c r="G16" s="755" t="s">
        <v>2387</v>
      </c>
      <c r="H16" s="756" t="s">
        <v>2383</v>
      </c>
      <c r="I16" s="756" t="s">
        <v>2386</v>
      </c>
      <c r="J16" s="748">
        <v>2060</v>
      </c>
      <c r="K16" s="753">
        <v>22821</v>
      </c>
      <c r="L16" s="791" t="s">
        <v>2385</v>
      </c>
      <c r="M16" s="757" t="s">
        <v>2512</v>
      </c>
      <c r="N16" s="754" t="s">
        <v>2147</v>
      </c>
      <c r="O16" s="753" t="s">
        <v>1291</v>
      </c>
      <c r="P16" s="756"/>
      <c r="Q16" s="756"/>
      <c r="R16" s="753">
        <v>43641</v>
      </c>
      <c r="S16" s="748">
        <v>2060</v>
      </c>
      <c r="T16" s="1465" t="s">
        <v>2208</v>
      </c>
      <c r="U16" s="1499">
        <v>2060</v>
      </c>
      <c r="V16" s="293">
        <v>2060</v>
      </c>
      <c r="W16" s="758"/>
      <c r="X16" s="759" t="s">
        <v>1828</v>
      </c>
      <c r="Y16" s="763" t="s">
        <v>2152</v>
      </c>
      <c r="Z16" s="754">
        <v>508</v>
      </c>
      <c r="AA16" s="760">
        <v>1675</v>
      </c>
      <c r="AB16" s="1458">
        <f t="shared" si="1"/>
        <v>70.599999999999994</v>
      </c>
      <c r="AC16" s="1458">
        <f t="shared" si="2"/>
        <v>321.76</v>
      </c>
      <c r="AD16" s="1459">
        <f t="shared" si="3"/>
        <v>13.362666666666666</v>
      </c>
      <c r="AE16" s="1460">
        <f t="shared" si="4"/>
        <v>13</v>
      </c>
      <c r="AF16" s="1459">
        <f t="shared" si="5"/>
        <v>13.217599999999999</v>
      </c>
      <c r="AG16" s="761" t="s">
        <v>1330</v>
      </c>
      <c r="AH16" s="752" t="s">
        <v>2</v>
      </c>
      <c r="AI16" s="752">
        <v>100</v>
      </c>
      <c r="AJ16" s="752">
        <v>50</v>
      </c>
      <c r="AK16" s="752">
        <v>10</v>
      </c>
      <c r="AL16" s="1055" t="s">
        <v>2384</v>
      </c>
    </row>
    <row r="17" spans="1:38" s="809" customFormat="1" ht="12" customHeight="1">
      <c r="A17" s="748">
        <v>40</v>
      </c>
      <c r="B17" s="753">
        <v>43640</v>
      </c>
      <c r="C17" s="789" t="str">
        <f t="shared" si="0"/>
        <v>*PDR1906-1511*</v>
      </c>
      <c r="D17" s="754" t="s">
        <v>4815</v>
      </c>
      <c r="E17" s="748" t="s">
        <v>4806</v>
      </c>
      <c r="F17" s="748"/>
      <c r="G17" s="755" t="s">
        <v>2387</v>
      </c>
      <c r="H17" s="756" t="s">
        <v>2383</v>
      </c>
      <c r="I17" s="756" t="s">
        <v>2386</v>
      </c>
      <c r="J17" s="748">
        <v>2060</v>
      </c>
      <c r="K17" s="753">
        <v>22823</v>
      </c>
      <c r="L17" s="791" t="s">
        <v>2385</v>
      </c>
      <c r="M17" s="757" t="s">
        <v>2512</v>
      </c>
      <c r="N17" s="754" t="s">
        <v>2147</v>
      </c>
      <c r="O17" s="753" t="s">
        <v>1291</v>
      </c>
      <c r="P17" s="756"/>
      <c r="Q17" s="756"/>
      <c r="R17" s="753">
        <v>43641</v>
      </c>
      <c r="S17" s="748">
        <v>2060</v>
      </c>
      <c r="T17" s="1465" t="s">
        <v>2208</v>
      </c>
      <c r="U17" s="1499">
        <v>2060</v>
      </c>
      <c r="V17" s="293">
        <v>2060</v>
      </c>
      <c r="W17" s="758"/>
      <c r="X17" s="759" t="s">
        <v>1828</v>
      </c>
      <c r="Y17" s="763" t="s">
        <v>2152</v>
      </c>
      <c r="Z17" s="754">
        <v>508</v>
      </c>
      <c r="AA17" s="760">
        <v>1675</v>
      </c>
      <c r="AB17" s="1458">
        <f t="shared" si="1"/>
        <v>20.6</v>
      </c>
      <c r="AC17" s="1458">
        <f t="shared" si="2"/>
        <v>342.36</v>
      </c>
      <c r="AD17" s="1459">
        <f t="shared" si="3"/>
        <v>13.706</v>
      </c>
      <c r="AE17" s="1460">
        <f t="shared" si="4"/>
        <v>13</v>
      </c>
      <c r="AF17" s="1459">
        <f t="shared" si="5"/>
        <v>13.4236</v>
      </c>
      <c r="AG17" s="761" t="s">
        <v>1330</v>
      </c>
      <c r="AH17" s="752" t="s">
        <v>2</v>
      </c>
      <c r="AI17" s="752">
        <v>100</v>
      </c>
      <c r="AJ17" s="752"/>
      <c r="AK17" s="752">
        <v>10</v>
      </c>
      <c r="AL17" s="1055" t="s">
        <v>2384</v>
      </c>
    </row>
    <row r="18" spans="1:38" s="809" customFormat="1" ht="12" customHeight="1">
      <c r="A18" s="748">
        <v>50</v>
      </c>
      <c r="B18" s="753">
        <v>43640</v>
      </c>
      <c r="C18" s="789" t="str">
        <f t="shared" si="0"/>
        <v>*PDR1906-1513*</v>
      </c>
      <c r="D18" s="754" t="s">
        <v>4814</v>
      </c>
      <c r="E18" s="748" t="s">
        <v>4806</v>
      </c>
      <c r="F18" s="748"/>
      <c r="G18" s="755" t="s">
        <v>2387</v>
      </c>
      <c r="H18" s="756" t="s">
        <v>2383</v>
      </c>
      <c r="I18" s="756" t="s">
        <v>2386</v>
      </c>
      <c r="J18" s="748">
        <v>2060</v>
      </c>
      <c r="K18" s="753">
        <v>22823</v>
      </c>
      <c r="L18" s="791" t="s">
        <v>2385</v>
      </c>
      <c r="M18" s="757" t="s">
        <v>2512</v>
      </c>
      <c r="N18" s="754" t="s">
        <v>2147</v>
      </c>
      <c r="O18" s="753" t="s">
        <v>1291</v>
      </c>
      <c r="P18" s="756"/>
      <c r="Q18" s="756"/>
      <c r="R18" s="753">
        <v>43641</v>
      </c>
      <c r="S18" s="748">
        <v>2060</v>
      </c>
      <c r="T18" s="1465" t="s">
        <v>2208</v>
      </c>
      <c r="U18" s="1499">
        <v>2060</v>
      </c>
      <c r="V18" s="293">
        <v>2060</v>
      </c>
      <c r="W18" s="758"/>
      <c r="X18" s="759" t="s">
        <v>1828</v>
      </c>
      <c r="Y18" s="763" t="s">
        <v>2152</v>
      </c>
      <c r="Z18" s="754">
        <v>508</v>
      </c>
      <c r="AA18" s="760">
        <v>1675</v>
      </c>
      <c r="AB18" s="1458">
        <f t="shared" si="1"/>
        <v>20.6</v>
      </c>
      <c r="AC18" s="1458">
        <f t="shared" si="2"/>
        <v>362.96000000000004</v>
      </c>
      <c r="AD18" s="1459">
        <f t="shared" si="3"/>
        <v>14.049333333333333</v>
      </c>
      <c r="AE18" s="1460">
        <f t="shared" si="4"/>
        <v>14</v>
      </c>
      <c r="AF18" s="1459">
        <f t="shared" si="5"/>
        <v>14.0296</v>
      </c>
      <c r="AG18" s="761" t="s">
        <v>1330</v>
      </c>
      <c r="AH18" s="752" t="s">
        <v>2</v>
      </c>
      <c r="AI18" s="752">
        <v>100</v>
      </c>
      <c r="AJ18" s="752"/>
      <c r="AK18" s="752">
        <v>10</v>
      </c>
      <c r="AL18" s="1055" t="s">
        <v>2384</v>
      </c>
    </row>
    <row r="19" spans="1:38" s="809" customFormat="1" ht="12" customHeight="1">
      <c r="A19" s="748">
        <v>60</v>
      </c>
      <c r="B19" s="753">
        <v>43640</v>
      </c>
      <c r="C19" s="789" t="str">
        <f t="shared" si="0"/>
        <v>*PDR1906-1515*</v>
      </c>
      <c r="D19" s="754" t="s">
        <v>4813</v>
      </c>
      <c r="E19" s="748" t="s">
        <v>4806</v>
      </c>
      <c r="F19" s="748"/>
      <c r="G19" s="755" t="s">
        <v>2387</v>
      </c>
      <c r="H19" s="756" t="s">
        <v>2383</v>
      </c>
      <c r="I19" s="756" t="s">
        <v>2386</v>
      </c>
      <c r="J19" s="748">
        <v>2060</v>
      </c>
      <c r="K19" s="753">
        <v>22823</v>
      </c>
      <c r="L19" s="791" t="s">
        <v>2385</v>
      </c>
      <c r="M19" s="757" t="s">
        <v>2512</v>
      </c>
      <c r="N19" s="754" t="s">
        <v>2147</v>
      </c>
      <c r="O19" s="753" t="s">
        <v>1291</v>
      </c>
      <c r="P19" s="756"/>
      <c r="Q19" s="756"/>
      <c r="R19" s="753">
        <v>43641</v>
      </c>
      <c r="S19" s="748">
        <v>2060</v>
      </c>
      <c r="T19" s="1465" t="s">
        <v>2208</v>
      </c>
      <c r="U19" s="1499">
        <v>2060</v>
      </c>
      <c r="V19" s="293">
        <v>2060</v>
      </c>
      <c r="W19" s="758"/>
      <c r="X19" s="759" t="s">
        <v>1828</v>
      </c>
      <c r="Y19" s="763" t="s">
        <v>2152</v>
      </c>
      <c r="Z19" s="754">
        <v>508</v>
      </c>
      <c r="AA19" s="760">
        <v>1675</v>
      </c>
      <c r="AB19" s="1458">
        <f t="shared" si="1"/>
        <v>20.6</v>
      </c>
      <c r="AC19" s="1458">
        <f t="shared" si="2"/>
        <v>383.56000000000006</v>
      </c>
      <c r="AD19" s="1459">
        <f t="shared" si="3"/>
        <v>14.392666666666667</v>
      </c>
      <c r="AE19" s="1460">
        <f t="shared" si="4"/>
        <v>14</v>
      </c>
      <c r="AF19" s="1459">
        <f t="shared" si="5"/>
        <v>14.2356</v>
      </c>
      <c r="AG19" s="761" t="s">
        <v>1330</v>
      </c>
      <c r="AH19" s="752" t="s">
        <v>2</v>
      </c>
      <c r="AI19" s="752">
        <v>100</v>
      </c>
      <c r="AJ19" s="752"/>
      <c r="AK19" s="752">
        <v>10</v>
      </c>
      <c r="AL19" s="1055" t="s">
        <v>2384</v>
      </c>
    </row>
    <row r="20" spans="1:38" s="809" customFormat="1" ht="12" customHeight="1">
      <c r="A20" s="748">
        <v>70</v>
      </c>
      <c r="B20" s="753">
        <v>43640</v>
      </c>
      <c r="C20" s="789" t="str">
        <f t="shared" si="0"/>
        <v>*PDR1906-1517*</v>
      </c>
      <c r="D20" s="754" t="s">
        <v>4812</v>
      </c>
      <c r="E20" s="748" t="s">
        <v>4806</v>
      </c>
      <c r="F20" s="748"/>
      <c r="G20" s="755" t="s">
        <v>2387</v>
      </c>
      <c r="H20" s="756" t="s">
        <v>2383</v>
      </c>
      <c r="I20" s="756" t="s">
        <v>2386</v>
      </c>
      <c r="J20" s="748">
        <v>2060</v>
      </c>
      <c r="K20" s="753">
        <v>22823</v>
      </c>
      <c r="L20" s="791" t="s">
        <v>2385</v>
      </c>
      <c r="M20" s="757" t="s">
        <v>2512</v>
      </c>
      <c r="N20" s="754" t="s">
        <v>2147</v>
      </c>
      <c r="O20" s="753" t="s">
        <v>1291</v>
      </c>
      <c r="P20" s="756"/>
      <c r="Q20" s="756"/>
      <c r="R20" s="753">
        <v>43641</v>
      </c>
      <c r="S20" s="748">
        <v>2060</v>
      </c>
      <c r="T20" s="1465" t="s">
        <v>2208</v>
      </c>
      <c r="U20" s="1499">
        <v>2060</v>
      </c>
      <c r="V20" s="293">
        <v>2060</v>
      </c>
      <c r="W20" s="758"/>
      <c r="X20" s="759" t="s">
        <v>1828</v>
      </c>
      <c r="Y20" s="763" t="s">
        <v>2152</v>
      </c>
      <c r="Z20" s="754">
        <v>508</v>
      </c>
      <c r="AA20" s="760">
        <v>1675</v>
      </c>
      <c r="AB20" s="1458">
        <f t="shared" si="1"/>
        <v>20.6</v>
      </c>
      <c r="AC20" s="1458">
        <f t="shared" si="2"/>
        <v>404.16000000000008</v>
      </c>
      <c r="AD20" s="1459">
        <f t="shared" si="3"/>
        <v>14.736000000000001</v>
      </c>
      <c r="AE20" s="1460">
        <f t="shared" si="4"/>
        <v>14</v>
      </c>
      <c r="AF20" s="1459">
        <f t="shared" si="5"/>
        <v>14.441600000000001</v>
      </c>
      <c r="AG20" s="761" t="s">
        <v>1330</v>
      </c>
      <c r="AH20" s="752" t="s">
        <v>2</v>
      </c>
      <c r="AI20" s="752">
        <v>100</v>
      </c>
      <c r="AJ20" s="752"/>
      <c r="AK20" s="752">
        <v>10</v>
      </c>
      <c r="AL20" s="1055" t="s">
        <v>2384</v>
      </c>
    </row>
    <row r="21" spans="1:38" s="809" customFormat="1" ht="12" customHeight="1">
      <c r="A21" s="748">
        <v>80</v>
      </c>
      <c r="B21" s="753">
        <v>43640</v>
      </c>
      <c r="C21" s="789" t="str">
        <f t="shared" si="0"/>
        <v>*PDR1906-1519*</v>
      </c>
      <c r="D21" s="754" t="s">
        <v>4811</v>
      </c>
      <c r="E21" s="748" t="s">
        <v>4806</v>
      </c>
      <c r="F21" s="748"/>
      <c r="G21" s="755" t="s">
        <v>2387</v>
      </c>
      <c r="H21" s="756" t="s">
        <v>2383</v>
      </c>
      <c r="I21" s="756" t="s">
        <v>2386</v>
      </c>
      <c r="J21" s="748">
        <v>2060</v>
      </c>
      <c r="K21" s="753">
        <v>22823</v>
      </c>
      <c r="L21" s="791" t="s">
        <v>2385</v>
      </c>
      <c r="M21" s="757" t="s">
        <v>2512</v>
      </c>
      <c r="N21" s="754" t="s">
        <v>2147</v>
      </c>
      <c r="O21" s="753" t="s">
        <v>1291</v>
      </c>
      <c r="P21" s="756"/>
      <c r="Q21" s="756"/>
      <c r="R21" s="753">
        <v>43641</v>
      </c>
      <c r="S21" s="748">
        <v>2060</v>
      </c>
      <c r="T21" s="1465" t="s">
        <v>2208</v>
      </c>
      <c r="U21" s="1499">
        <v>2060</v>
      </c>
      <c r="V21" s="293">
        <v>2060</v>
      </c>
      <c r="W21" s="758"/>
      <c r="X21" s="759" t="s">
        <v>1828</v>
      </c>
      <c r="Y21" s="763" t="s">
        <v>2152</v>
      </c>
      <c r="Z21" s="754">
        <v>508</v>
      </c>
      <c r="AA21" s="760">
        <v>1675</v>
      </c>
      <c r="AB21" s="1458">
        <f t="shared" si="1"/>
        <v>20.6</v>
      </c>
      <c r="AC21" s="1458">
        <f t="shared" si="2"/>
        <v>424.7600000000001</v>
      </c>
      <c r="AD21" s="1459">
        <f t="shared" si="3"/>
        <v>15.079333333333334</v>
      </c>
      <c r="AE21" s="1460">
        <f t="shared" si="4"/>
        <v>15</v>
      </c>
      <c r="AF21" s="1459">
        <f t="shared" si="5"/>
        <v>15.047600000000001</v>
      </c>
      <c r="AG21" s="761" t="s">
        <v>1330</v>
      </c>
      <c r="AH21" s="752" t="s">
        <v>2</v>
      </c>
      <c r="AI21" s="752">
        <v>100</v>
      </c>
      <c r="AJ21" s="752"/>
      <c r="AK21" s="752">
        <v>10</v>
      </c>
      <c r="AL21" s="1055" t="s">
        <v>2384</v>
      </c>
    </row>
    <row r="22" spans="1:38" s="809" customFormat="1" ht="12" customHeight="1">
      <c r="A22" s="748">
        <v>90</v>
      </c>
      <c r="B22" s="753">
        <v>43640</v>
      </c>
      <c r="C22" s="789" t="str">
        <f t="shared" si="0"/>
        <v>*PDR1906-1523*</v>
      </c>
      <c r="D22" s="754" t="s">
        <v>4810</v>
      </c>
      <c r="E22" s="748" t="s">
        <v>4806</v>
      </c>
      <c r="F22" s="748"/>
      <c r="G22" s="755" t="s">
        <v>2387</v>
      </c>
      <c r="H22" s="756" t="s">
        <v>2383</v>
      </c>
      <c r="I22" s="756" t="s">
        <v>2386</v>
      </c>
      <c r="J22" s="748">
        <v>2060</v>
      </c>
      <c r="K22" s="753">
        <v>22825</v>
      </c>
      <c r="L22" s="791" t="s">
        <v>2385</v>
      </c>
      <c r="M22" s="757" t="s">
        <v>2512</v>
      </c>
      <c r="N22" s="754" t="s">
        <v>2147</v>
      </c>
      <c r="O22" s="753" t="s">
        <v>1291</v>
      </c>
      <c r="P22" s="756"/>
      <c r="Q22" s="756"/>
      <c r="R22" s="753">
        <v>43641</v>
      </c>
      <c r="S22" s="748">
        <v>2060</v>
      </c>
      <c r="T22" s="1465" t="s">
        <v>2208</v>
      </c>
      <c r="U22" s="1499">
        <v>2060</v>
      </c>
      <c r="V22" s="293">
        <v>2060</v>
      </c>
      <c r="W22" s="758"/>
      <c r="X22" s="759" t="s">
        <v>1828</v>
      </c>
      <c r="Y22" s="763" t="s">
        <v>2152</v>
      </c>
      <c r="Z22" s="754">
        <v>508</v>
      </c>
      <c r="AA22" s="760">
        <v>1675</v>
      </c>
      <c r="AB22" s="1458">
        <f t="shared" si="1"/>
        <v>20.6</v>
      </c>
      <c r="AC22" s="1458">
        <f t="shared" si="2"/>
        <v>445.36000000000013</v>
      </c>
      <c r="AD22" s="1459">
        <f t="shared" si="3"/>
        <v>15.422666666666668</v>
      </c>
      <c r="AE22" s="1460">
        <f t="shared" si="4"/>
        <v>15</v>
      </c>
      <c r="AF22" s="1459">
        <f t="shared" si="5"/>
        <v>15.2536</v>
      </c>
      <c r="AG22" s="761" t="s">
        <v>1330</v>
      </c>
      <c r="AH22" s="752" t="s">
        <v>2</v>
      </c>
      <c r="AI22" s="752">
        <v>100</v>
      </c>
      <c r="AJ22" s="752"/>
      <c r="AK22" s="752">
        <v>10</v>
      </c>
      <c r="AL22" s="1055" t="s">
        <v>2384</v>
      </c>
    </row>
    <row r="23" spans="1:38" s="809" customFormat="1" ht="12" customHeight="1">
      <c r="A23" s="748">
        <v>100</v>
      </c>
      <c r="B23" s="753">
        <v>43640</v>
      </c>
      <c r="C23" s="789" t="str">
        <f t="shared" si="0"/>
        <v>*PDR1906-1525*</v>
      </c>
      <c r="D23" s="754" t="s">
        <v>4809</v>
      </c>
      <c r="E23" s="748" t="s">
        <v>4806</v>
      </c>
      <c r="F23" s="748"/>
      <c r="G23" s="755" t="s">
        <v>2387</v>
      </c>
      <c r="H23" s="756" t="s">
        <v>2383</v>
      </c>
      <c r="I23" s="756" t="s">
        <v>2386</v>
      </c>
      <c r="J23" s="748">
        <v>2060</v>
      </c>
      <c r="K23" s="753">
        <v>22825</v>
      </c>
      <c r="L23" s="791" t="s">
        <v>2385</v>
      </c>
      <c r="M23" s="757" t="s">
        <v>2512</v>
      </c>
      <c r="N23" s="754" t="s">
        <v>2147</v>
      </c>
      <c r="O23" s="753" t="s">
        <v>1291</v>
      </c>
      <c r="P23" s="756"/>
      <c r="Q23" s="756"/>
      <c r="R23" s="753">
        <v>43641</v>
      </c>
      <c r="S23" s="748">
        <v>2060</v>
      </c>
      <c r="T23" s="1465" t="s">
        <v>2208</v>
      </c>
      <c r="U23" s="1499">
        <v>2060</v>
      </c>
      <c r="V23" s="293">
        <v>2060</v>
      </c>
      <c r="W23" s="758"/>
      <c r="X23" s="759" t="s">
        <v>1828</v>
      </c>
      <c r="Y23" s="763" t="s">
        <v>2152</v>
      </c>
      <c r="Z23" s="754">
        <v>508</v>
      </c>
      <c r="AA23" s="760">
        <v>1675</v>
      </c>
      <c r="AB23" s="1458">
        <f t="shared" si="1"/>
        <v>20.6</v>
      </c>
      <c r="AC23" s="1458">
        <f t="shared" si="2"/>
        <v>465.96000000000015</v>
      </c>
      <c r="AD23" s="1459">
        <f t="shared" si="3"/>
        <v>15.766000000000002</v>
      </c>
      <c r="AE23" s="1460">
        <f t="shared" si="4"/>
        <v>15</v>
      </c>
      <c r="AF23" s="1459">
        <f t="shared" si="5"/>
        <v>15.459600000000002</v>
      </c>
      <c r="AG23" s="761" t="s">
        <v>1330</v>
      </c>
      <c r="AH23" s="752" t="s">
        <v>2</v>
      </c>
      <c r="AI23" s="752">
        <v>100</v>
      </c>
      <c r="AJ23" s="752"/>
      <c r="AK23" s="752">
        <v>10</v>
      </c>
      <c r="AL23" s="1055" t="s">
        <v>2384</v>
      </c>
    </row>
    <row r="24" spans="1:38" s="809" customFormat="1" ht="12" customHeight="1">
      <c r="A24" s="748">
        <v>110</v>
      </c>
      <c r="B24" s="753">
        <v>43640</v>
      </c>
      <c r="C24" s="789" t="str">
        <f t="shared" si="0"/>
        <v>*PDR1906-1527*</v>
      </c>
      <c r="D24" s="754" t="s">
        <v>4808</v>
      </c>
      <c r="E24" s="748" t="s">
        <v>4806</v>
      </c>
      <c r="F24" s="748"/>
      <c r="G24" s="755" t="s">
        <v>2387</v>
      </c>
      <c r="H24" s="756" t="s">
        <v>2383</v>
      </c>
      <c r="I24" s="756" t="s">
        <v>2386</v>
      </c>
      <c r="J24" s="748">
        <v>2060</v>
      </c>
      <c r="K24" s="753">
        <v>22825</v>
      </c>
      <c r="L24" s="791" t="s">
        <v>2385</v>
      </c>
      <c r="M24" s="757" t="s">
        <v>2512</v>
      </c>
      <c r="N24" s="754" t="s">
        <v>2147</v>
      </c>
      <c r="O24" s="753" t="s">
        <v>1291</v>
      </c>
      <c r="P24" s="756"/>
      <c r="Q24" s="756"/>
      <c r="R24" s="753">
        <v>43641</v>
      </c>
      <c r="S24" s="748">
        <v>2060</v>
      </c>
      <c r="T24" s="1465" t="s">
        <v>2208</v>
      </c>
      <c r="U24" s="1499">
        <v>2060</v>
      </c>
      <c r="V24" s="293">
        <v>2060</v>
      </c>
      <c r="W24" s="758"/>
      <c r="X24" s="759" t="s">
        <v>1828</v>
      </c>
      <c r="Y24" s="763" t="s">
        <v>2152</v>
      </c>
      <c r="Z24" s="754">
        <v>508</v>
      </c>
      <c r="AA24" s="760">
        <v>1675</v>
      </c>
      <c r="AB24" s="1458">
        <f t="shared" si="1"/>
        <v>20.6</v>
      </c>
      <c r="AC24" s="1458">
        <f t="shared" si="2"/>
        <v>486.56000000000017</v>
      </c>
      <c r="AD24" s="1459">
        <f t="shared" si="3"/>
        <v>16.109333333333336</v>
      </c>
      <c r="AE24" s="1460">
        <f t="shared" si="4"/>
        <v>16</v>
      </c>
      <c r="AF24" s="1459">
        <f t="shared" si="5"/>
        <v>16.0656</v>
      </c>
      <c r="AG24" s="761" t="s">
        <v>1330</v>
      </c>
      <c r="AH24" s="752" t="s">
        <v>2</v>
      </c>
      <c r="AI24" s="752">
        <v>100</v>
      </c>
      <c r="AJ24" s="752"/>
      <c r="AK24" s="752">
        <v>10</v>
      </c>
      <c r="AL24" s="1055" t="s">
        <v>2384</v>
      </c>
    </row>
    <row r="25" spans="1:38" s="809" customFormat="1" ht="12" customHeight="1">
      <c r="A25" s="748">
        <v>120</v>
      </c>
      <c r="B25" s="753">
        <v>43640</v>
      </c>
      <c r="C25" s="789" t="str">
        <f t="shared" si="0"/>
        <v>*PDR1906-1529*</v>
      </c>
      <c r="D25" s="754" t="s">
        <v>4807</v>
      </c>
      <c r="E25" s="748" t="s">
        <v>4806</v>
      </c>
      <c r="F25" s="748"/>
      <c r="G25" s="755" t="s">
        <v>2387</v>
      </c>
      <c r="H25" s="756" t="s">
        <v>2383</v>
      </c>
      <c r="I25" s="756" t="s">
        <v>2386</v>
      </c>
      <c r="J25" s="748">
        <v>2060</v>
      </c>
      <c r="K25" s="753">
        <v>22825</v>
      </c>
      <c r="L25" s="791" t="s">
        <v>2385</v>
      </c>
      <c r="M25" s="757" t="s">
        <v>2512</v>
      </c>
      <c r="N25" s="754" t="s">
        <v>2147</v>
      </c>
      <c r="O25" s="753" t="s">
        <v>1291</v>
      </c>
      <c r="P25" s="756"/>
      <c r="Q25" s="756"/>
      <c r="R25" s="753">
        <v>43641</v>
      </c>
      <c r="S25" s="748">
        <v>2060</v>
      </c>
      <c r="T25" s="1465" t="s">
        <v>2208</v>
      </c>
      <c r="U25" s="1499">
        <v>2060</v>
      </c>
      <c r="V25" s="293">
        <v>2060</v>
      </c>
      <c r="W25" s="758"/>
      <c r="X25" s="759" t="s">
        <v>1828</v>
      </c>
      <c r="Y25" s="763" t="s">
        <v>2152</v>
      </c>
      <c r="Z25" s="754">
        <v>508</v>
      </c>
      <c r="AA25" s="760">
        <v>1675</v>
      </c>
      <c r="AB25" s="1458">
        <f t="shared" si="1"/>
        <v>20.6</v>
      </c>
      <c r="AC25" s="1458">
        <f t="shared" si="2"/>
        <v>507.1600000000002</v>
      </c>
      <c r="AD25" s="1459">
        <f t="shared" si="3"/>
        <v>16.452666666666669</v>
      </c>
      <c r="AE25" s="1460">
        <f t="shared" si="4"/>
        <v>16</v>
      </c>
      <c r="AF25" s="1459">
        <f t="shared" si="5"/>
        <v>16.271600000000003</v>
      </c>
      <c r="AG25" s="761" t="s">
        <v>1330</v>
      </c>
      <c r="AH25" s="752" t="s">
        <v>2</v>
      </c>
      <c r="AI25" s="752">
        <v>100</v>
      </c>
      <c r="AJ25" s="752"/>
      <c r="AK25" s="752">
        <v>10</v>
      </c>
      <c r="AL25" s="1055" t="s">
        <v>2384</v>
      </c>
    </row>
    <row r="26" spans="1:38" s="809" customFormat="1" ht="12" customHeight="1">
      <c r="A26" s="748">
        <v>130</v>
      </c>
      <c r="B26" s="753">
        <v>43640</v>
      </c>
      <c r="C26" s="789" t="str">
        <f t="shared" si="0"/>
        <v>*PDR1906-1510*</v>
      </c>
      <c r="D26" s="754" t="s">
        <v>4738</v>
      </c>
      <c r="E26" s="748" t="s">
        <v>4736</v>
      </c>
      <c r="F26" s="748"/>
      <c r="G26" s="755" t="s">
        <v>4735</v>
      </c>
      <c r="H26" s="756" t="s">
        <v>1328</v>
      </c>
      <c r="I26" s="756" t="s">
        <v>4734</v>
      </c>
      <c r="J26" s="748">
        <v>200</v>
      </c>
      <c r="K26" s="753">
        <v>22824</v>
      </c>
      <c r="L26" s="756" t="s">
        <v>4733</v>
      </c>
      <c r="M26" s="757" t="s">
        <v>4732</v>
      </c>
      <c r="N26" s="754" t="s">
        <v>2005</v>
      </c>
      <c r="O26" s="753"/>
      <c r="P26" s="753">
        <v>43640</v>
      </c>
      <c r="Q26" s="753"/>
      <c r="R26" s="753">
        <v>43641</v>
      </c>
      <c r="S26" s="748">
        <v>200</v>
      </c>
      <c r="T26" s="748"/>
      <c r="U26" s="256" t="s">
        <v>4899</v>
      </c>
      <c r="V26" s="748" t="s">
        <v>1291</v>
      </c>
      <c r="W26" s="758"/>
      <c r="X26" s="759" t="s">
        <v>1828</v>
      </c>
      <c r="Y26" s="763" t="s">
        <v>257</v>
      </c>
      <c r="Z26" s="754">
        <v>1054</v>
      </c>
      <c r="AA26" s="760">
        <v>1839</v>
      </c>
      <c r="AB26" s="1458">
        <f t="shared" si="1"/>
        <v>55.714285714285715</v>
      </c>
      <c r="AC26" s="1458">
        <f t="shared" si="2"/>
        <v>562.87428571428586</v>
      </c>
      <c r="AD26" s="1459">
        <f t="shared" si="3"/>
        <v>17.381238095238096</v>
      </c>
      <c r="AE26" s="1460">
        <f t="shared" si="4"/>
        <v>17</v>
      </c>
      <c r="AF26" s="1459">
        <f t="shared" si="5"/>
        <v>17.228742857142858</v>
      </c>
      <c r="AG26" s="761" t="s">
        <v>1395</v>
      </c>
      <c r="AH26" s="752" t="s">
        <v>65</v>
      </c>
      <c r="AI26" s="752">
        <v>35</v>
      </c>
      <c r="AJ26" s="752">
        <v>50</v>
      </c>
      <c r="AK26" s="752">
        <v>10</v>
      </c>
      <c r="AL26" s="1055" t="s">
        <v>2486</v>
      </c>
    </row>
    <row r="27" spans="1:38" s="809" customFormat="1" ht="12" customHeight="1">
      <c r="A27" s="748">
        <v>140</v>
      </c>
      <c r="B27" s="753">
        <v>43640</v>
      </c>
      <c r="C27" s="789" t="str">
        <f t="shared" si="0"/>
        <v>*PDR1907-0213*</v>
      </c>
      <c r="D27" s="754" t="s">
        <v>4737</v>
      </c>
      <c r="E27" s="748" t="s">
        <v>4736</v>
      </c>
      <c r="F27" s="748"/>
      <c r="G27" s="755" t="s">
        <v>4735</v>
      </c>
      <c r="H27" s="756" t="s">
        <v>1328</v>
      </c>
      <c r="I27" s="756" t="s">
        <v>4734</v>
      </c>
      <c r="J27" s="748">
        <v>1000</v>
      </c>
      <c r="K27" s="753">
        <v>22828</v>
      </c>
      <c r="L27" s="756" t="s">
        <v>4733</v>
      </c>
      <c r="M27" s="757" t="s">
        <v>4732</v>
      </c>
      <c r="N27" s="754" t="s">
        <v>2005</v>
      </c>
      <c r="O27" s="753" t="s">
        <v>1291</v>
      </c>
      <c r="P27" s="753"/>
      <c r="Q27" s="753"/>
      <c r="R27" s="753">
        <v>43641</v>
      </c>
      <c r="S27" s="748">
        <v>1000</v>
      </c>
      <c r="T27" s="748"/>
      <c r="U27" s="256" t="s">
        <v>4900</v>
      </c>
      <c r="V27" s="748" t="s">
        <v>1291</v>
      </c>
      <c r="W27" s="758"/>
      <c r="X27" s="759" t="s">
        <v>1828</v>
      </c>
      <c r="Y27" s="763" t="s">
        <v>257</v>
      </c>
      <c r="Z27" s="754">
        <v>1054</v>
      </c>
      <c r="AA27" s="760">
        <v>1839</v>
      </c>
      <c r="AB27" s="1458">
        <f t="shared" si="1"/>
        <v>28.571428571428573</v>
      </c>
      <c r="AC27" s="1458">
        <f t="shared" si="2"/>
        <v>591.44571428571442</v>
      </c>
      <c r="AD27" s="1459">
        <f t="shared" si="3"/>
        <v>17.857428571428574</v>
      </c>
      <c r="AE27" s="1460">
        <f t="shared" si="4"/>
        <v>17</v>
      </c>
      <c r="AF27" s="1459">
        <f t="shared" si="5"/>
        <v>17.514457142857143</v>
      </c>
      <c r="AG27" s="761" t="s">
        <v>1395</v>
      </c>
      <c r="AH27" s="752" t="s">
        <v>65</v>
      </c>
      <c r="AI27" s="752">
        <v>35</v>
      </c>
      <c r="AJ27" s="752">
        <v>0</v>
      </c>
      <c r="AK27" s="752">
        <v>10</v>
      </c>
      <c r="AL27" s="1055" t="s">
        <v>2486</v>
      </c>
    </row>
    <row r="28" spans="1:38" s="762" customFormat="1" ht="12" customHeight="1">
      <c r="A28" s="748">
        <v>150</v>
      </c>
      <c r="B28" s="753">
        <v>43635</v>
      </c>
      <c r="C28" s="789" t="str">
        <f t="shared" si="0"/>
        <v>*PDR1906-1374*</v>
      </c>
      <c r="D28" s="754" t="s">
        <v>4359</v>
      </c>
      <c r="E28" s="748" t="s">
        <v>4358</v>
      </c>
      <c r="F28" s="748"/>
      <c r="G28" s="755" t="s">
        <v>2200</v>
      </c>
      <c r="H28" s="756" t="s">
        <v>2148</v>
      </c>
      <c r="I28" s="756" t="s">
        <v>2199</v>
      </c>
      <c r="J28" s="748">
        <v>2000</v>
      </c>
      <c r="K28" s="753">
        <v>22823</v>
      </c>
      <c r="L28" s="756" t="s">
        <v>1329</v>
      </c>
      <c r="M28" s="1466" t="s">
        <v>2198</v>
      </c>
      <c r="N28" s="754"/>
      <c r="O28" s="753" t="s">
        <v>1291</v>
      </c>
      <c r="P28" s="753"/>
      <c r="Q28" s="753"/>
      <c r="R28" s="753">
        <v>43638</v>
      </c>
      <c r="S28" s="748">
        <v>2000</v>
      </c>
      <c r="T28" s="748"/>
      <c r="U28" s="748" t="s">
        <v>4662</v>
      </c>
      <c r="V28" s="293">
        <v>1732</v>
      </c>
      <c r="W28" s="758"/>
      <c r="X28" s="759" t="s">
        <v>1828</v>
      </c>
      <c r="Y28" s="763" t="s">
        <v>2089</v>
      </c>
      <c r="Z28" s="754">
        <v>545</v>
      </c>
      <c r="AA28" s="760">
        <v>1295</v>
      </c>
      <c r="AB28" s="1458">
        <f t="shared" si="1"/>
        <v>35</v>
      </c>
      <c r="AC28" s="1458">
        <f t="shared" si="2"/>
        <v>626.44571428571442</v>
      </c>
      <c r="AD28" s="1459">
        <f t="shared" si="3"/>
        <v>18.440761904761906</v>
      </c>
      <c r="AE28" s="1460">
        <f t="shared" si="4"/>
        <v>18</v>
      </c>
      <c r="AF28" s="1459">
        <f t="shared" si="5"/>
        <v>18.264457142857143</v>
      </c>
      <c r="AG28" s="761" t="s">
        <v>1330</v>
      </c>
      <c r="AH28" s="752" t="s">
        <v>2</v>
      </c>
      <c r="AI28" s="752">
        <v>100</v>
      </c>
      <c r="AJ28" s="752">
        <v>15</v>
      </c>
      <c r="AK28" s="752">
        <v>10</v>
      </c>
      <c r="AL28" s="752" t="s">
        <v>2197</v>
      </c>
    </row>
    <row r="29" spans="1:38" s="762" customFormat="1" ht="12" customHeight="1">
      <c r="A29" s="748">
        <v>160</v>
      </c>
      <c r="B29" s="753">
        <v>43637</v>
      </c>
      <c r="C29" s="789" t="str">
        <f t="shared" si="0"/>
        <v>*PDR1906-1406*</v>
      </c>
      <c r="D29" s="754" t="s">
        <v>4586</v>
      </c>
      <c r="E29" s="748" t="s">
        <v>4585</v>
      </c>
      <c r="F29" s="748"/>
      <c r="G29" s="755" t="s">
        <v>2659</v>
      </c>
      <c r="H29" s="756" t="s">
        <v>1350</v>
      </c>
      <c r="I29" s="756" t="s">
        <v>2658</v>
      </c>
      <c r="J29" s="748">
        <v>500</v>
      </c>
      <c r="K29" s="753">
        <v>22823</v>
      </c>
      <c r="L29" s="756" t="s">
        <v>2657</v>
      </c>
      <c r="M29" s="757" t="s">
        <v>4584</v>
      </c>
      <c r="N29" s="754"/>
      <c r="O29" s="753"/>
      <c r="P29" s="753"/>
      <c r="Q29" s="753">
        <v>43637</v>
      </c>
      <c r="R29" s="753">
        <v>43640</v>
      </c>
      <c r="S29" s="748">
        <v>500</v>
      </c>
      <c r="T29" s="748"/>
      <c r="U29" s="748" t="s">
        <v>4704</v>
      </c>
      <c r="V29" s="293">
        <v>500</v>
      </c>
      <c r="W29" s="758"/>
      <c r="X29" s="759" t="s">
        <v>1828</v>
      </c>
      <c r="Y29" s="763" t="s">
        <v>1380</v>
      </c>
      <c r="Z29" s="754">
        <v>640</v>
      </c>
      <c r="AA29" s="760">
        <v>2305</v>
      </c>
      <c r="AB29" s="1458">
        <f t="shared" si="1"/>
        <v>20</v>
      </c>
      <c r="AC29" s="1458">
        <f t="shared" si="2"/>
        <v>646.44571428571442</v>
      </c>
      <c r="AD29" s="1459">
        <f t="shared" si="3"/>
        <v>18.774095238095242</v>
      </c>
      <c r="AE29" s="1460">
        <f t="shared" si="4"/>
        <v>18</v>
      </c>
      <c r="AF29" s="1459">
        <f t="shared" si="5"/>
        <v>18.464457142857146</v>
      </c>
      <c r="AG29" s="761" t="s">
        <v>1330</v>
      </c>
      <c r="AH29" s="752" t="s">
        <v>2</v>
      </c>
      <c r="AI29" s="752">
        <v>100</v>
      </c>
      <c r="AJ29" s="752">
        <v>15</v>
      </c>
      <c r="AK29" s="752">
        <v>10</v>
      </c>
      <c r="AL29" s="752" t="s">
        <v>2656</v>
      </c>
    </row>
    <row r="30" spans="1:38" s="762" customFormat="1" ht="12" customHeight="1">
      <c r="A30" s="748">
        <v>170</v>
      </c>
      <c r="B30" s="753">
        <v>43637</v>
      </c>
      <c r="C30" s="789" t="str">
        <f t="shared" si="0"/>
        <v>*PDR1906-1407*</v>
      </c>
      <c r="D30" s="754" t="s">
        <v>4583</v>
      </c>
      <c r="E30" s="748" t="s">
        <v>4582</v>
      </c>
      <c r="F30" s="748"/>
      <c r="G30" s="755" t="s">
        <v>4581</v>
      </c>
      <c r="H30" s="756" t="s">
        <v>1350</v>
      </c>
      <c r="I30" s="756" t="s">
        <v>4580</v>
      </c>
      <c r="J30" s="748">
        <v>500</v>
      </c>
      <c r="K30" s="753">
        <v>22823</v>
      </c>
      <c r="L30" s="756" t="s">
        <v>4579</v>
      </c>
      <c r="M30" s="757" t="s">
        <v>4578</v>
      </c>
      <c r="N30" s="754"/>
      <c r="O30" s="753"/>
      <c r="P30" s="753"/>
      <c r="Q30" s="753">
        <v>43637</v>
      </c>
      <c r="R30" s="753">
        <v>43640</v>
      </c>
      <c r="S30" s="748">
        <v>500</v>
      </c>
      <c r="T30" s="748"/>
      <c r="U30" s="748" t="s">
        <v>4705</v>
      </c>
      <c r="V30" s="293">
        <v>500</v>
      </c>
      <c r="W30" s="758"/>
      <c r="X30" s="759" t="s">
        <v>1828</v>
      </c>
      <c r="Y30" s="763" t="s">
        <v>1380</v>
      </c>
      <c r="Z30" s="754">
        <v>640</v>
      </c>
      <c r="AA30" s="760">
        <v>2305</v>
      </c>
      <c r="AB30" s="1458">
        <f t="shared" si="1"/>
        <v>20</v>
      </c>
      <c r="AC30" s="1458">
        <f t="shared" si="2"/>
        <v>666.44571428571442</v>
      </c>
      <c r="AD30" s="1459">
        <f t="shared" si="3"/>
        <v>19.107428571428574</v>
      </c>
      <c r="AE30" s="1460">
        <f t="shared" si="4"/>
        <v>19</v>
      </c>
      <c r="AF30" s="1459">
        <f t="shared" si="5"/>
        <v>19.064457142857144</v>
      </c>
      <c r="AG30" s="761" t="s">
        <v>1330</v>
      </c>
      <c r="AH30" s="752" t="s">
        <v>2</v>
      </c>
      <c r="AI30" s="752">
        <v>100</v>
      </c>
      <c r="AJ30" s="752">
        <v>15</v>
      </c>
      <c r="AK30" s="752">
        <v>10</v>
      </c>
      <c r="AL30" s="752" t="s">
        <v>2656</v>
      </c>
    </row>
    <row r="31" spans="1:38" s="809" customFormat="1" ht="12" customHeight="1">
      <c r="A31" s="748">
        <v>180</v>
      </c>
      <c r="B31" s="753">
        <v>43620</v>
      </c>
      <c r="C31" s="789" t="str">
        <f t="shared" si="0"/>
        <v>*PDR1906-0663*</v>
      </c>
      <c r="D31" s="754" t="s">
        <v>3302</v>
      </c>
      <c r="E31" s="748" t="s">
        <v>3303</v>
      </c>
      <c r="F31" s="748"/>
      <c r="G31" s="755" t="s">
        <v>3304</v>
      </c>
      <c r="H31" s="756" t="s">
        <v>1893</v>
      </c>
      <c r="I31" s="756" t="s">
        <v>3305</v>
      </c>
      <c r="J31" s="748">
        <v>300</v>
      </c>
      <c r="K31" s="753">
        <v>22823</v>
      </c>
      <c r="L31" s="756" t="s">
        <v>3306</v>
      </c>
      <c r="M31" s="757" t="s">
        <v>3307</v>
      </c>
      <c r="N31" s="754"/>
      <c r="O31" s="753" t="s">
        <v>1291</v>
      </c>
      <c r="P31" s="753"/>
      <c r="Q31" s="753"/>
      <c r="R31" s="753">
        <v>43638</v>
      </c>
      <c r="S31" s="748">
        <v>303</v>
      </c>
      <c r="T31" s="748"/>
      <c r="U31" s="748" t="s">
        <v>4817</v>
      </c>
      <c r="V31" s="293">
        <v>300</v>
      </c>
      <c r="W31" s="758"/>
      <c r="X31" s="759" t="s">
        <v>1828</v>
      </c>
      <c r="Y31" s="763" t="s">
        <v>242</v>
      </c>
      <c r="Z31" s="754">
        <v>287</v>
      </c>
      <c r="AA31" s="760">
        <v>1347</v>
      </c>
      <c r="AB31" s="1458">
        <f t="shared" si="1"/>
        <v>18.03</v>
      </c>
      <c r="AC31" s="1458">
        <f t="shared" si="2"/>
        <v>684.47571428571439</v>
      </c>
      <c r="AD31" s="1459">
        <f t="shared" si="3"/>
        <v>19.407928571428574</v>
      </c>
      <c r="AE31" s="1460">
        <f t="shared" si="4"/>
        <v>19</v>
      </c>
      <c r="AF31" s="1459">
        <f t="shared" si="5"/>
        <v>19.244757142857143</v>
      </c>
      <c r="AG31" s="761" t="s">
        <v>1330</v>
      </c>
      <c r="AH31" s="752" t="s">
        <v>2</v>
      </c>
      <c r="AI31" s="752">
        <v>100</v>
      </c>
      <c r="AJ31" s="752">
        <v>15</v>
      </c>
      <c r="AK31" s="752">
        <v>0</v>
      </c>
      <c r="AL31" s="752" t="s">
        <v>3308</v>
      </c>
    </row>
    <row r="32" spans="1:38" s="809" customFormat="1" ht="12" customHeight="1">
      <c r="A32" s="748">
        <v>190</v>
      </c>
      <c r="B32" s="753">
        <v>43634</v>
      </c>
      <c r="C32" s="789" t="str">
        <f t="shared" si="0"/>
        <v>*PDR1906-1324*</v>
      </c>
      <c r="D32" s="754" t="s">
        <v>4283</v>
      </c>
      <c r="E32" s="748" t="s">
        <v>4282</v>
      </c>
      <c r="F32" s="748"/>
      <c r="G32" s="755" t="s">
        <v>4281</v>
      </c>
      <c r="H32" s="756" t="s">
        <v>2154</v>
      </c>
      <c r="I32" s="756" t="s">
        <v>809</v>
      </c>
      <c r="J32" s="748">
        <v>15750</v>
      </c>
      <c r="K32" s="753">
        <v>22823</v>
      </c>
      <c r="L32" s="756" t="s">
        <v>4280</v>
      </c>
      <c r="M32" s="757" t="s">
        <v>2153</v>
      </c>
      <c r="N32" s="754"/>
      <c r="O32" s="753" t="s">
        <v>1291</v>
      </c>
      <c r="P32" s="753"/>
      <c r="Q32" s="753"/>
      <c r="R32" s="753">
        <v>43640</v>
      </c>
      <c r="S32" s="748">
        <v>15750</v>
      </c>
      <c r="T32" s="748"/>
      <c r="U32" s="748" t="s">
        <v>4818</v>
      </c>
      <c r="V32" s="812">
        <v>15750</v>
      </c>
      <c r="W32" s="758"/>
      <c r="X32" s="759" t="s">
        <v>1829</v>
      </c>
      <c r="Y32" s="757" t="s">
        <v>245</v>
      </c>
      <c r="Z32" s="754">
        <v>498</v>
      </c>
      <c r="AA32" s="760">
        <v>1039</v>
      </c>
      <c r="AB32" s="1458">
        <f t="shared" si="1"/>
        <v>172.5</v>
      </c>
      <c r="AC32" s="1458">
        <f t="shared" si="2"/>
        <v>856.97571428571439</v>
      </c>
      <c r="AD32" s="1459">
        <f t="shared" si="3"/>
        <v>22.282928571428574</v>
      </c>
      <c r="AE32" s="1460">
        <f t="shared" si="4"/>
        <v>22</v>
      </c>
      <c r="AF32" s="1459">
        <f t="shared" si="5"/>
        <v>22.169757142857144</v>
      </c>
      <c r="AG32" s="761" t="s">
        <v>1330</v>
      </c>
      <c r="AH32" s="752" t="s">
        <v>2</v>
      </c>
      <c r="AI32" s="752">
        <v>100</v>
      </c>
      <c r="AJ32" s="752">
        <v>15</v>
      </c>
      <c r="AK32" s="752">
        <v>20</v>
      </c>
      <c r="AL32" s="752">
        <v>0</v>
      </c>
    </row>
    <row r="33" spans="1:38" s="809" customFormat="1" ht="12" customHeight="1">
      <c r="A33" s="748" t="s">
        <v>66</v>
      </c>
      <c r="B33" s="753">
        <v>43640</v>
      </c>
      <c r="C33" s="789" t="str">
        <f t="shared" si="0"/>
        <v>*PDW1906-0110*</v>
      </c>
      <c r="D33" s="754" t="s">
        <v>4743</v>
      </c>
      <c r="E33" s="748" t="s">
        <v>4742</v>
      </c>
      <c r="F33" s="748"/>
      <c r="G33" s="755" t="s">
        <v>4741</v>
      </c>
      <c r="H33" s="756" t="s">
        <v>2012</v>
      </c>
      <c r="I33" s="756" t="s">
        <v>4740</v>
      </c>
      <c r="J33" s="748">
        <v>2500</v>
      </c>
      <c r="K33" s="753">
        <v>22823</v>
      </c>
      <c r="L33" s="756" t="s">
        <v>4537</v>
      </c>
      <c r="M33" s="757" t="s">
        <v>4739</v>
      </c>
      <c r="N33" s="754"/>
      <c r="O33" s="753" t="s">
        <v>1291</v>
      </c>
      <c r="P33" s="753"/>
      <c r="Q33" s="753" t="s">
        <v>1891</v>
      </c>
      <c r="R33" s="753">
        <v>43641</v>
      </c>
      <c r="S33" s="748">
        <v>2500</v>
      </c>
      <c r="T33" s="748"/>
      <c r="U33" s="256" t="s">
        <v>4901</v>
      </c>
      <c r="V33" s="812">
        <v>2500</v>
      </c>
      <c r="W33" s="758"/>
      <c r="X33" s="759" t="s">
        <v>1828</v>
      </c>
      <c r="Y33" s="763" t="s">
        <v>1314</v>
      </c>
      <c r="Z33" s="754">
        <v>1013</v>
      </c>
      <c r="AA33" s="760">
        <v>1781</v>
      </c>
      <c r="AB33" s="1458">
        <f t="shared" si="1"/>
        <v>65</v>
      </c>
      <c r="AC33" s="1458">
        <f t="shared" si="2"/>
        <v>921.97571428571439</v>
      </c>
      <c r="AD33" s="1459">
        <f t="shared" si="3"/>
        <v>23.366261904761906</v>
      </c>
      <c r="AE33" s="1460">
        <f t="shared" si="4"/>
        <v>23</v>
      </c>
      <c r="AF33" s="1459">
        <f t="shared" si="5"/>
        <v>23.219757142857144</v>
      </c>
      <c r="AG33" s="761" t="s">
        <v>1330</v>
      </c>
      <c r="AH33" s="752" t="s">
        <v>2</v>
      </c>
      <c r="AI33" s="752">
        <v>50</v>
      </c>
      <c r="AJ33" s="752">
        <v>15</v>
      </c>
      <c r="AK33" s="752">
        <v>10</v>
      </c>
      <c r="AL33" s="1055" t="s">
        <v>4535</v>
      </c>
    </row>
    <row r="34" spans="1:38" s="809" customFormat="1" ht="12" customHeight="1">
      <c r="A34" s="748">
        <v>220</v>
      </c>
      <c r="B34" s="753">
        <v>43640</v>
      </c>
      <c r="C34" s="789" t="str">
        <f t="shared" si="0"/>
        <v>*PDR1906-1445*</v>
      </c>
      <c r="D34" s="754" t="s">
        <v>4871</v>
      </c>
      <c r="E34" s="748" t="s">
        <v>4829</v>
      </c>
      <c r="F34" s="748"/>
      <c r="G34" s="755" t="s">
        <v>4870</v>
      </c>
      <c r="H34" s="756" t="s">
        <v>4671</v>
      </c>
      <c r="I34" s="756" t="s">
        <v>4869</v>
      </c>
      <c r="J34" s="748">
        <v>420</v>
      </c>
      <c r="K34" s="753">
        <v>22823</v>
      </c>
      <c r="L34" s="756" t="s">
        <v>1845</v>
      </c>
      <c r="M34" s="757" t="s">
        <v>4868</v>
      </c>
      <c r="N34" s="754" t="s">
        <v>503</v>
      </c>
      <c r="O34" s="753"/>
      <c r="P34" s="753">
        <v>43641</v>
      </c>
      <c r="Q34" s="753"/>
      <c r="R34" s="753">
        <v>43640</v>
      </c>
      <c r="S34" s="748">
        <v>420</v>
      </c>
      <c r="T34" s="748"/>
      <c r="U34" s="748" t="s">
        <v>4892</v>
      </c>
      <c r="V34" s="812">
        <v>420</v>
      </c>
      <c r="W34" s="758"/>
      <c r="X34" s="759" t="s">
        <v>1831</v>
      </c>
      <c r="Y34" s="757" t="s">
        <v>1306</v>
      </c>
      <c r="Z34" s="754">
        <v>462</v>
      </c>
      <c r="AA34" s="760">
        <v>1439</v>
      </c>
      <c r="AB34" s="1458">
        <f t="shared" si="1"/>
        <v>23.4</v>
      </c>
      <c r="AC34" s="1458">
        <f t="shared" si="2"/>
        <v>945.37571428571437</v>
      </c>
      <c r="AD34" s="1459">
        <f t="shared" si="3"/>
        <v>23.756261904761907</v>
      </c>
      <c r="AE34" s="1460">
        <f t="shared" si="4"/>
        <v>23</v>
      </c>
      <c r="AF34" s="1459">
        <f t="shared" si="5"/>
        <v>23.453757142857143</v>
      </c>
      <c r="AG34" s="761" t="s">
        <v>1330</v>
      </c>
      <c r="AH34" s="752" t="s">
        <v>2</v>
      </c>
      <c r="AI34" s="752">
        <v>50</v>
      </c>
      <c r="AJ34" s="752">
        <v>15</v>
      </c>
      <c r="AK34" s="1077">
        <v>20</v>
      </c>
      <c r="AL34" s="1077">
        <v>0</v>
      </c>
    </row>
    <row r="35" spans="1:38" s="809" customFormat="1" ht="12" customHeight="1">
      <c r="A35" s="748">
        <v>230</v>
      </c>
      <c r="B35" s="753">
        <v>43640</v>
      </c>
      <c r="C35" s="789" t="str">
        <f t="shared" si="0"/>
        <v>*PDR1906-1439*</v>
      </c>
      <c r="D35" s="754" t="s">
        <v>4873</v>
      </c>
      <c r="E35" s="748" t="s">
        <v>4832</v>
      </c>
      <c r="F35" s="748"/>
      <c r="G35" s="755" t="s">
        <v>4870</v>
      </c>
      <c r="H35" s="756" t="s">
        <v>4671</v>
      </c>
      <c r="I35" s="756" t="s">
        <v>4869</v>
      </c>
      <c r="J35" s="748">
        <v>795</v>
      </c>
      <c r="K35" s="753">
        <v>22823</v>
      </c>
      <c r="L35" s="756" t="s">
        <v>1845</v>
      </c>
      <c r="M35" s="757" t="s">
        <v>4868</v>
      </c>
      <c r="N35" s="754"/>
      <c r="O35" s="753" t="s">
        <v>1291</v>
      </c>
      <c r="P35" s="753"/>
      <c r="Q35" s="753"/>
      <c r="R35" s="753">
        <v>43640</v>
      </c>
      <c r="S35" s="748">
        <v>795</v>
      </c>
      <c r="T35" s="748" t="s">
        <v>4872</v>
      </c>
      <c r="U35" s="748" t="s">
        <v>4872</v>
      </c>
      <c r="V35" s="812">
        <v>795</v>
      </c>
      <c r="W35" s="758"/>
      <c r="X35" s="759" t="s">
        <v>1831</v>
      </c>
      <c r="Y35" s="757" t="s">
        <v>1306</v>
      </c>
      <c r="Z35" s="754">
        <v>462</v>
      </c>
      <c r="AA35" s="760">
        <v>1439</v>
      </c>
      <c r="AB35" s="1458">
        <f t="shared" si="1"/>
        <v>30.9</v>
      </c>
      <c r="AC35" s="1458">
        <f t="shared" si="2"/>
        <v>976.27571428571434</v>
      </c>
      <c r="AD35" s="1459">
        <f t="shared" si="3"/>
        <v>24.271261904761907</v>
      </c>
      <c r="AE35" s="1460">
        <f t="shared" si="4"/>
        <v>24</v>
      </c>
      <c r="AF35" s="1459">
        <f t="shared" si="5"/>
        <v>24.162757142857146</v>
      </c>
      <c r="AG35" s="761" t="s">
        <v>1330</v>
      </c>
      <c r="AH35" s="752" t="s">
        <v>2</v>
      </c>
      <c r="AI35" s="752">
        <v>50</v>
      </c>
      <c r="AJ35" s="752">
        <v>15</v>
      </c>
      <c r="AK35" s="1077">
        <v>20</v>
      </c>
      <c r="AL35" s="1077">
        <v>0</v>
      </c>
    </row>
    <row r="36" spans="1:38" s="809" customFormat="1" ht="12" customHeight="1">
      <c r="A36" s="748">
        <v>240</v>
      </c>
      <c r="B36" s="753">
        <v>43640</v>
      </c>
      <c r="C36" s="789" t="str">
        <f t="shared" si="0"/>
        <v>*PDR1906-1446*</v>
      </c>
      <c r="D36" s="754" t="s">
        <v>4865</v>
      </c>
      <c r="E36" s="748" t="s">
        <v>4829</v>
      </c>
      <c r="F36" s="748"/>
      <c r="G36" s="755" t="s">
        <v>4864</v>
      </c>
      <c r="H36" s="756" t="s">
        <v>4671</v>
      </c>
      <c r="I36" s="756" t="s">
        <v>4863</v>
      </c>
      <c r="J36" s="748">
        <v>400</v>
      </c>
      <c r="K36" s="753">
        <v>22823</v>
      </c>
      <c r="L36" s="756" t="s">
        <v>4862</v>
      </c>
      <c r="M36" s="757" t="s">
        <v>4861</v>
      </c>
      <c r="N36" s="754" t="s">
        <v>503</v>
      </c>
      <c r="O36" s="753"/>
      <c r="P36" s="753">
        <v>43641</v>
      </c>
      <c r="Q36" s="753"/>
      <c r="R36" s="753">
        <v>43640</v>
      </c>
      <c r="S36" s="748">
        <v>400</v>
      </c>
      <c r="T36" s="748"/>
      <c r="U36" s="748" t="s">
        <v>4893</v>
      </c>
      <c r="V36" s="812">
        <v>400</v>
      </c>
      <c r="W36" s="758"/>
      <c r="X36" s="759" t="s">
        <v>1831</v>
      </c>
      <c r="Y36" s="757" t="s">
        <v>1306</v>
      </c>
      <c r="Z36" s="754">
        <v>462</v>
      </c>
      <c r="AA36" s="760">
        <v>1439</v>
      </c>
      <c r="AB36" s="1458">
        <f t="shared" si="1"/>
        <v>23</v>
      </c>
      <c r="AC36" s="1458">
        <f t="shared" si="2"/>
        <v>999.27571428571434</v>
      </c>
      <c r="AD36" s="1459">
        <f t="shared" si="3"/>
        <v>24.65459523809524</v>
      </c>
      <c r="AE36" s="1460">
        <f t="shared" si="4"/>
        <v>24</v>
      </c>
      <c r="AF36" s="1459">
        <f t="shared" si="5"/>
        <v>24.392757142857143</v>
      </c>
      <c r="AG36" s="761" t="s">
        <v>1330</v>
      </c>
      <c r="AH36" s="752" t="s">
        <v>2</v>
      </c>
      <c r="AI36" s="752">
        <v>50</v>
      </c>
      <c r="AJ36" s="752">
        <v>15</v>
      </c>
      <c r="AK36" s="1077">
        <v>20</v>
      </c>
      <c r="AL36" s="1077">
        <v>0</v>
      </c>
    </row>
    <row r="37" spans="1:38" s="809" customFormat="1" ht="12" customHeight="1">
      <c r="A37" s="748">
        <v>250</v>
      </c>
      <c r="B37" s="753">
        <v>43640</v>
      </c>
      <c r="C37" s="789" t="str">
        <f t="shared" si="0"/>
        <v>*PDR1906-1440*</v>
      </c>
      <c r="D37" s="754" t="s">
        <v>4867</v>
      </c>
      <c r="E37" s="748" t="s">
        <v>4832</v>
      </c>
      <c r="F37" s="748"/>
      <c r="G37" s="755" t="s">
        <v>4864</v>
      </c>
      <c r="H37" s="756" t="s">
        <v>4671</v>
      </c>
      <c r="I37" s="756" t="s">
        <v>4863</v>
      </c>
      <c r="J37" s="748">
        <v>478</v>
      </c>
      <c r="K37" s="753">
        <v>22823</v>
      </c>
      <c r="L37" s="756" t="s">
        <v>4862</v>
      </c>
      <c r="M37" s="757" t="s">
        <v>4861</v>
      </c>
      <c r="N37" s="754"/>
      <c r="O37" s="753" t="s">
        <v>1291</v>
      </c>
      <c r="P37" s="753"/>
      <c r="Q37" s="753"/>
      <c r="R37" s="753">
        <v>43640</v>
      </c>
      <c r="S37" s="748">
        <v>478</v>
      </c>
      <c r="T37" s="748" t="s">
        <v>4866</v>
      </c>
      <c r="U37" s="748" t="s">
        <v>4866</v>
      </c>
      <c r="V37" s="812">
        <v>478</v>
      </c>
      <c r="W37" s="758"/>
      <c r="X37" s="759" t="s">
        <v>1831</v>
      </c>
      <c r="Y37" s="757" t="s">
        <v>1306</v>
      </c>
      <c r="Z37" s="754">
        <v>462</v>
      </c>
      <c r="AA37" s="760">
        <v>1439</v>
      </c>
      <c r="AB37" s="1458">
        <f t="shared" si="1"/>
        <v>24.560000000000002</v>
      </c>
      <c r="AC37" s="1458">
        <f t="shared" si="2"/>
        <v>1023.8357142857144</v>
      </c>
      <c r="AD37" s="1459">
        <f t="shared" si="3"/>
        <v>25.063928571428573</v>
      </c>
      <c r="AE37" s="1460">
        <f t="shared" si="4"/>
        <v>25</v>
      </c>
      <c r="AF37" s="1459">
        <f t="shared" si="5"/>
        <v>25.038357142857144</v>
      </c>
      <c r="AG37" s="761" t="s">
        <v>1330</v>
      </c>
      <c r="AH37" s="752" t="s">
        <v>2</v>
      </c>
      <c r="AI37" s="752">
        <v>50</v>
      </c>
      <c r="AJ37" s="752">
        <v>15</v>
      </c>
      <c r="AK37" s="1077">
        <v>20</v>
      </c>
      <c r="AL37" s="1077">
        <v>0</v>
      </c>
    </row>
    <row r="38" spans="1:38" s="809" customFormat="1" ht="12" customHeight="1">
      <c r="A38" s="748">
        <v>260</v>
      </c>
      <c r="B38" s="753">
        <v>43640</v>
      </c>
      <c r="C38" s="789" t="str">
        <f t="shared" si="0"/>
        <v>*PDR1906-1438*</v>
      </c>
      <c r="D38" s="754" t="s">
        <v>4860</v>
      </c>
      <c r="E38" s="748" t="s">
        <v>4832</v>
      </c>
      <c r="F38" s="748"/>
      <c r="G38" s="755" t="s">
        <v>4859</v>
      </c>
      <c r="H38" s="756" t="s">
        <v>4671</v>
      </c>
      <c r="I38" s="756" t="s">
        <v>4858</v>
      </c>
      <c r="J38" s="748">
        <v>400</v>
      </c>
      <c r="K38" s="753">
        <v>22823</v>
      </c>
      <c r="L38" s="756" t="s">
        <v>4857</v>
      </c>
      <c r="M38" s="757" t="s">
        <v>4856</v>
      </c>
      <c r="N38" s="754"/>
      <c r="O38" s="753"/>
      <c r="P38" s="1490">
        <v>43642</v>
      </c>
      <c r="Q38" s="753"/>
      <c r="R38" s="753">
        <v>43640</v>
      </c>
      <c r="S38" s="748">
        <v>400</v>
      </c>
      <c r="T38" s="748" t="s">
        <v>4855</v>
      </c>
      <c r="U38" s="748" t="s">
        <v>4855</v>
      </c>
      <c r="V38" s="812">
        <v>400</v>
      </c>
      <c r="W38" s="758"/>
      <c r="X38" s="759" t="s">
        <v>1831</v>
      </c>
      <c r="Y38" s="757" t="s">
        <v>1306</v>
      </c>
      <c r="Z38" s="754">
        <v>462</v>
      </c>
      <c r="AA38" s="760">
        <v>1439</v>
      </c>
      <c r="AB38" s="1458">
        <f t="shared" si="1"/>
        <v>23</v>
      </c>
      <c r="AC38" s="1458">
        <f t="shared" si="2"/>
        <v>1046.8357142857144</v>
      </c>
      <c r="AD38" s="1459">
        <f t="shared" si="3"/>
        <v>25.447261904761906</v>
      </c>
      <c r="AE38" s="1460">
        <f t="shared" si="4"/>
        <v>25</v>
      </c>
      <c r="AF38" s="1459">
        <f t="shared" si="5"/>
        <v>25.268357142857145</v>
      </c>
      <c r="AG38" s="761" t="s">
        <v>1330</v>
      </c>
      <c r="AH38" s="752" t="s">
        <v>2</v>
      </c>
      <c r="AI38" s="752">
        <v>50</v>
      </c>
      <c r="AJ38" s="752">
        <v>15</v>
      </c>
      <c r="AK38" s="1077">
        <v>20</v>
      </c>
      <c r="AL38" s="1077">
        <v>0</v>
      </c>
    </row>
    <row r="39" spans="1:38" s="809" customFormat="1" ht="12" customHeight="1">
      <c r="A39" s="748">
        <v>270</v>
      </c>
      <c r="B39" s="753">
        <v>43640</v>
      </c>
      <c r="C39" s="789" t="str">
        <f t="shared" si="0"/>
        <v>*PDR1906-1444*</v>
      </c>
      <c r="D39" s="754" t="s">
        <v>4852</v>
      </c>
      <c r="E39" s="748" t="s">
        <v>4829</v>
      </c>
      <c r="F39" s="748"/>
      <c r="G39" s="755" t="s">
        <v>4851</v>
      </c>
      <c r="H39" s="756" t="s">
        <v>4671</v>
      </c>
      <c r="I39" s="756" t="s">
        <v>4850</v>
      </c>
      <c r="J39" s="748">
        <v>400</v>
      </c>
      <c r="K39" s="753">
        <v>22823</v>
      </c>
      <c r="L39" s="756" t="s">
        <v>4849</v>
      </c>
      <c r="M39" s="757" t="s">
        <v>4848</v>
      </c>
      <c r="N39" s="754" t="s">
        <v>503</v>
      </c>
      <c r="O39" s="753"/>
      <c r="P39" s="753">
        <v>43641</v>
      </c>
      <c r="Q39" s="753"/>
      <c r="R39" s="753">
        <v>43640</v>
      </c>
      <c r="S39" s="748">
        <v>400</v>
      </c>
      <c r="T39" s="748"/>
      <c r="U39" s="748" t="s">
        <v>4893</v>
      </c>
      <c r="V39" s="812">
        <v>400</v>
      </c>
      <c r="W39" s="758"/>
      <c r="X39" s="759" t="s">
        <v>1831</v>
      </c>
      <c r="Y39" s="757" t="s">
        <v>1306</v>
      </c>
      <c r="Z39" s="754">
        <v>462</v>
      </c>
      <c r="AA39" s="760">
        <v>1439</v>
      </c>
      <c r="AB39" s="1458">
        <f t="shared" si="1"/>
        <v>23</v>
      </c>
      <c r="AC39" s="1458">
        <f t="shared" si="2"/>
        <v>1069.8357142857144</v>
      </c>
      <c r="AD39" s="1459">
        <f t="shared" si="3"/>
        <v>25.830595238095238</v>
      </c>
      <c r="AE39" s="1460">
        <f t="shared" si="4"/>
        <v>25</v>
      </c>
      <c r="AF39" s="1459">
        <f t="shared" si="5"/>
        <v>25.498357142857142</v>
      </c>
      <c r="AG39" s="761" t="s">
        <v>1330</v>
      </c>
      <c r="AH39" s="752" t="s">
        <v>2</v>
      </c>
      <c r="AI39" s="752">
        <v>50</v>
      </c>
      <c r="AJ39" s="752">
        <v>15</v>
      </c>
      <c r="AK39" s="1077">
        <v>20</v>
      </c>
      <c r="AL39" s="1077">
        <v>0</v>
      </c>
    </row>
    <row r="40" spans="1:38" s="809" customFormat="1" ht="12" customHeight="1">
      <c r="A40" s="748">
        <v>280</v>
      </c>
      <c r="B40" s="753">
        <v>43640</v>
      </c>
      <c r="C40" s="789" t="str">
        <f t="shared" si="0"/>
        <v>*PDR1906-1437*</v>
      </c>
      <c r="D40" s="754" t="s">
        <v>4854</v>
      </c>
      <c r="E40" s="748" t="s">
        <v>4832</v>
      </c>
      <c r="F40" s="748"/>
      <c r="G40" s="755" t="s">
        <v>4851</v>
      </c>
      <c r="H40" s="756" t="s">
        <v>4671</v>
      </c>
      <c r="I40" s="756" t="s">
        <v>4850</v>
      </c>
      <c r="J40" s="748">
        <v>743</v>
      </c>
      <c r="K40" s="753">
        <v>22823</v>
      </c>
      <c r="L40" s="756" t="s">
        <v>4849</v>
      </c>
      <c r="M40" s="757" t="s">
        <v>4848</v>
      </c>
      <c r="N40" s="754"/>
      <c r="O40" s="753" t="s">
        <v>1291</v>
      </c>
      <c r="P40" s="753"/>
      <c r="Q40" s="753"/>
      <c r="R40" s="753">
        <v>43640</v>
      </c>
      <c r="S40" s="748">
        <v>743</v>
      </c>
      <c r="T40" s="748" t="s">
        <v>4853</v>
      </c>
      <c r="U40" s="748" t="s">
        <v>4853</v>
      </c>
      <c r="V40" s="812">
        <v>743</v>
      </c>
      <c r="W40" s="758"/>
      <c r="X40" s="759" t="s">
        <v>1831</v>
      </c>
      <c r="Y40" s="757" t="s">
        <v>1306</v>
      </c>
      <c r="Z40" s="754">
        <v>462</v>
      </c>
      <c r="AA40" s="760">
        <v>1439</v>
      </c>
      <c r="AB40" s="1458">
        <f t="shared" si="1"/>
        <v>29.86</v>
      </c>
      <c r="AC40" s="1458">
        <f t="shared" si="2"/>
        <v>1099.6957142857143</v>
      </c>
      <c r="AD40" s="1459">
        <f t="shared" si="3"/>
        <v>26.328261904761906</v>
      </c>
      <c r="AE40" s="1460">
        <f t="shared" si="4"/>
        <v>26</v>
      </c>
      <c r="AF40" s="1459">
        <f t="shared" si="5"/>
        <v>26.196957142857144</v>
      </c>
      <c r="AG40" s="761" t="s">
        <v>1330</v>
      </c>
      <c r="AH40" s="752" t="s">
        <v>2</v>
      </c>
      <c r="AI40" s="752">
        <v>50</v>
      </c>
      <c r="AJ40" s="752">
        <v>15</v>
      </c>
      <c r="AK40" s="1077">
        <v>20</v>
      </c>
      <c r="AL40" s="1077">
        <v>0</v>
      </c>
    </row>
    <row r="41" spans="1:38" s="809" customFormat="1" ht="12" customHeight="1">
      <c r="A41" s="748">
        <v>290</v>
      </c>
      <c r="B41" s="753">
        <v>43640</v>
      </c>
      <c r="C41" s="789" t="str">
        <f t="shared" si="0"/>
        <v>*PDR1906-1443*</v>
      </c>
      <c r="D41" s="754" t="s">
        <v>4845</v>
      </c>
      <c r="E41" s="748" t="s">
        <v>4829</v>
      </c>
      <c r="F41" s="748"/>
      <c r="G41" s="755" t="s">
        <v>4844</v>
      </c>
      <c r="H41" s="756" t="s">
        <v>4671</v>
      </c>
      <c r="I41" s="756" t="s">
        <v>4843</v>
      </c>
      <c r="J41" s="748">
        <v>550</v>
      </c>
      <c r="K41" s="753">
        <v>22823</v>
      </c>
      <c r="L41" s="756" t="s">
        <v>4842</v>
      </c>
      <c r="M41" s="757" t="s">
        <v>4841</v>
      </c>
      <c r="N41" s="754" t="s">
        <v>503</v>
      </c>
      <c r="O41" s="753"/>
      <c r="P41" s="753">
        <v>43641</v>
      </c>
      <c r="Q41" s="753"/>
      <c r="R41" s="753">
        <v>43640</v>
      </c>
      <c r="S41" s="748">
        <v>550</v>
      </c>
      <c r="T41" s="748"/>
      <c r="U41" s="748" t="s">
        <v>4894</v>
      </c>
      <c r="V41" s="812">
        <v>550</v>
      </c>
      <c r="W41" s="758"/>
      <c r="X41" s="759" t="s">
        <v>1831</v>
      </c>
      <c r="Y41" s="757" t="s">
        <v>1306</v>
      </c>
      <c r="Z41" s="754">
        <v>462</v>
      </c>
      <c r="AA41" s="760">
        <v>1439</v>
      </c>
      <c r="AB41" s="1458">
        <f t="shared" si="1"/>
        <v>26</v>
      </c>
      <c r="AC41" s="1458">
        <f t="shared" si="2"/>
        <v>1125.6957142857143</v>
      </c>
      <c r="AD41" s="1459">
        <f t="shared" si="3"/>
        <v>26.761595238095239</v>
      </c>
      <c r="AE41" s="1460">
        <f t="shared" si="4"/>
        <v>26</v>
      </c>
      <c r="AF41" s="1459">
        <f t="shared" si="5"/>
        <v>26.456957142857142</v>
      </c>
      <c r="AG41" s="761" t="s">
        <v>1330</v>
      </c>
      <c r="AH41" s="752" t="s">
        <v>2</v>
      </c>
      <c r="AI41" s="752">
        <v>50</v>
      </c>
      <c r="AJ41" s="752">
        <v>15</v>
      </c>
      <c r="AK41" s="1077">
        <v>20</v>
      </c>
      <c r="AL41" s="1077">
        <v>0</v>
      </c>
    </row>
    <row r="42" spans="1:38" s="809" customFormat="1" ht="12" customHeight="1">
      <c r="A42" s="748">
        <v>300</v>
      </c>
      <c r="B42" s="753">
        <v>43640</v>
      </c>
      <c r="C42" s="789" t="str">
        <f t="shared" si="0"/>
        <v>*PDR1906-1436*</v>
      </c>
      <c r="D42" s="754" t="s">
        <v>4847</v>
      </c>
      <c r="E42" s="748" t="s">
        <v>4832</v>
      </c>
      <c r="F42" s="748"/>
      <c r="G42" s="755" t="s">
        <v>4844</v>
      </c>
      <c r="H42" s="756" t="s">
        <v>4671</v>
      </c>
      <c r="I42" s="756" t="s">
        <v>4843</v>
      </c>
      <c r="J42" s="748">
        <v>1055</v>
      </c>
      <c r="K42" s="753">
        <v>22823</v>
      </c>
      <c r="L42" s="756" t="s">
        <v>4842</v>
      </c>
      <c r="M42" s="757" t="s">
        <v>4841</v>
      </c>
      <c r="N42" s="754"/>
      <c r="O42" s="753" t="s">
        <v>1291</v>
      </c>
      <c r="P42" s="753"/>
      <c r="Q42" s="753"/>
      <c r="R42" s="753">
        <v>43640</v>
      </c>
      <c r="S42" s="748">
        <v>1055</v>
      </c>
      <c r="T42" s="748" t="s">
        <v>4846</v>
      </c>
      <c r="U42" s="748" t="s">
        <v>4846</v>
      </c>
      <c r="V42" s="812">
        <v>1055</v>
      </c>
      <c r="W42" s="758"/>
      <c r="X42" s="759" t="s">
        <v>1831</v>
      </c>
      <c r="Y42" s="757" t="s">
        <v>1306</v>
      </c>
      <c r="Z42" s="754">
        <v>462</v>
      </c>
      <c r="AA42" s="760">
        <v>1439</v>
      </c>
      <c r="AB42" s="1458">
        <f t="shared" si="1"/>
        <v>36.1</v>
      </c>
      <c r="AC42" s="1458">
        <f t="shared" si="2"/>
        <v>1161.7957142857142</v>
      </c>
      <c r="AD42" s="1459">
        <f t="shared" si="3"/>
        <v>27.363261904761902</v>
      </c>
      <c r="AE42" s="1460">
        <f t="shared" si="4"/>
        <v>27</v>
      </c>
      <c r="AF42" s="1459">
        <f t="shared" si="5"/>
        <v>27.217957142857141</v>
      </c>
      <c r="AG42" s="761" t="s">
        <v>1330</v>
      </c>
      <c r="AH42" s="752" t="s">
        <v>2</v>
      </c>
      <c r="AI42" s="752">
        <v>50</v>
      </c>
      <c r="AJ42" s="752">
        <v>15</v>
      </c>
      <c r="AK42" s="1077">
        <v>20</v>
      </c>
      <c r="AL42" s="1077">
        <v>0</v>
      </c>
    </row>
    <row r="43" spans="1:38" s="809" customFormat="1" ht="12" customHeight="1">
      <c r="A43" s="748">
        <v>310</v>
      </c>
      <c r="B43" s="753">
        <v>43640</v>
      </c>
      <c r="C43" s="789" t="str">
        <f t="shared" si="0"/>
        <v>*PDR1906-1442*</v>
      </c>
      <c r="D43" s="754" t="s">
        <v>4838</v>
      </c>
      <c r="E43" s="748" t="s">
        <v>4829</v>
      </c>
      <c r="F43" s="748"/>
      <c r="G43" s="755" t="s">
        <v>4837</v>
      </c>
      <c r="H43" s="756" t="s">
        <v>4671</v>
      </c>
      <c r="I43" s="756" t="s">
        <v>4836</v>
      </c>
      <c r="J43" s="748">
        <v>419</v>
      </c>
      <c r="K43" s="753">
        <v>22823</v>
      </c>
      <c r="L43" s="756" t="s">
        <v>4835</v>
      </c>
      <c r="M43" s="757" t="s">
        <v>4834</v>
      </c>
      <c r="N43" s="754" t="s">
        <v>503</v>
      </c>
      <c r="O43" s="753"/>
      <c r="P43" s="753">
        <v>43641</v>
      </c>
      <c r="Q43" s="753"/>
      <c r="R43" s="753">
        <v>43640</v>
      </c>
      <c r="S43" s="748">
        <v>419</v>
      </c>
      <c r="T43" s="748"/>
      <c r="U43" s="748" t="s">
        <v>4895</v>
      </c>
      <c r="V43" s="812">
        <v>419</v>
      </c>
      <c r="W43" s="758"/>
      <c r="X43" s="759" t="s">
        <v>1831</v>
      </c>
      <c r="Y43" s="757" t="s">
        <v>1306</v>
      </c>
      <c r="Z43" s="754">
        <v>462</v>
      </c>
      <c r="AA43" s="760">
        <v>1439</v>
      </c>
      <c r="AB43" s="1458">
        <f t="shared" si="1"/>
        <v>23.380000000000003</v>
      </c>
      <c r="AC43" s="1458">
        <f t="shared" si="2"/>
        <v>1185.1757142857143</v>
      </c>
      <c r="AD43" s="1459">
        <f t="shared" si="3"/>
        <v>27.752928571428573</v>
      </c>
      <c r="AE43" s="1460">
        <f t="shared" si="4"/>
        <v>27</v>
      </c>
      <c r="AF43" s="1459">
        <f t="shared" si="5"/>
        <v>27.451757142857144</v>
      </c>
      <c r="AG43" s="761" t="s">
        <v>1330</v>
      </c>
      <c r="AH43" s="752" t="s">
        <v>2</v>
      </c>
      <c r="AI43" s="752">
        <v>50</v>
      </c>
      <c r="AJ43" s="752">
        <v>15</v>
      </c>
      <c r="AK43" s="1077">
        <v>20</v>
      </c>
      <c r="AL43" s="1077">
        <v>0</v>
      </c>
    </row>
    <row r="44" spans="1:38" s="809" customFormat="1" ht="12" customHeight="1">
      <c r="A44" s="748">
        <v>320</v>
      </c>
      <c r="B44" s="753">
        <v>43640</v>
      </c>
      <c r="C44" s="789" t="str">
        <f t="shared" si="0"/>
        <v>*PDR1906-1435*</v>
      </c>
      <c r="D44" s="754" t="s">
        <v>4840</v>
      </c>
      <c r="E44" s="748" t="s">
        <v>4832</v>
      </c>
      <c r="F44" s="748"/>
      <c r="G44" s="755" t="s">
        <v>4837</v>
      </c>
      <c r="H44" s="756" t="s">
        <v>4671</v>
      </c>
      <c r="I44" s="756" t="s">
        <v>4836</v>
      </c>
      <c r="J44" s="748">
        <v>847</v>
      </c>
      <c r="K44" s="753">
        <v>22823</v>
      </c>
      <c r="L44" s="756" t="s">
        <v>4835</v>
      </c>
      <c r="M44" s="757" t="s">
        <v>4834</v>
      </c>
      <c r="N44" s="754"/>
      <c r="O44" s="753" t="s">
        <v>1291</v>
      </c>
      <c r="P44" s="753"/>
      <c r="Q44" s="753"/>
      <c r="R44" s="753">
        <v>43640</v>
      </c>
      <c r="S44" s="748">
        <v>847</v>
      </c>
      <c r="T44" s="748" t="s">
        <v>4839</v>
      </c>
      <c r="U44" s="748" t="s">
        <v>4839</v>
      </c>
      <c r="V44" s="812">
        <v>847</v>
      </c>
      <c r="W44" s="758"/>
      <c r="X44" s="759" t="s">
        <v>1831</v>
      </c>
      <c r="Y44" s="757" t="s">
        <v>1306</v>
      </c>
      <c r="Z44" s="754">
        <v>462</v>
      </c>
      <c r="AA44" s="760">
        <v>1439</v>
      </c>
      <c r="AB44" s="1458">
        <f t="shared" si="1"/>
        <v>31.94</v>
      </c>
      <c r="AC44" s="1458">
        <f t="shared" si="2"/>
        <v>1217.1157142857144</v>
      </c>
      <c r="AD44" s="1459">
        <f t="shared" si="3"/>
        <v>28.285261904761906</v>
      </c>
      <c r="AE44" s="1460">
        <f t="shared" si="4"/>
        <v>28</v>
      </c>
      <c r="AF44" s="1459">
        <f t="shared" si="5"/>
        <v>28.171157142857144</v>
      </c>
      <c r="AG44" s="761" t="s">
        <v>1330</v>
      </c>
      <c r="AH44" s="752" t="s">
        <v>2</v>
      </c>
      <c r="AI44" s="752">
        <v>50</v>
      </c>
      <c r="AJ44" s="752">
        <v>15</v>
      </c>
      <c r="AK44" s="1077">
        <v>20</v>
      </c>
      <c r="AL44" s="1077">
        <v>0</v>
      </c>
    </row>
    <row r="45" spans="1:38" s="809" customFormat="1" ht="12" customHeight="1">
      <c r="A45" s="748">
        <v>330</v>
      </c>
      <c r="B45" s="753">
        <v>43640</v>
      </c>
      <c r="C45" s="789" t="str">
        <f t="shared" si="0"/>
        <v>*PDR1906-1441*</v>
      </c>
      <c r="D45" s="754" t="s">
        <v>4830</v>
      </c>
      <c r="E45" s="748" t="s">
        <v>4829</v>
      </c>
      <c r="F45" s="748"/>
      <c r="G45" s="755" t="s">
        <v>4828</v>
      </c>
      <c r="H45" s="756" t="s">
        <v>4671</v>
      </c>
      <c r="I45" s="756" t="s">
        <v>4827</v>
      </c>
      <c r="J45" s="748">
        <v>549</v>
      </c>
      <c r="K45" s="753">
        <v>22823</v>
      </c>
      <c r="L45" s="756" t="s">
        <v>4826</v>
      </c>
      <c r="M45" s="757" t="s">
        <v>4825</v>
      </c>
      <c r="N45" s="754" t="s">
        <v>503</v>
      </c>
      <c r="O45" s="753"/>
      <c r="P45" s="753">
        <v>43641</v>
      </c>
      <c r="Q45" s="753"/>
      <c r="R45" s="753">
        <v>43640</v>
      </c>
      <c r="S45" s="748">
        <v>549</v>
      </c>
      <c r="T45" s="748"/>
      <c r="U45" s="748" t="s">
        <v>4896</v>
      </c>
      <c r="V45" s="812">
        <v>549</v>
      </c>
      <c r="W45" s="758"/>
      <c r="X45" s="759" t="s">
        <v>1831</v>
      </c>
      <c r="Y45" s="757" t="s">
        <v>1306</v>
      </c>
      <c r="Z45" s="754">
        <v>462</v>
      </c>
      <c r="AA45" s="760">
        <v>1439</v>
      </c>
      <c r="AB45" s="1458">
        <f t="shared" si="1"/>
        <v>25.98</v>
      </c>
      <c r="AC45" s="1458">
        <f t="shared" si="2"/>
        <v>1243.0957142857144</v>
      </c>
      <c r="AD45" s="1459">
        <f t="shared" si="3"/>
        <v>28.718261904761906</v>
      </c>
      <c r="AE45" s="1460">
        <f t="shared" si="4"/>
        <v>28</v>
      </c>
      <c r="AF45" s="1459">
        <f t="shared" si="5"/>
        <v>28.430957142857142</v>
      </c>
      <c r="AG45" s="761" t="s">
        <v>1330</v>
      </c>
      <c r="AH45" s="752" t="s">
        <v>2</v>
      </c>
      <c r="AI45" s="752">
        <v>50</v>
      </c>
      <c r="AJ45" s="752">
        <v>15</v>
      </c>
      <c r="AK45" s="1077">
        <v>20</v>
      </c>
      <c r="AL45" s="1077">
        <v>0</v>
      </c>
    </row>
    <row r="46" spans="1:38" s="809" customFormat="1" ht="12" customHeight="1">
      <c r="A46" s="748">
        <v>340</v>
      </c>
      <c r="B46" s="753">
        <v>43640</v>
      </c>
      <c r="C46" s="789" t="str">
        <f t="shared" si="0"/>
        <v>*PDR1906-1434*</v>
      </c>
      <c r="D46" s="754" t="s">
        <v>4833</v>
      </c>
      <c r="E46" s="748" t="s">
        <v>4832</v>
      </c>
      <c r="F46" s="748"/>
      <c r="G46" s="755" t="s">
        <v>4828</v>
      </c>
      <c r="H46" s="756" t="s">
        <v>4671</v>
      </c>
      <c r="I46" s="756" t="s">
        <v>4827</v>
      </c>
      <c r="J46" s="748">
        <v>1107</v>
      </c>
      <c r="K46" s="753">
        <v>22823</v>
      </c>
      <c r="L46" s="756" t="s">
        <v>4826</v>
      </c>
      <c r="M46" s="757" t="s">
        <v>4825</v>
      </c>
      <c r="N46" s="754"/>
      <c r="O46" s="753" t="s">
        <v>1291</v>
      </c>
      <c r="P46" s="753"/>
      <c r="Q46" s="753"/>
      <c r="R46" s="753">
        <v>43640</v>
      </c>
      <c r="S46" s="748">
        <v>1107</v>
      </c>
      <c r="T46" s="748" t="s">
        <v>4831</v>
      </c>
      <c r="U46" s="748" t="s">
        <v>4831</v>
      </c>
      <c r="V46" s="812">
        <v>1107</v>
      </c>
      <c r="W46" s="758"/>
      <c r="X46" s="759" t="s">
        <v>1831</v>
      </c>
      <c r="Y46" s="757" t="s">
        <v>1306</v>
      </c>
      <c r="Z46" s="754">
        <v>462</v>
      </c>
      <c r="AA46" s="760">
        <v>1439</v>
      </c>
      <c r="AB46" s="1458">
        <f t="shared" si="1"/>
        <v>37.14</v>
      </c>
      <c r="AC46" s="1458">
        <f t="shared" si="2"/>
        <v>1280.2357142857145</v>
      </c>
      <c r="AD46" s="1459">
        <f t="shared" si="3"/>
        <v>29.33726190476191</v>
      </c>
      <c r="AE46" s="1460">
        <f t="shared" si="4"/>
        <v>29</v>
      </c>
      <c r="AF46" s="1459">
        <f t="shared" si="5"/>
        <v>29.202357142857146</v>
      </c>
      <c r="AG46" s="761" t="s">
        <v>1330</v>
      </c>
      <c r="AH46" s="752" t="s">
        <v>2</v>
      </c>
      <c r="AI46" s="752">
        <v>50</v>
      </c>
      <c r="AJ46" s="752">
        <v>15</v>
      </c>
      <c r="AK46" s="1077">
        <v>20</v>
      </c>
      <c r="AL46" s="1077">
        <v>0</v>
      </c>
    </row>
    <row r="47" spans="1:38" s="809" customFormat="1" ht="12" customHeight="1">
      <c r="A47" s="748">
        <v>350</v>
      </c>
      <c r="B47" s="753">
        <v>43582</v>
      </c>
      <c r="C47" s="789" t="str">
        <f t="shared" si="0"/>
        <v>*PDR1906-0035*</v>
      </c>
      <c r="D47" s="754" t="s">
        <v>2336</v>
      </c>
      <c r="E47" s="748" t="s">
        <v>2335</v>
      </c>
      <c r="F47" s="748"/>
      <c r="G47" s="755" t="s">
        <v>2087</v>
      </c>
      <c r="H47" s="756" t="s">
        <v>1450</v>
      </c>
      <c r="I47" s="756" t="s">
        <v>2337</v>
      </c>
      <c r="J47" s="748">
        <v>1450</v>
      </c>
      <c r="K47" s="753">
        <v>22824</v>
      </c>
      <c r="L47" s="756" t="s">
        <v>2086</v>
      </c>
      <c r="M47" s="757" t="s">
        <v>2085</v>
      </c>
      <c r="N47" s="754"/>
      <c r="O47" s="753" t="s">
        <v>1291</v>
      </c>
      <c r="P47" s="753"/>
      <c r="Q47" s="753"/>
      <c r="R47" s="753">
        <v>43640</v>
      </c>
      <c r="S47" s="748">
        <v>1453</v>
      </c>
      <c r="T47" s="748"/>
      <c r="U47" s="748" t="s">
        <v>4819</v>
      </c>
      <c r="V47" s="748" t="s">
        <v>1291</v>
      </c>
      <c r="W47" s="758"/>
      <c r="X47" s="759" t="s">
        <v>1829</v>
      </c>
      <c r="Y47" s="757" t="s">
        <v>1336</v>
      </c>
      <c r="Z47" s="754">
        <v>475</v>
      </c>
      <c r="AA47" s="760">
        <v>1365</v>
      </c>
      <c r="AB47" s="1458">
        <f t="shared" si="1"/>
        <v>44.06</v>
      </c>
      <c r="AC47" s="1458">
        <f t="shared" si="2"/>
        <v>1324.2957142857144</v>
      </c>
      <c r="AD47" s="1459">
        <f t="shared" si="3"/>
        <v>30.071595238095242</v>
      </c>
      <c r="AE47" s="1460">
        <f t="shared" si="4"/>
        <v>30</v>
      </c>
      <c r="AF47" s="1459">
        <f t="shared" si="5"/>
        <v>30.042957142857144</v>
      </c>
      <c r="AG47" s="761" t="s">
        <v>1330</v>
      </c>
      <c r="AH47" s="752" t="s">
        <v>2</v>
      </c>
      <c r="AI47" s="752">
        <v>50</v>
      </c>
      <c r="AJ47" s="752">
        <v>15</v>
      </c>
      <c r="AK47" s="752">
        <v>20</v>
      </c>
      <c r="AL47" s="1482" t="s">
        <v>2084</v>
      </c>
    </row>
    <row r="48" spans="1:38" s="809" customFormat="1" ht="12" customHeight="1">
      <c r="A48" s="748">
        <v>360</v>
      </c>
      <c r="B48" s="753">
        <v>43640</v>
      </c>
      <c r="C48" s="789" t="str">
        <f t="shared" si="0"/>
        <v>*PDR1906-1472*</v>
      </c>
      <c r="D48" s="754" t="s">
        <v>4777</v>
      </c>
      <c r="E48" s="748" t="s">
        <v>4776</v>
      </c>
      <c r="F48" s="748"/>
      <c r="G48" s="755" t="s">
        <v>1986</v>
      </c>
      <c r="H48" s="756" t="s">
        <v>2430</v>
      </c>
      <c r="I48" s="756" t="s">
        <v>1985</v>
      </c>
      <c r="J48" s="748">
        <v>1030</v>
      </c>
      <c r="K48" s="753">
        <v>22824</v>
      </c>
      <c r="L48" s="756" t="s">
        <v>1984</v>
      </c>
      <c r="M48" s="757" t="s">
        <v>4749</v>
      </c>
      <c r="N48" s="754"/>
      <c r="O48" s="753" t="s">
        <v>1291</v>
      </c>
      <c r="P48" s="753"/>
      <c r="Q48" s="753" t="s">
        <v>503</v>
      </c>
      <c r="R48" s="753">
        <v>43641</v>
      </c>
      <c r="S48" s="748">
        <v>1030</v>
      </c>
      <c r="T48" s="748"/>
      <c r="U48" s="808"/>
      <c r="V48" s="1500" t="s">
        <v>4929</v>
      </c>
      <c r="W48" s="758"/>
      <c r="X48" s="759" t="s">
        <v>1828</v>
      </c>
      <c r="Y48" s="763" t="s">
        <v>1314</v>
      </c>
      <c r="Z48" s="754">
        <v>1040</v>
      </c>
      <c r="AA48" s="760">
        <v>1785</v>
      </c>
      <c r="AB48" s="1458">
        <f t="shared" si="1"/>
        <v>35.6</v>
      </c>
      <c r="AC48" s="1458">
        <f t="shared" si="2"/>
        <v>1359.8957142857143</v>
      </c>
      <c r="AD48" s="1459">
        <f t="shared" si="3"/>
        <v>30.664928571428572</v>
      </c>
      <c r="AE48" s="1460">
        <f t="shared" si="4"/>
        <v>30</v>
      </c>
      <c r="AF48" s="1459">
        <f t="shared" si="5"/>
        <v>30.398957142857142</v>
      </c>
      <c r="AG48" s="761" t="s">
        <v>1330</v>
      </c>
      <c r="AH48" s="752" t="s">
        <v>2</v>
      </c>
      <c r="AI48" s="752">
        <v>50</v>
      </c>
      <c r="AJ48" s="752">
        <v>15</v>
      </c>
      <c r="AK48" s="752">
        <v>10</v>
      </c>
      <c r="AL48" s="752" t="s">
        <v>1982</v>
      </c>
    </row>
    <row r="49" spans="1:184" s="777" customFormat="1" ht="20.100000000000001" customHeight="1">
      <c r="A49" s="765"/>
      <c r="B49" s="765"/>
      <c r="C49" s="766"/>
      <c r="D49" s="767"/>
      <c r="E49" s="768"/>
      <c r="F49" s="768"/>
      <c r="G49" s="767"/>
      <c r="H49" s="769"/>
      <c r="I49" s="769"/>
      <c r="J49" s="765"/>
      <c r="K49" s="766"/>
      <c r="L49" s="769" t="s">
        <v>347</v>
      </c>
      <c r="M49" s="769"/>
      <c r="N49" s="769"/>
      <c r="O49" s="770"/>
      <c r="P49" s="771"/>
      <c r="Q49" s="772"/>
      <c r="R49" s="766"/>
      <c r="S49" s="765"/>
      <c r="T49" s="773"/>
      <c r="U49" s="765"/>
      <c r="V49" s="765"/>
      <c r="W49" s="773"/>
      <c r="X49" s="768"/>
      <c r="Y49" s="769"/>
      <c r="Z49" s="774"/>
      <c r="AA49" s="778"/>
      <c r="AB49" s="1458">
        <f t="shared" si="1"/>
        <v>120</v>
      </c>
      <c r="AC49" s="1458">
        <f t="shared" si="2"/>
        <v>1479.8957142857143</v>
      </c>
      <c r="AD49" s="1459">
        <f t="shared" si="3"/>
        <v>32.664928571428575</v>
      </c>
      <c r="AE49" s="1460">
        <f t="shared" si="4"/>
        <v>32</v>
      </c>
      <c r="AF49" s="1459">
        <f t="shared" si="5"/>
        <v>32.398957142857142</v>
      </c>
      <c r="AG49" s="775"/>
      <c r="AH49" s="775"/>
      <c r="AI49" s="752">
        <v>70</v>
      </c>
      <c r="AJ49" s="752">
        <v>120</v>
      </c>
      <c r="AK49" s="775"/>
      <c r="AL49" s="775"/>
      <c r="AM49" s="776"/>
      <c r="AN49" s="776"/>
    </row>
    <row r="50" spans="1:184" s="777" customFormat="1" ht="15.95" customHeight="1">
      <c r="A50" s="765"/>
      <c r="B50" s="765"/>
      <c r="C50" s="766"/>
      <c r="D50" s="767"/>
      <c r="E50" s="768"/>
      <c r="F50" s="768"/>
      <c r="G50" s="767"/>
      <c r="H50" s="769"/>
      <c r="I50" s="769"/>
      <c r="J50" s="765"/>
      <c r="K50" s="766"/>
      <c r="L50" s="769"/>
      <c r="M50" s="769"/>
      <c r="N50" s="769"/>
      <c r="O50" s="769"/>
      <c r="P50" s="769"/>
      <c r="Q50" s="769"/>
      <c r="R50" s="770"/>
      <c r="S50" s="772"/>
      <c r="T50" s="772"/>
      <c r="U50" s="766"/>
      <c r="V50" s="765"/>
      <c r="W50" s="773"/>
      <c r="X50" s="765"/>
      <c r="Y50" s="765"/>
      <c r="Z50" s="773"/>
      <c r="AA50" s="773"/>
      <c r="AB50" s="768"/>
      <c r="AC50" s="769"/>
      <c r="AD50" s="774"/>
      <c r="AE50" s="778"/>
      <c r="AF50" s="1458"/>
      <c r="AG50" s="1458"/>
      <c r="AH50" s="1459"/>
      <c r="AI50" s="781"/>
      <c r="AJ50" s="782"/>
      <c r="AK50" s="783"/>
      <c r="AL50" s="775"/>
      <c r="AM50" s="776"/>
      <c r="AN50" s="776"/>
    </row>
    <row r="51" spans="1:184" s="777" customFormat="1" ht="15.95" customHeight="1">
      <c r="A51" s="765"/>
      <c r="B51" s="765"/>
      <c r="C51" s="766"/>
      <c r="D51" s="767"/>
      <c r="E51" s="765"/>
      <c r="F51" s="765"/>
      <c r="G51" s="765"/>
      <c r="H51" s="1467"/>
      <c r="I51" s="1467"/>
      <c r="J51" s="765">
        <f>SUM(J8:J50)</f>
        <v>69603</v>
      </c>
      <c r="K51" s="766"/>
      <c r="L51" s="1467"/>
      <c r="M51" s="767"/>
      <c r="N51" s="1467"/>
      <c r="O51" s="1467"/>
      <c r="P51" s="1467"/>
      <c r="Q51" s="1467"/>
      <c r="R51" s="766"/>
      <c r="S51" s="765">
        <f>SUM(S8:S50)</f>
        <v>69615</v>
      </c>
      <c r="T51" s="765"/>
      <c r="U51" s="765"/>
      <c r="V51" s="765"/>
      <c r="W51" s="1468"/>
      <c r="X51" s="765"/>
      <c r="Y51" s="1469"/>
      <c r="Z51" s="767"/>
      <c r="AA51" s="1470"/>
      <c r="AB51" s="779">
        <f>SUM(AB7:AB50)</f>
        <v>1479.8957142857143</v>
      </c>
      <c r="AC51" s="779"/>
      <c r="AD51" s="780"/>
      <c r="AE51" s="1471"/>
      <c r="AF51" s="779">
        <f>AB51/60</f>
        <v>24.664928571428572</v>
      </c>
      <c r="AG51" s="780"/>
      <c r="AH51" s="783"/>
      <c r="AI51" s="783"/>
      <c r="AJ51" s="783"/>
      <c r="AK51" s="783"/>
      <c r="AL51" s="770"/>
      <c r="GB51" s="1472"/>
    </row>
    <row r="52" spans="1:184">
      <c r="A52" s="1425"/>
      <c r="B52" s="1425"/>
      <c r="L52" s="1473"/>
      <c r="M52" s="1474"/>
      <c r="N52" s="1474"/>
      <c r="O52" s="1474"/>
      <c r="P52" s="1474"/>
      <c r="Q52" s="1474"/>
      <c r="R52" s="1474"/>
      <c r="S52" s="1474"/>
      <c r="T52" s="1474"/>
      <c r="U52" s="1474"/>
      <c r="V52" s="1474"/>
      <c r="W52" s="1475"/>
      <c r="Y52" s="1425"/>
      <c r="Z52" s="1425"/>
      <c r="AA52" s="1425"/>
      <c r="AK52" s="1476"/>
    </row>
    <row r="53" spans="1:184">
      <c r="S53" s="1477"/>
      <c r="T53" s="1477"/>
      <c r="U53" s="1477"/>
      <c r="V53" s="1478"/>
      <c r="W53" s="1479"/>
      <c r="Z53" s="1480" t="s">
        <v>2307</v>
      </c>
    </row>
    <row r="54" spans="1:184">
      <c r="I54" s="1385" t="s">
        <v>592</v>
      </c>
      <c r="R54" s="1385" t="s">
        <v>594</v>
      </c>
      <c r="W54" s="1383"/>
      <c r="AM54" s="1477"/>
      <c r="AN54" s="1477"/>
    </row>
    <row r="55" spans="1:184" s="1425" customFormat="1">
      <c r="I55" s="1565"/>
      <c r="J55" s="1565"/>
      <c r="R55" s="1565" t="s">
        <v>61</v>
      </c>
      <c r="S55" s="1565"/>
      <c r="T55" s="1565"/>
      <c r="U55" s="1565"/>
      <c r="V55" s="1565"/>
      <c r="W55" s="1565"/>
      <c r="X55" s="1565"/>
      <c r="Y55" s="1481"/>
      <c r="Z55" s="1481"/>
      <c r="AA55" s="1481"/>
      <c r="AH55" s="1424"/>
      <c r="AI55" s="1424"/>
      <c r="AJ55" s="1424"/>
      <c r="AK55" s="1385"/>
      <c r="AL55" s="1413"/>
      <c r="AM55" s="1413"/>
    </row>
    <row r="56" spans="1:184">
      <c r="A56" s="1385"/>
      <c r="B56" s="1385"/>
      <c r="C56" s="1385"/>
      <c r="I56" s="1385" t="s">
        <v>593</v>
      </c>
      <c r="M56" s="1385"/>
      <c r="T56" s="1385"/>
      <c r="W56" s="1383"/>
      <c r="AK56" s="1424"/>
      <c r="AM56" s="1477"/>
      <c r="AN56" s="1477"/>
    </row>
  </sheetData>
  <mergeCells count="8">
    <mergeCell ref="AL5:AL7"/>
    <mergeCell ref="I55:J55"/>
    <mergeCell ref="R55:X55"/>
    <mergeCell ref="A2:AE2"/>
    <mergeCell ref="H4:H5"/>
    <mergeCell ref="I4:I5"/>
    <mergeCell ref="O4:Q4"/>
    <mergeCell ref="Z4:AA4"/>
  </mergeCells>
  <conditionalFormatting sqref="AA49">
    <cfRule type="duplicateValues" dxfId="1037" priority="78" stopIfTrue="1"/>
  </conditionalFormatting>
  <conditionalFormatting sqref="AA49">
    <cfRule type="duplicateValues" dxfId="1036" priority="76" stopIfTrue="1"/>
    <cfRule type="duplicateValues" dxfId="1035" priority="77" stopIfTrue="1"/>
  </conditionalFormatting>
  <conditionalFormatting sqref="BC49:BD49 BL49 AT49:AW49">
    <cfRule type="duplicateValues" dxfId="1034" priority="75" stopIfTrue="1"/>
  </conditionalFormatting>
  <conditionalFormatting sqref="BC49:BD49 BL49 AT49:AW49">
    <cfRule type="duplicateValues" dxfId="1033" priority="73" stopIfTrue="1"/>
    <cfRule type="duplicateValues" dxfId="1032" priority="74" stopIfTrue="1"/>
  </conditionalFormatting>
  <conditionalFormatting sqref="BM49">
    <cfRule type="duplicateValues" dxfId="1031" priority="72" stopIfTrue="1"/>
  </conditionalFormatting>
  <conditionalFormatting sqref="BM49">
    <cfRule type="duplicateValues" dxfId="1030" priority="70" stopIfTrue="1"/>
    <cfRule type="duplicateValues" dxfId="1029" priority="71" stopIfTrue="1"/>
  </conditionalFormatting>
  <conditionalFormatting sqref="D2">
    <cfRule type="duplicateValues" dxfId="1028" priority="69" stopIfTrue="1"/>
  </conditionalFormatting>
  <conditionalFormatting sqref="D2">
    <cfRule type="duplicateValues" dxfId="1027" priority="67" stopIfTrue="1"/>
    <cfRule type="duplicateValues" dxfId="1026" priority="68" stopIfTrue="1"/>
  </conditionalFormatting>
  <conditionalFormatting sqref="D32">
    <cfRule type="duplicateValues" dxfId="1025" priority="42" stopIfTrue="1"/>
  </conditionalFormatting>
  <conditionalFormatting sqref="D32">
    <cfRule type="duplicateValues" dxfId="1024" priority="40" stopIfTrue="1"/>
    <cfRule type="duplicateValues" dxfId="1023" priority="41" stopIfTrue="1"/>
  </conditionalFormatting>
  <conditionalFormatting sqref="D31">
    <cfRule type="duplicateValues" dxfId="1022" priority="39" stopIfTrue="1"/>
  </conditionalFormatting>
  <conditionalFormatting sqref="D31">
    <cfRule type="duplicateValues" dxfId="1021" priority="37" stopIfTrue="1"/>
    <cfRule type="duplicateValues" dxfId="1020" priority="38" stopIfTrue="1"/>
  </conditionalFormatting>
  <conditionalFormatting sqref="D47">
    <cfRule type="duplicateValues" dxfId="1019" priority="36" stopIfTrue="1"/>
  </conditionalFormatting>
  <conditionalFormatting sqref="D47">
    <cfRule type="duplicateValues" dxfId="1018" priority="34" stopIfTrue="1"/>
    <cfRule type="duplicateValues" dxfId="1017" priority="35" stopIfTrue="1"/>
  </conditionalFormatting>
  <conditionalFormatting sqref="D28">
    <cfRule type="duplicateValues" dxfId="1016" priority="27" stopIfTrue="1"/>
  </conditionalFormatting>
  <conditionalFormatting sqref="D28">
    <cfRule type="duplicateValues" dxfId="1015" priority="25" stopIfTrue="1"/>
    <cfRule type="duplicateValues" dxfId="1014" priority="26" stopIfTrue="1"/>
  </conditionalFormatting>
  <conditionalFormatting sqref="D29:D30">
    <cfRule type="duplicateValues" dxfId="1013" priority="114579" stopIfTrue="1"/>
  </conditionalFormatting>
  <conditionalFormatting sqref="D29:D30">
    <cfRule type="duplicateValues" dxfId="1012" priority="114581" stopIfTrue="1"/>
    <cfRule type="duplicateValues" dxfId="1011" priority="114582" stopIfTrue="1"/>
  </conditionalFormatting>
  <conditionalFormatting sqref="D33">
    <cfRule type="duplicateValues" dxfId="1010" priority="19" stopIfTrue="1"/>
  </conditionalFormatting>
  <conditionalFormatting sqref="D33">
    <cfRule type="duplicateValues" dxfId="1009" priority="20" stopIfTrue="1"/>
    <cfRule type="duplicateValues" dxfId="1008" priority="21" stopIfTrue="1"/>
  </conditionalFormatting>
  <conditionalFormatting sqref="D16:D25">
    <cfRule type="duplicateValues" dxfId="1007" priority="16" stopIfTrue="1"/>
  </conditionalFormatting>
  <conditionalFormatting sqref="D16:D25">
    <cfRule type="duplicateValues" dxfId="1006" priority="17" stopIfTrue="1"/>
    <cfRule type="duplicateValues" dxfId="1005" priority="18" stopIfTrue="1"/>
  </conditionalFormatting>
  <conditionalFormatting sqref="D14:D15">
    <cfRule type="duplicateValues" dxfId="1004" priority="114619" stopIfTrue="1"/>
  </conditionalFormatting>
  <conditionalFormatting sqref="D14:D15">
    <cfRule type="duplicateValues" dxfId="1003" priority="114620" stopIfTrue="1"/>
    <cfRule type="duplicateValues" dxfId="1002" priority="114621" stopIfTrue="1"/>
  </conditionalFormatting>
  <conditionalFormatting sqref="D48">
    <cfRule type="duplicateValues" dxfId="1001" priority="13" stopIfTrue="1"/>
  </conditionalFormatting>
  <conditionalFormatting sqref="D48">
    <cfRule type="duplicateValues" dxfId="1000" priority="14" stopIfTrue="1"/>
    <cfRule type="duplicateValues" dxfId="999" priority="15" stopIfTrue="1"/>
  </conditionalFormatting>
  <conditionalFormatting sqref="D34:D46">
    <cfRule type="duplicateValues" dxfId="998" priority="10" stopIfTrue="1"/>
  </conditionalFormatting>
  <conditionalFormatting sqref="D34:D46">
    <cfRule type="duplicateValues" dxfId="997" priority="11" stopIfTrue="1"/>
    <cfRule type="duplicateValues" dxfId="996" priority="12" stopIfTrue="1"/>
  </conditionalFormatting>
  <conditionalFormatting sqref="D26:D27">
    <cfRule type="duplicateValues" dxfId="995" priority="7" stopIfTrue="1"/>
  </conditionalFormatting>
  <conditionalFormatting sqref="D26:D27">
    <cfRule type="duplicateValues" dxfId="994" priority="8" stopIfTrue="1"/>
    <cfRule type="duplicateValues" dxfId="993" priority="9" stopIfTrue="1"/>
  </conditionalFormatting>
  <conditionalFormatting sqref="BC50:BD50 BL50 AT50:AW50 AE50">
    <cfRule type="duplicateValues" dxfId="992" priority="114622" stopIfTrue="1"/>
  </conditionalFormatting>
  <conditionalFormatting sqref="BC50:BD50 BL50 AT50:AW50 AE50">
    <cfRule type="duplicateValues" dxfId="991" priority="114626" stopIfTrue="1"/>
    <cfRule type="duplicateValues" dxfId="990" priority="114627" stopIfTrue="1"/>
  </conditionalFormatting>
  <conditionalFormatting sqref="BM50">
    <cfRule type="duplicateValues" dxfId="989" priority="114634" stopIfTrue="1"/>
  </conditionalFormatting>
  <conditionalFormatting sqref="BM50">
    <cfRule type="duplicateValues" dxfId="988" priority="114635" stopIfTrue="1"/>
    <cfRule type="duplicateValues" dxfId="987" priority="114636" stopIfTrue="1"/>
  </conditionalFormatting>
  <conditionalFormatting sqref="D8:D12">
    <cfRule type="duplicateValues" dxfId="986" priority="6" stopIfTrue="1"/>
  </conditionalFormatting>
  <conditionalFormatting sqref="D8:D12">
    <cfRule type="duplicateValues" dxfId="985" priority="4" stopIfTrue="1"/>
    <cfRule type="duplicateValues" dxfId="984" priority="5" stopIfTrue="1"/>
  </conditionalFormatting>
  <conditionalFormatting sqref="D13">
    <cfRule type="duplicateValues" dxfId="983" priority="3" stopIfTrue="1"/>
  </conditionalFormatting>
  <conditionalFormatting sqref="D13">
    <cfRule type="duplicateValues" dxfId="982" priority="1" stopIfTrue="1"/>
    <cfRule type="duplicateValues" dxfId="981" priority="2" stopIfTrue="1"/>
  </conditionalFormatting>
  <printOptions horizontalCentered="1"/>
  <pageMargins left="0" right="0" top="0" bottom="0" header="0.31496062992125984" footer="0.31496062992125984"/>
  <pageSetup paperSize="150" scale="62" orientation="landscape" r:id="rId1"/>
  <colBreaks count="1" manualBreakCount="1">
    <brk id="38" max="1048575" man="1"/>
  </colBreaks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0000"/>
  </sheetPr>
  <dimension ref="A1:GB39"/>
  <sheetViews>
    <sheetView zoomScale="110" zoomScaleNormal="110" workbookViewId="0">
      <selection activeCell="V9" sqref="V9"/>
    </sheetView>
  </sheetViews>
  <sheetFormatPr defaultRowHeight="18"/>
  <cols>
    <col min="1" max="1" width="4.5703125" style="1383" customWidth="1"/>
    <col min="2" max="2" width="4.5703125" style="1383" hidden="1" customWidth="1"/>
    <col min="3" max="3" width="32.7109375" style="1383" hidden="1" customWidth="1"/>
    <col min="4" max="4" width="11.7109375" style="1383" customWidth="1"/>
    <col min="5" max="5" width="12.42578125" style="1383" customWidth="1"/>
    <col min="6" max="6" width="8.7109375" style="1383" hidden="1" customWidth="1"/>
    <col min="7" max="7" width="7.28515625" style="1383" hidden="1" customWidth="1"/>
    <col min="8" max="8" width="15.42578125" style="1383" customWidth="1"/>
    <col min="9" max="9" width="25.5703125" style="1383" customWidth="1"/>
    <col min="10" max="10" width="5.85546875" style="1383" customWidth="1"/>
    <col min="11" max="11" width="7" style="1383" customWidth="1"/>
    <col min="12" max="12" width="30.28515625" style="1383" customWidth="1"/>
    <col min="13" max="13" width="9.85546875" style="1383" customWidth="1"/>
    <col min="14" max="14" width="6.140625" style="1383" customWidth="1"/>
    <col min="15" max="15" width="4" style="1383" customWidth="1"/>
    <col min="16" max="17" width="5.5703125" style="1383" customWidth="1"/>
    <col min="18" max="18" width="7.7109375" style="1383" customWidth="1"/>
    <col min="19" max="19" width="5.140625" style="1383" customWidth="1"/>
    <col min="20" max="20" width="6.28515625" style="1383" hidden="1" customWidth="1"/>
    <col min="21" max="21" width="9.28515625" style="1383" customWidth="1"/>
    <col min="22" max="22" width="6.42578125" style="1383" customWidth="1"/>
    <col min="23" max="23" width="5.140625" style="1384" hidden="1" customWidth="1"/>
    <col min="24" max="24" width="4.85546875" style="1383" customWidth="1"/>
    <col min="25" max="25" width="18.42578125" style="1383" customWidth="1"/>
    <col min="26" max="26" width="4.5703125" style="1383" customWidth="1"/>
    <col min="27" max="27" width="4.28515625" style="1383" customWidth="1"/>
    <col min="28" max="28" width="4.5703125" style="1383" customWidth="1"/>
    <col min="29" max="29" width="4.7109375" style="1383" hidden="1" customWidth="1"/>
    <col min="30" max="30" width="6.7109375" style="1383" hidden="1" customWidth="1"/>
    <col min="31" max="31" width="3.7109375" style="1383" hidden="1" customWidth="1"/>
    <col min="32" max="32" width="4.5703125" style="1383" customWidth="1"/>
    <col min="33" max="33" width="6.42578125" style="1383" customWidth="1"/>
    <col min="34" max="34" width="7.42578125" style="1385" customWidth="1"/>
    <col min="35" max="35" width="4.42578125" style="1385" customWidth="1"/>
    <col min="36" max="37" width="4.140625" style="1385" customWidth="1"/>
    <col min="38" max="38" width="72.42578125" style="1383" customWidth="1"/>
    <col min="39" max="16384" width="9.140625" style="1383"/>
  </cols>
  <sheetData>
    <row r="1" spans="1:38" ht="6" customHeight="1" thickBot="1"/>
    <row r="2" spans="1:38" s="1390" customFormat="1" ht="23.25" customHeight="1" thickTop="1" thickBot="1">
      <c r="A2" s="1566" t="s">
        <v>1580</v>
      </c>
      <c r="B2" s="1567"/>
      <c r="C2" s="1567"/>
      <c r="D2" s="1567"/>
      <c r="E2" s="1567"/>
      <c r="F2" s="1567"/>
      <c r="G2" s="1567"/>
      <c r="H2" s="1567"/>
      <c r="I2" s="1567"/>
      <c r="J2" s="1567"/>
      <c r="K2" s="1567"/>
      <c r="L2" s="1567"/>
      <c r="M2" s="1567"/>
      <c r="N2" s="1567"/>
      <c r="O2" s="1567"/>
      <c r="P2" s="1567"/>
      <c r="Q2" s="1567"/>
      <c r="R2" s="1567"/>
      <c r="S2" s="1567"/>
      <c r="T2" s="1567"/>
      <c r="U2" s="1567"/>
      <c r="V2" s="1567"/>
      <c r="W2" s="1567"/>
      <c r="X2" s="1567"/>
      <c r="Y2" s="1567"/>
      <c r="Z2" s="1567"/>
      <c r="AA2" s="1567"/>
      <c r="AB2" s="1567"/>
      <c r="AC2" s="1567"/>
      <c r="AD2" s="1567"/>
      <c r="AE2" s="1567"/>
      <c r="AF2" s="1386"/>
      <c r="AG2" s="1387" t="s">
        <v>51</v>
      </c>
      <c r="AH2" s="1388" t="s">
        <v>52</v>
      </c>
      <c r="AI2" s="1389"/>
      <c r="AJ2" s="1389"/>
      <c r="AK2" s="1389"/>
    </row>
    <row r="3" spans="1:38" s="1389" customFormat="1" ht="18" customHeight="1" thickTop="1" thickBot="1">
      <c r="A3" s="1391" t="s">
        <v>1289</v>
      </c>
      <c r="B3" s="1392"/>
      <c r="C3" s="1392"/>
      <c r="D3" s="1393"/>
      <c r="E3" s="1393"/>
      <c r="F3" s="1393"/>
      <c r="G3" s="1393"/>
      <c r="H3" s="1393"/>
      <c r="I3" s="1393"/>
      <c r="J3" s="1394" t="s">
        <v>36</v>
      </c>
      <c r="K3" s="1394"/>
      <c r="L3" s="1395" t="s">
        <v>59</v>
      </c>
      <c r="M3" s="1396"/>
      <c r="N3" s="1397"/>
      <c r="O3" s="1397"/>
      <c r="P3" s="1397"/>
      <c r="R3" s="1398"/>
      <c r="S3" s="1399"/>
      <c r="T3" s="1399"/>
      <c r="U3" s="1399"/>
      <c r="V3" s="1399"/>
      <c r="W3" s="1400"/>
      <c r="X3" s="1401"/>
      <c r="Y3" s="1401"/>
      <c r="Z3" s="1402" t="s">
        <v>4491</v>
      </c>
      <c r="AA3" s="1403"/>
      <c r="AB3" s="1404"/>
      <c r="AC3" s="1405"/>
      <c r="AD3" s="1405"/>
      <c r="AE3" s="1405"/>
      <c r="AF3" s="1406"/>
      <c r="AG3" s="1407"/>
      <c r="AH3" s="1408"/>
    </row>
    <row r="4" spans="1:38" s="1496" customFormat="1" ht="12" customHeight="1" thickTop="1">
      <c r="A4" s="1409" t="s">
        <v>37</v>
      </c>
      <c r="B4" s="1410"/>
      <c r="C4" s="1410" t="s">
        <v>13</v>
      </c>
      <c r="D4" s="1411" t="s">
        <v>1296</v>
      </c>
      <c r="E4" s="1493" t="s">
        <v>1296</v>
      </c>
      <c r="F4" s="1493"/>
      <c r="G4" s="1493"/>
      <c r="H4" s="1568" t="s">
        <v>15</v>
      </c>
      <c r="I4" s="1562" t="s">
        <v>16</v>
      </c>
      <c r="J4" s="1413" t="s">
        <v>17</v>
      </c>
      <c r="K4" s="1414" t="s">
        <v>18</v>
      </c>
      <c r="L4" s="1497" t="s">
        <v>19</v>
      </c>
      <c r="M4" s="1410" t="s">
        <v>39</v>
      </c>
      <c r="N4" s="1416" t="s">
        <v>20</v>
      </c>
      <c r="O4" s="1569" t="s">
        <v>21</v>
      </c>
      <c r="P4" s="1569"/>
      <c r="Q4" s="1569"/>
      <c r="R4" s="1417" t="s">
        <v>22</v>
      </c>
      <c r="S4" s="1418" t="s">
        <v>38</v>
      </c>
      <c r="T4" s="1418"/>
      <c r="U4" s="1418" t="s">
        <v>57</v>
      </c>
      <c r="V4" s="1418" t="s">
        <v>53</v>
      </c>
      <c r="W4" s="1419" t="s">
        <v>8</v>
      </c>
      <c r="X4" s="1410" t="s">
        <v>40</v>
      </c>
      <c r="Y4" s="1420" t="s">
        <v>41</v>
      </c>
      <c r="Z4" s="1570" t="s">
        <v>23</v>
      </c>
      <c r="AA4" s="1571"/>
      <c r="AB4" s="1410" t="s">
        <v>44</v>
      </c>
      <c r="AC4" s="1410" t="s">
        <v>45</v>
      </c>
      <c r="AD4" s="1410" t="s">
        <v>46</v>
      </c>
      <c r="AE4" s="1410"/>
      <c r="AF4" s="1421" t="s">
        <v>44</v>
      </c>
      <c r="AG4" s="1494" t="s">
        <v>51</v>
      </c>
      <c r="AH4" s="1423" t="s">
        <v>52</v>
      </c>
      <c r="AI4" s="1424"/>
      <c r="AJ4" s="1424"/>
      <c r="AK4" s="1424"/>
    </row>
    <row r="5" spans="1:38" s="1496" customFormat="1" ht="12" customHeight="1" thickBot="1">
      <c r="A5" s="1426" t="s">
        <v>47</v>
      </c>
      <c r="B5" s="1427"/>
      <c r="C5" s="1427" t="s">
        <v>24</v>
      </c>
      <c r="D5" s="1428" t="s">
        <v>1297</v>
      </c>
      <c r="E5" s="1495" t="s">
        <v>1298</v>
      </c>
      <c r="F5" s="1495"/>
      <c r="G5" s="1495"/>
      <c r="H5" s="1568"/>
      <c r="I5" s="1564"/>
      <c r="J5" s="1413" t="s">
        <v>26</v>
      </c>
      <c r="K5" s="1430" t="s">
        <v>26</v>
      </c>
      <c r="L5" s="1431" t="s">
        <v>27</v>
      </c>
      <c r="M5" s="1432"/>
      <c r="N5" s="1433"/>
      <c r="O5" s="1497" t="s">
        <v>30</v>
      </c>
      <c r="P5" s="1497" t="s">
        <v>31</v>
      </c>
      <c r="Q5" s="1497" t="s">
        <v>32</v>
      </c>
      <c r="R5" s="1434" t="s">
        <v>33</v>
      </c>
      <c r="S5" s="1435" t="s">
        <v>48</v>
      </c>
      <c r="T5" s="1435" t="s">
        <v>217</v>
      </c>
      <c r="U5" s="1435" t="s">
        <v>58</v>
      </c>
      <c r="V5" s="1435" t="s">
        <v>54</v>
      </c>
      <c r="W5" s="1436"/>
      <c r="X5" s="1426"/>
      <c r="Y5" s="1498" t="s">
        <v>34</v>
      </c>
      <c r="Z5" s="1498" t="s">
        <v>42</v>
      </c>
      <c r="AA5" s="1498" t="s">
        <v>43</v>
      </c>
      <c r="AB5" s="1438" t="s">
        <v>49</v>
      </c>
      <c r="AC5" s="1427"/>
      <c r="AD5" s="1427"/>
      <c r="AE5" s="1438"/>
      <c r="AF5" s="1439"/>
      <c r="AG5" s="1495"/>
      <c r="AH5" s="1440"/>
      <c r="AI5" s="1441" t="s">
        <v>50</v>
      </c>
      <c r="AJ5" s="1441" t="s">
        <v>0</v>
      </c>
      <c r="AK5" s="1442" t="s">
        <v>38</v>
      </c>
      <c r="AL5" s="1562" t="s">
        <v>1325</v>
      </c>
    </row>
    <row r="6" spans="1:38" s="1496" customFormat="1" ht="21.75" hidden="1" customHeight="1" thickTop="1">
      <c r="A6" s="1494"/>
      <c r="B6" s="1443"/>
      <c r="C6" s="1443"/>
      <c r="D6" s="1443"/>
      <c r="E6" s="1443"/>
      <c r="F6" s="1443"/>
      <c r="G6" s="1443"/>
      <c r="H6" s="1443"/>
      <c r="I6" s="1443"/>
      <c r="J6" s="1443"/>
      <c r="K6" s="1443"/>
      <c r="L6" s="1444"/>
      <c r="M6" s="1443"/>
      <c r="N6" s="1443"/>
      <c r="O6" s="1443"/>
      <c r="P6" s="1443"/>
      <c r="Q6" s="1443"/>
      <c r="R6" s="1444"/>
      <c r="S6" s="1445"/>
      <c r="T6" s="1445"/>
      <c r="U6" s="1445"/>
      <c r="V6" s="1445"/>
      <c r="W6" s="1446"/>
      <c r="X6" s="1443"/>
      <c r="Y6" s="1443"/>
      <c r="Z6" s="1443"/>
      <c r="AA6" s="1443"/>
      <c r="AB6" s="1447">
        <f>S6/80</f>
        <v>0</v>
      </c>
      <c r="AC6" s="1448">
        <f>AB6+AC5</f>
        <v>0</v>
      </c>
      <c r="AD6" s="1449">
        <f>(7+(AC6/60))</f>
        <v>7</v>
      </c>
      <c r="AE6" s="1450">
        <f>FLOOR(AD6,1)</f>
        <v>7</v>
      </c>
      <c r="AF6" s="1451">
        <f>(AE6+((AD6-AE6)*60*0.01))</f>
        <v>7</v>
      </c>
      <c r="AG6" s="1495"/>
      <c r="AH6" s="1440"/>
      <c r="AI6" s="1424"/>
      <c r="AJ6" s="1424"/>
      <c r="AK6" s="1442"/>
      <c r="AL6" s="1563"/>
    </row>
    <row r="7" spans="1:38" s="1463" customFormat="1" ht="12" customHeight="1" thickTop="1">
      <c r="A7" s="1452"/>
      <c r="B7" s="1452"/>
      <c r="C7" s="1453"/>
      <c r="D7" s="1493"/>
      <c r="E7" s="1452"/>
      <c r="F7" s="1452"/>
      <c r="G7" s="1452"/>
      <c r="H7" s="1454"/>
      <c r="I7" s="1454"/>
      <c r="J7" s="1452"/>
      <c r="K7" s="1453"/>
      <c r="L7" s="1454" t="s">
        <v>1</v>
      </c>
      <c r="M7" s="1493"/>
      <c r="N7" s="1454"/>
      <c r="O7" s="1454"/>
      <c r="P7" s="1454"/>
      <c r="Q7" s="1454"/>
      <c r="R7" s="1453"/>
      <c r="S7" s="1452"/>
      <c r="T7" s="1452"/>
      <c r="U7" s="1452"/>
      <c r="V7" s="1452"/>
      <c r="W7" s="1455"/>
      <c r="X7" s="1452"/>
      <c r="Y7" s="1456"/>
      <c r="Z7" s="1493"/>
      <c r="AA7" s="1457"/>
      <c r="AB7" s="1458">
        <f>S7/AI7+AJ7</f>
        <v>0</v>
      </c>
      <c r="AC7" s="1458">
        <f>AB7+AC6</f>
        <v>0</v>
      </c>
      <c r="AD7" s="1459">
        <f>(8+(AC7/60))</f>
        <v>8</v>
      </c>
      <c r="AE7" s="1460">
        <f>FLOOR(AD7,1)</f>
        <v>8</v>
      </c>
      <c r="AF7" s="1459">
        <f>(AE7+((AD7-AE7)*60*0.01))</f>
        <v>8</v>
      </c>
      <c r="AG7" s="1461"/>
      <c r="AH7" s="1462"/>
      <c r="AI7" s="1462">
        <v>50</v>
      </c>
      <c r="AJ7" s="1462">
        <v>0</v>
      </c>
      <c r="AK7" s="1442" t="s">
        <v>1391</v>
      </c>
      <c r="AL7" s="1564"/>
    </row>
    <row r="8" spans="1:38" s="809" customFormat="1" ht="12" customHeight="1">
      <c r="A8" s="748" t="s">
        <v>69</v>
      </c>
      <c r="B8" s="753">
        <v>43582</v>
      </c>
      <c r="C8" s="789" t="str">
        <f t="shared" ref="C8:C30" si="0">"*"&amp;D8&amp;"*"</f>
        <v>*PDR1906-0035*</v>
      </c>
      <c r="D8" s="754" t="s">
        <v>2336</v>
      </c>
      <c r="E8" s="748" t="s">
        <v>2335</v>
      </c>
      <c r="F8" s="748"/>
      <c r="G8" s="755" t="s">
        <v>2087</v>
      </c>
      <c r="H8" s="756" t="s">
        <v>1450</v>
      </c>
      <c r="I8" s="756" t="s">
        <v>2337</v>
      </c>
      <c r="J8" s="748">
        <v>1450</v>
      </c>
      <c r="K8" s="753">
        <v>22824</v>
      </c>
      <c r="L8" s="756" t="s">
        <v>2086</v>
      </c>
      <c r="M8" s="757" t="s">
        <v>2085</v>
      </c>
      <c r="N8" s="754"/>
      <c r="O8" s="753" t="s">
        <v>1291</v>
      </c>
      <c r="P8" s="753"/>
      <c r="Q8" s="753"/>
      <c r="R8" s="753">
        <v>43640</v>
      </c>
      <c r="S8" s="748">
        <v>1453</v>
      </c>
      <c r="T8" s="748"/>
      <c r="U8" s="748" t="s">
        <v>4819</v>
      </c>
      <c r="V8" s="787">
        <v>1450</v>
      </c>
      <c r="W8" s="758"/>
      <c r="X8" s="759" t="s">
        <v>1829</v>
      </c>
      <c r="Y8" s="757" t="s">
        <v>1336</v>
      </c>
      <c r="Z8" s="754">
        <v>475</v>
      </c>
      <c r="AA8" s="760">
        <v>1365</v>
      </c>
      <c r="AB8" s="1458">
        <f t="shared" ref="AB8:AB31" si="1">S8/AI8+AJ8</f>
        <v>44.06</v>
      </c>
      <c r="AC8" s="1458">
        <f t="shared" ref="AC8:AC31" si="2">AB8+AC7</f>
        <v>44.06</v>
      </c>
      <c r="AD8" s="1459">
        <f t="shared" ref="AD8:AD31" si="3">(8+(AC8/60))</f>
        <v>8.7343333333333337</v>
      </c>
      <c r="AE8" s="1460">
        <f t="shared" ref="AE8:AE31" si="4">FLOOR(AD8,1)</f>
        <v>8</v>
      </c>
      <c r="AF8" s="1459">
        <f t="shared" ref="AF8:AF31" si="5">(AE8+((AD8-AE8)*60*0.01))</f>
        <v>8.4405999999999999</v>
      </c>
      <c r="AG8" s="761" t="s">
        <v>1330</v>
      </c>
      <c r="AH8" s="752" t="s">
        <v>2</v>
      </c>
      <c r="AI8" s="752">
        <v>50</v>
      </c>
      <c r="AJ8" s="752">
        <v>15</v>
      </c>
      <c r="AK8" s="752">
        <v>20</v>
      </c>
      <c r="AL8" s="1482" t="s">
        <v>2084</v>
      </c>
    </row>
    <row r="9" spans="1:38" s="809" customFormat="1" ht="12" customHeight="1">
      <c r="A9" s="748" t="s">
        <v>69</v>
      </c>
      <c r="B9" s="753">
        <v>43640</v>
      </c>
      <c r="C9" s="789" t="str">
        <f t="shared" si="0"/>
        <v>*PDR1906-1472*</v>
      </c>
      <c r="D9" s="754" t="s">
        <v>4777</v>
      </c>
      <c r="E9" s="748" t="s">
        <v>4776</v>
      </c>
      <c r="F9" s="748"/>
      <c r="G9" s="755" t="s">
        <v>1986</v>
      </c>
      <c r="H9" s="756" t="s">
        <v>2430</v>
      </c>
      <c r="I9" s="756" t="s">
        <v>1985</v>
      </c>
      <c r="J9" s="748">
        <v>1030</v>
      </c>
      <c r="K9" s="753">
        <v>22824</v>
      </c>
      <c r="L9" s="756" t="s">
        <v>1984</v>
      </c>
      <c r="M9" s="757" t="s">
        <v>4749</v>
      </c>
      <c r="N9" s="754"/>
      <c r="O9" s="753" t="s">
        <v>1291</v>
      </c>
      <c r="P9" s="1505" t="s">
        <v>5017</v>
      </c>
      <c r="Q9" s="753"/>
      <c r="R9" s="753">
        <v>43641</v>
      </c>
      <c r="S9" s="748">
        <v>1030</v>
      </c>
      <c r="T9" s="748"/>
      <c r="U9" s="748" t="s">
        <v>5009</v>
      </c>
      <c r="V9" s="886" t="s">
        <v>1291</v>
      </c>
      <c r="W9" s="758"/>
      <c r="X9" s="759" t="s">
        <v>1828</v>
      </c>
      <c r="Y9" s="763" t="s">
        <v>1314</v>
      </c>
      <c r="Z9" s="754">
        <v>1040</v>
      </c>
      <c r="AA9" s="760">
        <v>1785</v>
      </c>
      <c r="AB9" s="1458">
        <f t="shared" si="1"/>
        <v>35.6</v>
      </c>
      <c r="AC9" s="1458">
        <f t="shared" si="2"/>
        <v>79.66</v>
      </c>
      <c r="AD9" s="1459">
        <f t="shared" si="3"/>
        <v>9.3276666666666657</v>
      </c>
      <c r="AE9" s="1460">
        <f t="shared" si="4"/>
        <v>9</v>
      </c>
      <c r="AF9" s="1459">
        <f t="shared" si="5"/>
        <v>9.1966000000000001</v>
      </c>
      <c r="AG9" s="761" t="s">
        <v>1330</v>
      </c>
      <c r="AH9" s="752" t="s">
        <v>2</v>
      </c>
      <c r="AI9" s="752">
        <v>50</v>
      </c>
      <c r="AJ9" s="752">
        <v>15</v>
      </c>
      <c r="AK9" s="752">
        <v>10</v>
      </c>
      <c r="AL9" s="752" t="s">
        <v>1982</v>
      </c>
    </row>
    <row r="10" spans="1:38" s="762" customFormat="1" ht="12" customHeight="1">
      <c r="A10" s="748">
        <v>30</v>
      </c>
      <c r="B10" s="753">
        <v>43636</v>
      </c>
      <c r="C10" s="789" t="str">
        <f t="shared" si="0"/>
        <v>*PDR1906-1400*</v>
      </c>
      <c r="D10" s="754" t="s">
        <v>4483</v>
      </c>
      <c r="E10" s="748" t="s">
        <v>4482</v>
      </c>
      <c r="F10" s="748"/>
      <c r="G10" s="755" t="s">
        <v>4481</v>
      </c>
      <c r="H10" s="756" t="s">
        <v>4480</v>
      </c>
      <c r="I10" s="756" t="s">
        <v>4479</v>
      </c>
      <c r="J10" s="748">
        <v>2600</v>
      </c>
      <c r="K10" s="753">
        <v>43642</v>
      </c>
      <c r="L10" s="756" t="s">
        <v>4478</v>
      </c>
      <c r="M10" s="757">
        <v>4450</v>
      </c>
      <c r="N10" s="754" t="s">
        <v>503</v>
      </c>
      <c r="O10" s="753"/>
      <c r="P10" s="753">
        <v>43636</v>
      </c>
      <c r="Q10" s="753"/>
      <c r="R10" s="753">
        <v>43640</v>
      </c>
      <c r="S10" s="748">
        <v>2600</v>
      </c>
      <c r="T10" s="748"/>
      <c r="U10" s="748" t="s">
        <v>4820</v>
      </c>
      <c r="V10" s="787">
        <v>2600</v>
      </c>
      <c r="W10" s="758"/>
      <c r="X10" s="759" t="s">
        <v>1828</v>
      </c>
      <c r="Y10" s="763" t="s">
        <v>4477</v>
      </c>
      <c r="Z10" s="754">
        <v>368</v>
      </c>
      <c r="AA10" s="760">
        <v>861</v>
      </c>
      <c r="AB10" s="1458">
        <f t="shared" si="1"/>
        <v>41</v>
      </c>
      <c r="AC10" s="1458">
        <f t="shared" si="2"/>
        <v>120.66</v>
      </c>
      <c r="AD10" s="1459">
        <f t="shared" si="3"/>
        <v>10.010999999999999</v>
      </c>
      <c r="AE10" s="1460">
        <f t="shared" si="4"/>
        <v>10</v>
      </c>
      <c r="AF10" s="1459">
        <f t="shared" si="5"/>
        <v>10.006599999999999</v>
      </c>
      <c r="AG10" s="761" t="s">
        <v>1330</v>
      </c>
      <c r="AH10" s="752" t="s">
        <v>2</v>
      </c>
      <c r="AI10" s="752">
        <v>100</v>
      </c>
      <c r="AJ10" s="752">
        <v>15</v>
      </c>
      <c r="AK10" s="752">
        <v>10</v>
      </c>
      <c r="AL10" s="752" t="s">
        <v>4476</v>
      </c>
    </row>
    <row r="11" spans="1:38" s="809" customFormat="1" ht="12" customHeight="1">
      <c r="A11" s="748">
        <v>40</v>
      </c>
      <c r="B11" s="753">
        <v>43612</v>
      </c>
      <c r="C11" s="789" t="str">
        <f t="shared" si="0"/>
        <v>*PDR1906-0350*</v>
      </c>
      <c r="D11" s="754" t="s">
        <v>2882</v>
      </c>
      <c r="E11" s="748" t="s">
        <v>2881</v>
      </c>
      <c r="F11" s="748"/>
      <c r="G11" s="755" t="s">
        <v>1906</v>
      </c>
      <c r="H11" s="756" t="s">
        <v>1903</v>
      </c>
      <c r="I11" s="756" t="s">
        <v>1969</v>
      </c>
      <c r="J11" s="748">
        <v>1000</v>
      </c>
      <c r="K11" s="753">
        <v>43642</v>
      </c>
      <c r="L11" s="756" t="s">
        <v>1905</v>
      </c>
      <c r="M11" s="757" t="s">
        <v>1904</v>
      </c>
      <c r="N11" s="754" t="s">
        <v>503</v>
      </c>
      <c r="O11" s="753" t="s">
        <v>1291</v>
      </c>
      <c r="P11" s="753"/>
      <c r="Q11" s="753"/>
      <c r="R11" s="753">
        <v>43627</v>
      </c>
      <c r="S11" s="748">
        <v>1003</v>
      </c>
      <c r="T11" s="748"/>
      <c r="U11" s="748" t="s">
        <v>2753</v>
      </c>
      <c r="V11" s="787">
        <v>1000</v>
      </c>
      <c r="W11" s="758"/>
      <c r="X11" s="759" t="s">
        <v>1828</v>
      </c>
      <c r="Y11" s="763" t="s">
        <v>1095</v>
      </c>
      <c r="Z11" s="754">
        <v>933</v>
      </c>
      <c r="AA11" s="760">
        <v>1689</v>
      </c>
      <c r="AB11" s="1458">
        <f t="shared" si="1"/>
        <v>35.06</v>
      </c>
      <c r="AC11" s="1458">
        <f t="shared" si="2"/>
        <v>155.72</v>
      </c>
      <c r="AD11" s="1459">
        <f t="shared" si="3"/>
        <v>10.595333333333333</v>
      </c>
      <c r="AE11" s="1460">
        <f t="shared" si="4"/>
        <v>10</v>
      </c>
      <c r="AF11" s="1459">
        <f t="shared" si="5"/>
        <v>10.357199999999999</v>
      </c>
      <c r="AG11" s="761" t="s">
        <v>1330</v>
      </c>
      <c r="AH11" s="752" t="s">
        <v>2</v>
      </c>
      <c r="AI11" s="752">
        <v>50</v>
      </c>
      <c r="AJ11" s="752">
        <v>15</v>
      </c>
      <c r="AK11" s="752">
        <v>10</v>
      </c>
      <c r="AL11" s="752" t="s">
        <v>1902</v>
      </c>
    </row>
    <row r="12" spans="1:38" s="762" customFormat="1" ht="12" customHeight="1">
      <c r="A12" s="748">
        <v>50</v>
      </c>
      <c r="B12" s="753">
        <v>43633</v>
      </c>
      <c r="C12" s="789" t="str">
        <f t="shared" si="0"/>
        <v>*PDR1906-1255*</v>
      </c>
      <c r="D12" s="754" t="s">
        <v>4231</v>
      </c>
      <c r="E12" s="748" t="s">
        <v>4230</v>
      </c>
      <c r="F12" s="748"/>
      <c r="G12" s="755" t="s">
        <v>1680</v>
      </c>
      <c r="H12" s="756" t="s">
        <v>1309</v>
      </c>
      <c r="I12" s="756" t="s">
        <v>2534</v>
      </c>
      <c r="J12" s="748">
        <v>2000</v>
      </c>
      <c r="K12" s="753">
        <v>43642</v>
      </c>
      <c r="L12" s="756" t="s">
        <v>1956</v>
      </c>
      <c r="M12" s="757" t="s">
        <v>1796</v>
      </c>
      <c r="N12" s="754" t="s">
        <v>503</v>
      </c>
      <c r="O12" s="753" t="s">
        <v>1291</v>
      </c>
      <c r="P12" s="753"/>
      <c r="Q12" s="753"/>
      <c r="R12" s="753">
        <v>43642</v>
      </c>
      <c r="S12" s="748">
        <v>2000</v>
      </c>
      <c r="T12" s="748"/>
      <c r="U12" s="748" t="s">
        <v>5010</v>
      </c>
      <c r="V12" s="787">
        <v>2000</v>
      </c>
      <c r="W12" s="758"/>
      <c r="X12" s="759" t="s">
        <v>4229</v>
      </c>
      <c r="Y12" s="763" t="s">
        <v>1679</v>
      </c>
      <c r="Z12" s="754">
        <v>1041</v>
      </c>
      <c r="AA12" s="760">
        <v>1809</v>
      </c>
      <c r="AB12" s="1458">
        <f t="shared" si="1"/>
        <v>55</v>
      </c>
      <c r="AC12" s="1458">
        <f t="shared" si="2"/>
        <v>210.72</v>
      </c>
      <c r="AD12" s="1459">
        <f t="shared" si="3"/>
        <v>11.512</v>
      </c>
      <c r="AE12" s="1460">
        <f t="shared" si="4"/>
        <v>11</v>
      </c>
      <c r="AF12" s="1459">
        <f t="shared" si="5"/>
        <v>11.3072</v>
      </c>
      <c r="AG12" s="761" t="s">
        <v>1330</v>
      </c>
      <c r="AH12" s="752" t="s">
        <v>2</v>
      </c>
      <c r="AI12" s="752">
        <v>50</v>
      </c>
      <c r="AJ12" s="752">
        <v>15</v>
      </c>
      <c r="AK12" s="752">
        <v>10</v>
      </c>
      <c r="AL12" s="752" t="s">
        <v>2346</v>
      </c>
    </row>
    <row r="13" spans="1:38" s="809" customFormat="1" ht="12" customHeight="1">
      <c r="A13" s="748">
        <v>60</v>
      </c>
      <c r="B13" s="753">
        <v>43612</v>
      </c>
      <c r="C13" s="789" t="str">
        <f t="shared" si="0"/>
        <v>*PDR1906-0348*</v>
      </c>
      <c r="D13" s="754" t="s">
        <v>2884</v>
      </c>
      <c r="E13" s="748" t="s">
        <v>2881</v>
      </c>
      <c r="F13" s="748"/>
      <c r="G13" s="755" t="s">
        <v>1978</v>
      </c>
      <c r="H13" s="756" t="s">
        <v>1903</v>
      </c>
      <c r="I13" s="756" t="s">
        <v>2157</v>
      </c>
      <c r="J13" s="748">
        <v>1000</v>
      </c>
      <c r="K13" s="753">
        <v>43642</v>
      </c>
      <c r="L13" s="756" t="s">
        <v>1977</v>
      </c>
      <c r="M13" s="757" t="s">
        <v>1976</v>
      </c>
      <c r="N13" s="754" t="s">
        <v>503</v>
      </c>
      <c r="O13" s="753" t="s">
        <v>1291</v>
      </c>
      <c r="P13" s="753"/>
      <c r="Q13" s="753"/>
      <c r="R13" s="753">
        <v>43642</v>
      </c>
      <c r="S13" s="748">
        <v>1003</v>
      </c>
      <c r="T13" s="748"/>
      <c r="U13" s="748" t="s">
        <v>2164</v>
      </c>
      <c r="V13" s="787">
        <v>1000</v>
      </c>
      <c r="W13" s="758"/>
      <c r="X13" s="759" t="s">
        <v>1828</v>
      </c>
      <c r="Y13" s="763" t="s">
        <v>1095</v>
      </c>
      <c r="Z13" s="754">
        <v>947</v>
      </c>
      <c r="AA13" s="760">
        <v>1699</v>
      </c>
      <c r="AB13" s="1458">
        <f t="shared" si="1"/>
        <v>35.06</v>
      </c>
      <c r="AC13" s="1458">
        <f t="shared" si="2"/>
        <v>245.78</v>
      </c>
      <c r="AD13" s="1459">
        <f t="shared" si="3"/>
        <v>12.096333333333334</v>
      </c>
      <c r="AE13" s="1460">
        <f t="shared" si="4"/>
        <v>12</v>
      </c>
      <c r="AF13" s="1459">
        <f t="shared" si="5"/>
        <v>12.0578</v>
      </c>
      <c r="AG13" s="761" t="s">
        <v>1330</v>
      </c>
      <c r="AH13" s="752" t="s">
        <v>2</v>
      </c>
      <c r="AI13" s="752">
        <v>50</v>
      </c>
      <c r="AJ13" s="752">
        <v>15</v>
      </c>
      <c r="AK13" s="752">
        <v>10</v>
      </c>
      <c r="AL13" s="752" t="s">
        <v>1902</v>
      </c>
    </row>
    <row r="14" spans="1:38" s="809" customFormat="1" ht="12" customHeight="1">
      <c r="A14" s="748" t="s">
        <v>66</v>
      </c>
      <c r="B14" s="753">
        <v>43605</v>
      </c>
      <c r="C14" s="789" t="str">
        <f t="shared" si="0"/>
        <v>*PDR1906-0120*</v>
      </c>
      <c r="D14" s="754" t="s">
        <v>5080</v>
      </c>
      <c r="E14" s="748" t="s">
        <v>5081</v>
      </c>
      <c r="F14" s="748"/>
      <c r="G14" s="755" t="s">
        <v>4965</v>
      </c>
      <c r="H14" s="756" t="s">
        <v>2275</v>
      </c>
      <c r="I14" s="756" t="s">
        <v>4964</v>
      </c>
      <c r="J14" s="748">
        <v>1770</v>
      </c>
      <c r="K14" s="753">
        <v>43640</v>
      </c>
      <c r="L14" s="756" t="s">
        <v>4963</v>
      </c>
      <c r="M14" s="757" t="s">
        <v>4962</v>
      </c>
      <c r="N14" s="754" t="s">
        <v>2274</v>
      </c>
      <c r="O14" s="754" t="s">
        <v>1291</v>
      </c>
      <c r="P14" s="756"/>
      <c r="Q14" s="756"/>
      <c r="R14" s="753">
        <v>43637</v>
      </c>
      <c r="S14" s="748">
        <v>1780</v>
      </c>
      <c r="T14" s="1077">
        <v>2955</v>
      </c>
      <c r="U14" s="748"/>
      <c r="V14" s="787">
        <v>1790</v>
      </c>
      <c r="W14" s="758"/>
      <c r="X14" s="759" t="s">
        <v>1829</v>
      </c>
      <c r="Y14" s="757" t="s">
        <v>1908</v>
      </c>
      <c r="Z14" s="754">
        <v>484</v>
      </c>
      <c r="AA14" s="760">
        <v>1135</v>
      </c>
      <c r="AB14" s="1458">
        <f t="shared" si="1"/>
        <v>65.599999999999994</v>
      </c>
      <c r="AC14" s="1458">
        <f t="shared" si="2"/>
        <v>311.38</v>
      </c>
      <c r="AD14" s="1459">
        <f t="shared" si="3"/>
        <v>13.189666666666668</v>
      </c>
      <c r="AE14" s="1460">
        <f t="shared" si="4"/>
        <v>13</v>
      </c>
      <c r="AF14" s="1459">
        <f t="shared" si="5"/>
        <v>13.113800000000001</v>
      </c>
      <c r="AG14" s="761" t="s">
        <v>1330</v>
      </c>
      <c r="AH14" s="752" t="s">
        <v>5002</v>
      </c>
      <c r="AI14" s="752">
        <v>50</v>
      </c>
      <c r="AJ14" s="752">
        <v>30</v>
      </c>
      <c r="AK14" s="752">
        <v>20</v>
      </c>
      <c r="AL14" s="1482" t="s">
        <v>2661</v>
      </c>
    </row>
    <row r="15" spans="1:38" s="809" customFormat="1" ht="12" customHeight="1">
      <c r="A15" s="748" t="s">
        <v>66</v>
      </c>
      <c r="B15" s="753">
        <v>43609</v>
      </c>
      <c r="C15" s="789" t="str">
        <f t="shared" si="0"/>
        <v>*PDR1906-0251*</v>
      </c>
      <c r="D15" s="754" t="s">
        <v>5082</v>
      </c>
      <c r="E15" s="748" t="s">
        <v>5083</v>
      </c>
      <c r="F15" s="748"/>
      <c r="G15" s="755" t="s">
        <v>4932</v>
      </c>
      <c r="H15" s="756" t="s">
        <v>2275</v>
      </c>
      <c r="I15" s="756" t="s">
        <v>4933</v>
      </c>
      <c r="J15" s="748">
        <v>909</v>
      </c>
      <c r="K15" s="753">
        <v>22822</v>
      </c>
      <c r="L15" s="756" t="s">
        <v>4934</v>
      </c>
      <c r="M15" s="757" t="s">
        <v>4935</v>
      </c>
      <c r="N15" s="754" t="s">
        <v>2274</v>
      </c>
      <c r="O15" s="754" t="s">
        <v>1291</v>
      </c>
      <c r="P15" s="756"/>
      <c r="Q15" s="756"/>
      <c r="R15" s="753">
        <v>43637</v>
      </c>
      <c r="S15" s="748">
        <v>919</v>
      </c>
      <c r="T15" s="1077" t="s">
        <v>5084</v>
      </c>
      <c r="U15" s="748"/>
      <c r="V15" s="787">
        <v>919</v>
      </c>
      <c r="W15" s="758"/>
      <c r="X15" s="759" t="s">
        <v>1829</v>
      </c>
      <c r="Y15" s="757" t="s">
        <v>1908</v>
      </c>
      <c r="Z15" s="754">
        <v>484</v>
      </c>
      <c r="AA15" s="760">
        <v>1135</v>
      </c>
      <c r="AB15" s="1458">
        <f t="shared" si="1"/>
        <v>48.379999999999995</v>
      </c>
      <c r="AC15" s="1458">
        <f t="shared" si="2"/>
        <v>359.76</v>
      </c>
      <c r="AD15" s="1459">
        <f t="shared" si="3"/>
        <v>13.995999999999999</v>
      </c>
      <c r="AE15" s="1460">
        <f t="shared" si="4"/>
        <v>13</v>
      </c>
      <c r="AF15" s="1459">
        <f t="shared" si="5"/>
        <v>13.5976</v>
      </c>
      <c r="AG15" s="761" t="s">
        <v>1330</v>
      </c>
      <c r="AH15" s="752" t="s">
        <v>5002</v>
      </c>
      <c r="AI15" s="752">
        <v>50</v>
      </c>
      <c r="AJ15" s="752">
        <v>30</v>
      </c>
      <c r="AK15" s="752">
        <v>20</v>
      </c>
      <c r="AL15" s="1482" t="s">
        <v>2661</v>
      </c>
    </row>
    <row r="16" spans="1:38" s="809" customFormat="1" ht="12" customHeight="1">
      <c r="A16" s="748" t="s">
        <v>69</v>
      </c>
      <c r="B16" s="753">
        <v>43615</v>
      </c>
      <c r="C16" s="789" t="str">
        <f t="shared" si="0"/>
        <v>*PDR1906-0434*</v>
      </c>
      <c r="D16" s="754" t="s">
        <v>4930</v>
      </c>
      <c r="E16" s="748" t="s">
        <v>4931</v>
      </c>
      <c r="F16" s="748"/>
      <c r="G16" s="755" t="s">
        <v>4932</v>
      </c>
      <c r="H16" s="756" t="s">
        <v>2275</v>
      </c>
      <c r="I16" s="756" t="s">
        <v>4933</v>
      </c>
      <c r="J16" s="748">
        <v>6070</v>
      </c>
      <c r="K16" s="753">
        <v>43644</v>
      </c>
      <c r="L16" s="756" t="s">
        <v>4934</v>
      </c>
      <c r="M16" s="757" t="s">
        <v>4935</v>
      </c>
      <c r="N16" s="754" t="s">
        <v>2274</v>
      </c>
      <c r="O16" s="754" t="s">
        <v>1291</v>
      </c>
      <c r="P16" s="756" t="s">
        <v>4944</v>
      </c>
      <c r="Q16" s="756"/>
      <c r="R16" s="753">
        <v>43641</v>
      </c>
      <c r="S16" s="748">
        <v>6075</v>
      </c>
      <c r="T16" s="1077"/>
      <c r="U16" s="748">
        <v>6067</v>
      </c>
      <c r="V16" s="787">
        <v>6075</v>
      </c>
      <c r="W16" s="758"/>
      <c r="X16" s="759" t="s">
        <v>1829</v>
      </c>
      <c r="Y16" s="757" t="s">
        <v>1908</v>
      </c>
      <c r="Z16" s="754">
        <v>484</v>
      </c>
      <c r="AA16" s="760">
        <v>1135</v>
      </c>
      <c r="AB16" s="1458">
        <f t="shared" si="1"/>
        <v>121.5</v>
      </c>
      <c r="AC16" s="1458">
        <f t="shared" si="2"/>
        <v>481.26</v>
      </c>
      <c r="AD16" s="1459">
        <f t="shared" si="3"/>
        <v>16.021000000000001</v>
      </c>
      <c r="AE16" s="1460">
        <f t="shared" si="4"/>
        <v>16</v>
      </c>
      <c r="AF16" s="1459">
        <f t="shared" si="5"/>
        <v>16.012599999999999</v>
      </c>
      <c r="AG16" s="761" t="s">
        <v>1330</v>
      </c>
      <c r="AH16" s="752" t="s">
        <v>5002</v>
      </c>
      <c r="AI16" s="752">
        <v>50</v>
      </c>
      <c r="AJ16" s="752">
        <v>0</v>
      </c>
      <c r="AK16" s="752">
        <v>20</v>
      </c>
      <c r="AL16" s="1482" t="s">
        <v>2661</v>
      </c>
    </row>
    <row r="17" spans="1:40" s="809" customFormat="1" ht="12" customHeight="1">
      <c r="A17" s="748" t="s">
        <v>69</v>
      </c>
      <c r="B17" s="753">
        <v>43615</v>
      </c>
      <c r="C17" s="789" t="str">
        <f t="shared" si="0"/>
        <v>*PDR1906-0435*</v>
      </c>
      <c r="D17" s="754" t="s">
        <v>4936</v>
      </c>
      <c r="E17" s="748" t="s">
        <v>4937</v>
      </c>
      <c r="F17" s="748"/>
      <c r="G17" s="755" t="s">
        <v>4932</v>
      </c>
      <c r="H17" s="756" t="s">
        <v>2275</v>
      </c>
      <c r="I17" s="756" t="s">
        <v>4933</v>
      </c>
      <c r="J17" s="748">
        <v>2950</v>
      </c>
      <c r="K17" s="753">
        <v>43644</v>
      </c>
      <c r="L17" s="756" t="s">
        <v>4934</v>
      </c>
      <c r="M17" s="757" t="s">
        <v>4935</v>
      </c>
      <c r="N17" s="754" t="s">
        <v>2274</v>
      </c>
      <c r="O17" s="754" t="s">
        <v>1291</v>
      </c>
      <c r="P17" s="756" t="s">
        <v>4944</v>
      </c>
      <c r="Q17" s="756"/>
      <c r="R17" s="753">
        <v>43641</v>
      </c>
      <c r="S17" s="748">
        <v>2955</v>
      </c>
      <c r="T17" s="1077"/>
      <c r="U17" s="748">
        <v>2955</v>
      </c>
      <c r="V17" s="812">
        <v>2950</v>
      </c>
      <c r="W17" s="758"/>
      <c r="X17" s="759" t="s">
        <v>1829</v>
      </c>
      <c r="Y17" s="757" t="s">
        <v>1908</v>
      </c>
      <c r="Z17" s="754">
        <v>484</v>
      </c>
      <c r="AA17" s="760">
        <v>1135</v>
      </c>
      <c r="AB17" s="1458">
        <f t="shared" si="1"/>
        <v>59.1</v>
      </c>
      <c r="AC17" s="1458">
        <f t="shared" si="2"/>
        <v>540.36</v>
      </c>
      <c r="AD17" s="1459">
        <f t="shared" si="3"/>
        <v>17.006</v>
      </c>
      <c r="AE17" s="1460">
        <f t="shared" si="4"/>
        <v>17</v>
      </c>
      <c r="AF17" s="1459">
        <f t="shared" si="5"/>
        <v>17.003599999999999</v>
      </c>
      <c r="AG17" s="761" t="s">
        <v>1330</v>
      </c>
      <c r="AH17" s="752" t="s">
        <v>5002</v>
      </c>
      <c r="AI17" s="752">
        <v>50</v>
      </c>
      <c r="AJ17" s="752">
        <v>0</v>
      </c>
      <c r="AK17" s="752">
        <v>20</v>
      </c>
      <c r="AL17" s="1482" t="s">
        <v>2661</v>
      </c>
    </row>
    <row r="18" spans="1:40" s="809" customFormat="1" ht="12" customHeight="1">
      <c r="A18" s="748" t="s">
        <v>69</v>
      </c>
      <c r="B18" s="753">
        <v>43615</v>
      </c>
      <c r="C18" s="789" t="str">
        <f t="shared" si="0"/>
        <v>*PDR1907-0033*</v>
      </c>
      <c r="D18" s="754" t="s">
        <v>4958</v>
      </c>
      <c r="E18" s="748" t="s">
        <v>4957</v>
      </c>
      <c r="F18" s="748"/>
      <c r="G18" s="755" t="s">
        <v>4932</v>
      </c>
      <c r="H18" s="756" t="s">
        <v>2275</v>
      </c>
      <c r="I18" s="756" t="s">
        <v>4933</v>
      </c>
      <c r="J18" s="748">
        <v>3894</v>
      </c>
      <c r="K18" s="753">
        <v>22828</v>
      </c>
      <c r="L18" s="756" t="s">
        <v>4934</v>
      </c>
      <c r="M18" s="757" t="s">
        <v>4935</v>
      </c>
      <c r="N18" s="754" t="s">
        <v>2274</v>
      </c>
      <c r="O18" s="754" t="s">
        <v>1291</v>
      </c>
      <c r="P18" s="756" t="s">
        <v>4944</v>
      </c>
      <c r="Q18" s="756"/>
      <c r="R18" s="753">
        <v>43642</v>
      </c>
      <c r="S18" s="748">
        <v>3899</v>
      </c>
      <c r="T18" s="1077"/>
      <c r="U18" s="748" t="s">
        <v>5011</v>
      </c>
      <c r="V18" s="812">
        <v>3894</v>
      </c>
      <c r="W18" s="758"/>
      <c r="X18" s="759" t="s">
        <v>1829</v>
      </c>
      <c r="Y18" s="757" t="s">
        <v>1908</v>
      </c>
      <c r="Z18" s="754">
        <v>484</v>
      </c>
      <c r="AA18" s="760">
        <v>1135</v>
      </c>
      <c r="AB18" s="1458">
        <f t="shared" si="1"/>
        <v>77.98</v>
      </c>
      <c r="AC18" s="1458">
        <f t="shared" si="2"/>
        <v>618.34</v>
      </c>
      <c r="AD18" s="1459">
        <f t="shared" si="3"/>
        <v>18.305666666666667</v>
      </c>
      <c r="AE18" s="1460">
        <f t="shared" si="4"/>
        <v>18</v>
      </c>
      <c r="AF18" s="1459">
        <f t="shared" si="5"/>
        <v>18.183399999999999</v>
      </c>
      <c r="AG18" s="761" t="s">
        <v>1330</v>
      </c>
      <c r="AH18" s="752" t="s">
        <v>5002</v>
      </c>
      <c r="AI18" s="752">
        <v>50</v>
      </c>
      <c r="AJ18" s="752">
        <v>0</v>
      </c>
      <c r="AK18" s="752">
        <v>20</v>
      </c>
      <c r="AL18" s="1482" t="s">
        <v>2661</v>
      </c>
    </row>
    <row r="19" spans="1:40" s="809" customFormat="1" ht="12" customHeight="1">
      <c r="A19" s="748" t="s">
        <v>69</v>
      </c>
      <c r="B19" s="753">
        <v>43605</v>
      </c>
      <c r="C19" s="789" t="str">
        <f t="shared" si="0"/>
        <v>*PDR1906-0118*</v>
      </c>
      <c r="D19" s="754" t="s">
        <v>4938</v>
      </c>
      <c r="E19" s="748" t="s">
        <v>4939</v>
      </c>
      <c r="F19" s="748"/>
      <c r="G19" s="755" t="s">
        <v>4940</v>
      </c>
      <c r="H19" s="756" t="s">
        <v>2275</v>
      </c>
      <c r="I19" s="756" t="s">
        <v>4941</v>
      </c>
      <c r="J19" s="748">
        <v>2950</v>
      </c>
      <c r="K19" s="753">
        <v>22823</v>
      </c>
      <c r="L19" s="756" t="s">
        <v>4942</v>
      </c>
      <c r="M19" s="757" t="s">
        <v>4943</v>
      </c>
      <c r="N19" s="754" t="s">
        <v>2274</v>
      </c>
      <c r="O19" s="754" t="s">
        <v>1291</v>
      </c>
      <c r="P19" s="756" t="s">
        <v>4944</v>
      </c>
      <c r="Q19" s="756"/>
      <c r="R19" s="753">
        <v>43637</v>
      </c>
      <c r="S19" s="748">
        <v>2955</v>
      </c>
      <c r="T19" s="1077"/>
      <c r="U19" s="748">
        <v>2955</v>
      </c>
      <c r="V19" s="812">
        <v>2950</v>
      </c>
      <c r="W19" s="758"/>
      <c r="X19" s="759" t="s">
        <v>1829</v>
      </c>
      <c r="Y19" s="757" t="s">
        <v>1908</v>
      </c>
      <c r="Z19" s="754">
        <v>484</v>
      </c>
      <c r="AA19" s="760">
        <v>1135</v>
      </c>
      <c r="AB19" s="1458">
        <f t="shared" si="1"/>
        <v>89.1</v>
      </c>
      <c r="AC19" s="1458">
        <f t="shared" si="2"/>
        <v>707.44</v>
      </c>
      <c r="AD19" s="1459">
        <f t="shared" si="3"/>
        <v>19.790666666666667</v>
      </c>
      <c r="AE19" s="1460">
        <f t="shared" si="4"/>
        <v>19</v>
      </c>
      <c r="AF19" s="1459">
        <f t="shared" si="5"/>
        <v>19.474399999999999</v>
      </c>
      <c r="AG19" s="761" t="s">
        <v>1330</v>
      </c>
      <c r="AH19" s="752" t="s">
        <v>5002</v>
      </c>
      <c r="AI19" s="752">
        <v>50</v>
      </c>
      <c r="AJ19" s="752">
        <v>30</v>
      </c>
      <c r="AK19" s="752">
        <v>20</v>
      </c>
      <c r="AL19" s="1482" t="s">
        <v>2661</v>
      </c>
    </row>
    <row r="20" spans="1:40" s="809" customFormat="1" ht="12" customHeight="1">
      <c r="A20" s="748" t="s">
        <v>69</v>
      </c>
      <c r="B20" s="753">
        <v>43615</v>
      </c>
      <c r="C20" s="789" t="str">
        <f t="shared" si="0"/>
        <v>*PDR1906-0436*</v>
      </c>
      <c r="D20" s="754" t="s">
        <v>4956</v>
      </c>
      <c r="E20" s="748" t="s">
        <v>4937</v>
      </c>
      <c r="F20" s="748"/>
      <c r="G20" s="755" t="s">
        <v>4955</v>
      </c>
      <c r="H20" s="756" t="s">
        <v>2275</v>
      </c>
      <c r="I20" s="756" t="s">
        <v>4954</v>
      </c>
      <c r="J20" s="748">
        <f>2950-568</f>
        <v>2382</v>
      </c>
      <c r="K20" s="753">
        <v>43644</v>
      </c>
      <c r="L20" s="756" t="s">
        <v>4953</v>
      </c>
      <c r="M20" s="757" t="s">
        <v>4952</v>
      </c>
      <c r="N20" s="754" t="s">
        <v>2274</v>
      </c>
      <c r="O20" s="754" t="s">
        <v>1291</v>
      </c>
      <c r="P20" s="756" t="s">
        <v>4944</v>
      </c>
      <c r="Q20" s="756" t="s">
        <v>5085</v>
      </c>
      <c r="R20" s="753">
        <v>43641</v>
      </c>
      <c r="S20" s="748">
        <v>2392</v>
      </c>
      <c r="T20" s="1077"/>
      <c r="U20" s="748">
        <v>2955</v>
      </c>
      <c r="V20" s="812">
        <v>2382</v>
      </c>
      <c r="W20" s="758"/>
      <c r="X20" s="759" t="s">
        <v>1829</v>
      </c>
      <c r="Y20" s="757" t="s">
        <v>1908</v>
      </c>
      <c r="Z20" s="754">
        <v>484</v>
      </c>
      <c r="AA20" s="760">
        <v>1135</v>
      </c>
      <c r="AB20" s="1458">
        <f t="shared" si="1"/>
        <v>77.84</v>
      </c>
      <c r="AC20" s="1458">
        <f t="shared" si="2"/>
        <v>785.28000000000009</v>
      </c>
      <c r="AD20" s="1459">
        <f t="shared" si="3"/>
        <v>21.088000000000001</v>
      </c>
      <c r="AE20" s="1460">
        <f t="shared" si="4"/>
        <v>21</v>
      </c>
      <c r="AF20" s="1459">
        <f t="shared" si="5"/>
        <v>21.052800000000001</v>
      </c>
      <c r="AG20" s="761" t="s">
        <v>1330</v>
      </c>
      <c r="AH20" s="752" t="s">
        <v>5002</v>
      </c>
      <c r="AI20" s="752">
        <v>50</v>
      </c>
      <c r="AJ20" s="752">
        <v>30</v>
      </c>
      <c r="AK20" s="752">
        <v>20</v>
      </c>
      <c r="AL20" s="1482" t="s">
        <v>2661</v>
      </c>
    </row>
    <row r="21" spans="1:40" s="809" customFormat="1" ht="12" customHeight="1">
      <c r="A21" s="748" t="s">
        <v>69</v>
      </c>
      <c r="B21" s="753">
        <v>43615</v>
      </c>
      <c r="C21" s="789" t="str">
        <f t="shared" si="0"/>
        <v>*PDR1906-0437*</v>
      </c>
      <c r="D21" s="754" t="s">
        <v>4951</v>
      </c>
      <c r="E21" s="748" t="s">
        <v>4950</v>
      </c>
      <c r="F21" s="748"/>
      <c r="G21" s="755" t="s">
        <v>4949</v>
      </c>
      <c r="H21" s="756" t="s">
        <v>2275</v>
      </c>
      <c r="I21" s="756" t="s">
        <v>4948</v>
      </c>
      <c r="J21" s="748">
        <v>2654</v>
      </c>
      <c r="K21" s="753">
        <v>43645</v>
      </c>
      <c r="L21" s="756" t="s">
        <v>4947</v>
      </c>
      <c r="M21" s="757" t="s">
        <v>4946</v>
      </c>
      <c r="N21" s="754" t="s">
        <v>2274</v>
      </c>
      <c r="O21" s="754" t="s">
        <v>1291</v>
      </c>
      <c r="P21" s="756" t="s">
        <v>4944</v>
      </c>
      <c r="Q21" s="756"/>
      <c r="R21" s="753">
        <v>43641</v>
      </c>
      <c r="S21" s="748">
        <v>2659</v>
      </c>
      <c r="T21" s="1077"/>
      <c r="U21" s="748" t="s">
        <v>4945</v>
      </c>
      <c r="V21" s="812">
        <v>824</v>
      </c>
      <c r="W21" s="758"/>
      <c r="X21" s="759" t="s">
        <v>1829</v>
      </c>
      <c r="Y21" s="757" t="s">
        <v>1908</v>
      </c>
      <c r="Z21" s="754">
        <v>484</v>
      </c>
      <c r="AA21" s="760">
        <v>1135</v>
      </c>
      <c r="AB21" s="1458">
        <f t="shared" si="1"/>
        <v>83.18</v>
      </c>
      <c r="AC21" s="1458">
        <f t="shared" si="2"/>
        <v>868.46</v>
      </c>
      <c r="AD21" s="1459">
        <f t="shared" si="3"/>
        <v>22.474333333333334</v>
      </c>
      <c r="AE21" s="1460">
        <f t="shared" si="4"/>
        <v>22</v>
      </c>
      <c r="AF21" s="1459">
        <f t="shared" si="5"/>
        <v>22.284600000000001</v>
      </c>
      <c r="AG21" s="761" t="s">
        <v>1330</v>
      </c>
      <c r="AH21" s="752" t="s">
        <v>5002</v>
      </c>
      <c r="AI21" s="752">
        <v>50</v>
      </c>
      <c r="AJ21" s="752">
        <v>30</v>
      </c>
      <c r="AK21" s="752">
        <v>20</v>
      </c>
      <c r="AL21" s="1482" t="s">
        <v>2661</v>
      </c>
    </row>
    <row r="22" spans="1:40" s="809" customFormat="1" ht="12" customHeight="1">
      <c r="A22" s="748" t="s">
        <v>66</v>
      </c>
      <c r="B22" s="753">
        <v>43605</v>
      </c>
      <c r="C22" s="789" t="str">
        <f t="shared" si="0"/>
        <v>*PDW1906-0131*</v>
      </c>
      <c r="D22" s="754" t="s">
        <v>5137</v>
      </c>
      <c r="E22" s="748" t="s">
        <v>3207</v>
      </c>
      <c r="F22" s="748"/>
      <c r="G22" s="755" t="s">
        <v>2278</v>
      </c>
      <c r="H22" s="756" t="s">
        <v>2275</v>
      </c>
      <c r="I22" s="756" t="s">
        <v>2663</v>
      </c>
      <c r="J22" s="748">
        <v>158</v>
      </c>
      <c r="K22" s="753">
        <v>43640</v>
      </c>
      <c r="L22" s="756" t="s">
        <v>2277</v>
      </c>
      <c r="M22" s="757" t="s">
        <v>2276</v>
      </c>
      <c r="N22" s="754" t="s">
        <v>2274</v>
      </c>
      <c r="O22" s="754" t="s">
        <v>1291</v>
      </c>
      <c r="P22" s="756"/>
      <c r="Q22" s="756"/>
      <c r="R22" s="753">
        <v>43637</v>
      </c>
      <c r="S22" s="748">
        <v>168</v>
      </c>
      <c r="T22" s="1077">
        <v>2955</v>
      </c>
      <c r="U22" s="748"/>
      <c r="V22" s="748"/>
      <c r="W22" s="758"/>
      <c r="X22" s="759" t="s">
        <v>1829</v>
      </c>
      <c r="Y22" s="757" t="s">
        <v>1908</v>
      </c>
      <c r="Z22" s="754">
        <v>484</v>
      </c>
      <c r="AA22" s="760">
        <v>1135</v>
      </c>
      <c r="AB22" s="1458">
        <f t="shared" si="1"/>
        <v>33.36</v>
      </c>
      <c r="AC22" s="1458">
        <f t="shared" si="2"/>
        <v>901.82</v>
      </c>
      <c r="AD22" s="1459">
        <f t="shared" si="3"/>
        <v>23.030333333333335</v>
      </c>
      <c r="AE22" s="1460">
        <f t="shared" si="4"/>
        <v>23</v>
      </c>
      <c r="AF22" s="1459">
        <f t="shared" si="5"/>
        <v>23.0182</v>
      </c>
      <c r="AG22" s="761" t="s">
        <v>1330</v>
      </c>
      <c r="AH22" s="752" t="s">
        <v>5002</v>
      </c>
      <c r="AI22" s="752">
        <v>50</v>
      </c>
      <c r="AJ22" s="752">
        <v>30</v>
      </c>
      <c r="AK22" s="752">
        <v>20</v>
      </c>
      <c r="AL22" s="1482" t="s">
        <v>2661</v>
      </c>
    </row>
    <row r="23" spans="1:40" s="809" customFormat="1" ht="12" customHeight="1">
      <c r="A23" s="748" t="s">
        <v>69</v>
      </c>
      <c r="B23" s="753">
        <v>43640</v>
      </c>
      <c r="C23" s="789" t="str">
        <f t="shared" si="0"/>
        <v>*PDR1906-1510*</v>
      </c>
      <c r="D23" s="754" t="s">
        <v>4738</v>
      </c>
      <c r="E23" s="748" t="s">
        <v>4736</v>
      </c>
      <c r="F23" s="748"/>
      <c r="G23" s="755" t="s">
        <v>4735</v>
      </c>
      <c r="H23" s="756" t="s">
        <v>1328</v>
      </c>
      <c r="I23" s="756" t="s">
        <v>4734</v>
      </c>
      <c r="J23" s="748">
        <v>200</v>
      </c>
      <c r="K23" s="753">
        <v>22824</v>
      </c>
      <c r="L23" s="756" t="s">
        <v>4733</v>
      </c>
      <c r="M23" s="757" t="s">
        <v>4732</v>
      </c>
      <c r="N23" s="754" t="s">
        <v>2005</v>
      </c>
      <c r="O23" s="753"/>
      <c r="P23" s="753">
        <v>43640</v>
      </c>
      <c r="Q23" s="753"/>
      <c r="R23" s="753">
        <v>43641</v>
      </c>
      <c r="S23" s="748">
        <v>200</v>
      </c>
      <c r="T23" s="748"/>
      <c r="U23" s="748" t="s">
        <v>4899</v>
      </c>
      <c r="V23" s="812">
        <v>200</v>
      </c>
      <c r="W23" s="758"/>
      <c r="X23" s="759" t="s">
        <v>1828</v>
      </c>
      <c r="Y23" s="763" t="s">
        <v>257</v>
      </c>
      <c r="Z23" s="754">
        <v>1054</v>
      </c>
      <c r="AA23" s="760">
        <v>1839</v>
      </c>
      <c r="AB23" s="1458">
        <f t="shared" si="1"/>
        <v>55.714285714285715</v>
      </c>
      <c r="AC23" s="1458">
        <f t="shared" si="2"/>
        <v>957.53428571428572</v>
      </c>
      <c r="AD23" s="1459">
        <f t="shared" si="3"/>
        <v>23.958904761904762</v>
      </c>
      <c r="AE23" s="1460">
        <f t="shared" si="4"/>
        <v>23</v>
      </c>
      <c r="AF23" s="1459">
        <f t="shared" si="5"/>
        <v>23.575342857142857</v>
      </c>
      <c r="AG23" s="761" t="s">
        <v>1395</v>
      </c>
      <c r="AH23" s="752" t="s">
        <v>65</v>
      </c>
      <c r="AI23" s="752">
        <v>35</v>
      </c>
      <c r="AJ23" s="752">
        <v>50</v>
      </c>
      <c r="AK23" s="752">
        <v>10</v>
      </c>
      <c r="AL23" s="1055" t="s">
        <v>2486</v>
      </c>
    </row>
    <row r="24" spans="1:40" s="809" customFormat="1" ht="12" customHeight="1">
      <c r="A24" s="748" t="s">
        <v>69</v>
      </c>
      <c r="B24" s="753">
        <v>43640</v>
      </c>
      <c r="C24" s="789" t="str">
        <f t="shared" si="0"/>
        <v>*PDR1907-0213*</v>
      </c>
      <c r="D24" s="754" t="s">
        <v>4737</v>
      </c>
      <c r="E24" s="748" t="s">
        <v>4736</v>
      </c>
      <c r="F24" s="748"/>
      <c r="G24" s="755" t="s">
        <v>4735</v>
      </c>
      <c r="H24" s="756" t="s">
        <v>1328</v>
      </c>
      <c r="I24" s="756" t="s">
        <v>4734</v>
      </c>
      <c r="J24" s="748">
        <v>1000</v>
      </c>
      <c r="K24" s="753">
        <v>22828</v>
      </c>
      <c r="L24" s="756" t="s">
        <v>4733</v>
      </c>
      <c r="M24" s="757" t="s">
        <v>4732</v>
      </c>
      <c r="N24" s="754" t="s">
        <v>2005</v>
      </c>
      <c r="O24" s="753" t="s">
        <v>1291</v>
      </c>
      <c r="P24" s="753"/>
      <c r="Q24" s="753"/>
      <c r="R24" s="753">
        <v>43641</v>
      </c>
      <c r="S24" s="748">
        <v>1000</v>
      </c>
      <c r="T24" s="748"/>
      <c r="U24" s="748" t="s">
        <v>4900</v>
      </c>
      <c r="V24" s="812">
        <v>1000</v>
      </c>
      <c r="W24" s="758"/>
      <c r="X24" s="759" t="s">
        <v>1828</v>
      </c>
      <c r="Y24" s="763" t="s">
        <v>257</v>
      </c>
      <c r="Z24" s="754">
        <v>1054</v>
      </c>
      <c r="AA24" s="760">
        <v>1839</v>
      </c>
      <c r="AB24" s="1458">
        <f t="shared" si="1"/>
        <v>28.571428571428573</v>
      </c>
      <c r="AC24" s="1458">
        <f t="shared" si="2"/>
        <v>986.10571428571427</v>
      </c>
      <c r="AD24" s="1459">
        <f t="shared" si="3"/>
        <v>24.435095238095236</v>
      </c>
      <c r="AE24" s="1460">
        <f t="shared" si="4"/>
        <v>24</v>
      </c>
      <c r="AF24" s="1459">
        <f t="shared" si="5"/>
        <v>24.26105714285714</v>
      </c>
      <c r="AG24" s="761" t="s">
        <v>1395</v>
      </c>
      <c r="AH24" s="752" t="s">
        <v>65</v>
      </c>
      <c r="AI24" s="752">
        <v>35</v>
      </c>
      <c r="AJ24" s="752">
        <v>0</v>
      </c>
      <c r="AK24" s="752">
        <v>10</v>
      </c>
      <c r="AL24" s="1055" t="s">
        <v>2486</v>
      </c>
    </row>
    <row r="25" spans="1:40" s="762" customFormat="1" ht="12" customHeight="1">
      <c r="A25" s="748">
        <v>180</v>
      </c>
      <c r="B25" s="753">
        <v>43640</v>
      </c>
      <c r="C25" s="789" t="str">
        <f t="shared" si="0"/>
        <v>*PDR1906-1473*</v>
      </c>
      <c r="D25" s="754" t="s">
        <v>4775</v>
      </c>
      <c r="E25" s="748" t="s">
        <v>4774</v>
      </c>
      <c r="F25" s="748"/>
      <c r="G25" s="755" t="s">
        <v>4773</v>
      </c>
      <c r="H25" s="756" t="s">
        <v>4772</v>
      </c>
      <c r="I25" s="756" t="s">
        <v>4771</v>
      </c>
      <c r="J25" s="748">
        <v>5500</v>
      </c>
      <c r="K25" s="753">
        <v>22824</v>
      </c>
      <c r="L25" s="756" t="s">
        <v>4770</v>
      </c>
      <c r="M25" s="757" t="s">
        <v>4769</v>
      </c>
      <c r="N25" s="754"/>
      <c r="O25" s="753" t="s">
        <v>1291</v>
      </c>
      <c r="P25" s="753"/>
      <c r="Q25" s="753"/>
      <c r="R25" s="753">
        <v>43641</v>
      </c>
      <c r="S25" s="748">
        <v>5500</v>
      </c>
      <c r="T25" s="748"/>
      <c r="U25" s="748" t="s">
        <v>4925</v>
      </c>
      <c r="V25" s="812">
        <v>5500</v>
      </c>
      <c r="W25" s="758"/>
      <c r="X25" s="759" t="s">
        <v>1828</v>
      </c>
      <c r="Y25" s="763" t="s">
        <v>4768</v>
      </c>
      <c r="Z25" s="754">
        <v>546</v>
      </c>
      <c r="AA25" s="760">
        <v>1431</v>
      </c>
      <c r="AB25" s="1458">
        <f t="shared" si="1"/>
        <v>125</v>
      </c>
      <c r="AC25" s="1458">
        <f t="shared" si="2"/>
        <v>1111.1057142857144</v>
      </c>
      <c r="AD25" s="1459">
        <f t="shared" si="3"/>
        <v>26.518428571428572</v>
      </c>
      <c r="AE25" s="1460">
        <f t="shared" si="4"/>
        <v>26</v>
      </c>
      <c r="AF25" s="1459">
        <f t="shared" si="5"/>
        <v>26.311057142857145</v>
      </c>
      <c r="AG25" s="761" t="s">
        <v>1330</v>
      </c>
      <c r="AH25" s="752" t="s">
        <v>2</v>
      </c>
      <c r="AI25" s="752">
        <v>50</v>
      </c>
      <c r="AJ25" s="752">
        <v>15</v>
      </c>
      <c r="AK25" s="752">
        <v>10</v>
      </c>
      <c r="AL25" s="752" t="s">
        <v>4767</v>
      </c>
    </row>
    <row r="26" spans="1:40" s="762" customFormat="1" ht="12" customHeight="1">
      <c r="A26" s="748">
        <v>190</v>
      </c>
      <c r="B26" s="753">
        <v>43640</v>
      </c>
      <c r="C26" s="789" t="str">
        <f t="shared" si="0"/>
        <v>*PDR1906-1453*</v>
      </c>
      <c r="D26" s="754" t="s">
        <v>4791</v>
      </c>
      <c r="E26" s="748" t="s">
        <v>4790</v>
      </c>
      <c r="F26" s="748"/>
      <c r="G26" s="755" t="s">
        <v>4789</v>
      </c>
      <c r="H26" s="756" t="s">
        <v>4788</v>
      </c>
      <c r="I26" s="756" t="s">
        <v>4787</v>
      </c>
      <c r="J26" s="748">
        <v>1000</v>
      </c>
      <c r="K26" s="753">
        <v>22824</v>
      </c>
      <c r="L26" s="756" t="s">
        <v>1316</v>
      </c>
      <c r="M26" s="757" t="s">
        <v>4786</v>
      </c>
      <c r="N26" s="754"/>
      <c r="O26" s="753" t="s">
        <v>1291</v>
      </c>
      <c r="P26" s="753"/>
      <c r="Q26" s="753"/>
      <c r="R26" s="753">
        <v>43641</v>
      </c>
      <c r="S26" s="748">
        <v>1000</v>
      </c>
      <c r="T26" s="748"/>
      <c r="U26" s="748" t="s">
        <v>4415</v>
      </c>
      <c r="V26" s="812">
        <v>1000</v>
      </c>
      <c r="W26" s="758"/>
      <c r="X26" s="759" t="s">
        <v>1831</v>
      </c>
      <c r="Y26" s="757" t="s">
        <v>218</v>
      </c>
      <c r="Z26" s="754">
        <v>424</v>
      </c>
      <c r="AA26" s="760">
        <v>1791</v>
      </c>
      <c r="AB26" s="1458">
        <f t="shared" si="1"/>
        <v>35</v>
      </c>
      <c r="AC26" s="1458">
        <f t="shared" si="2"/>
        <v>1146.1057142857144</v>
      </c>
      <c r="AD26" s="1459">
        <f t="shared" si="3"/>
        <v>27.101761904761908</v>
      </c>
      <c r="AE26" s="1460">
        <f t="shared" si="4"/>
        <v>27</v>
      </c>
      <c r="AF26" s="1459">
        <f t="shared" si="5"/>
        <v>27.061057142857145</v>
      </c>
      <c r="AG26" s="761" t="s">
        <v>1330</v>
      </c>
      <c r="AH26" s="752" t="s">
        <v>2</v>
      </c>
      <c r="AI26" s="752">
        <v>50</v>
      </c>
      <c r="AJ26" s="752">
        <v>15</v>
      </c>
      <c r="AK26" s="752">
        <v>20</v>
      </c>
      <c r="AL26" s="752" t="s">
        <v>4785</v>
      </c>
    </row>
    <row r="27" spans="1:40" s="762" customFormat="1" ht="12" customHeight="1">
      <c r="A27" s="748" t="s">
        <v>66</v>
      </c>
      <c r="B27" s="753">
        <v>43631</v>
      </c>
      <c r="C27" s="789" t="str">
        <f t="shared" si="0"/>
        <v>*PDW1906-0099*</v>
      </c>
      <c r="D27" s="754" t="s">
        <v>4500</v>
      </c>
      <c r="E27" s="748" t="s">
        <v>4170</v>
      </c>
      <c r="F27" s="748"/>
      <c r="G27" s="755" t="s">
        <v>2521</v>
      </c>
      <c r="H27" s="756" t="s">
        <v>2427</v>
      </c>
      <c r="I27" s="756" t="s">
        <v>2805</v>
      </c>
      <c r="J27" s="748">
        <v>110</v>
      </c>
      <c r="K27" s="753">
        <v>43644</v>
      </c>
      <c r="L27" s="756" t="s">
        <v>2522</v>
      </c>
      <c r="M27" s="757" t="s">
        <v>2523</v>
      </c>
      <c r="N27" s="754"/>
      <c r="O27" s="753" t="s">
        <v>1291</v>
      </c>
      <c r="P27" s="753"/>
      <c r="Q27" s="810" t="s">
        <v>4501</v>
      </c>
      <c r="R27" s="753">
        <v>43642</v>
      </c>
      <c r="S27" s="748">
        <v>110</v>
      </c>
      <c r="T27" s="748"/>
      <c r="U27" s="748">
        <v>110</v>
      </c>
      <c r="V27" s="812">
        <v>110</v>
      </c>
      <c r="W27" s="758"/>
      <c r="X27" s="759" t="s">
        <v>1828</v>
      </c>
      <c r="Y27" s="763" t="s">
        <v>2524</v>
      </c>
      <c r="Z27" s="754">
        <v>864</v>
      </c>
      <c r="AA27" s="760">
        <v>1835</v>
      </c>
      <c r="AB27" s="1458">
        <f t="shared" si="1"/>
        <v>2.2000000000000002</v>
      </c>
      <c r="AC27" s="1458">
        <f t="shared" si="2"/>
        <v>1148.3057142857144</v>
      </c>
      <c r="AD27" s="1459">
        <f t="shared" si="3"/>
        <v>27.138428571428573</v>
      </c>
      <c r="AE27" s="1460">
        <f t="shared" si="4"/>
        <v>27</v>
      </c>
      <c r="AF27" s="1459">
        <f t="shared" si="5"/>
        <v>27.083057142857143</v>
      </c>
      <c r="AG27" s="761" t="s">
        <v>1330</v>
      </c>
      <c r="AH27" s="752" t="s">
        <v>2</v>
      </c>
      <c r="AI27" s="752">
        <v>50</v>
      </c>
      <c r="AJ27" s="752"/>
      <c r="AK27" s="752">
        <v>10</v>
      </c>
      <c r="AL27" s="752" t="s">
        <v>2525</v>
      </c>
    </row>
    <row r="28" spans="1:40" s="762" customFormat="1" ht="12" customHeight="1">
      <c r="A28" s="748">
        <v>210</v>
      </c>
      <c r="B28" s="753">
        <v>43631</v>
      </c>
      <c r="C28" s="789" t="str">
        <f t="shared" si="0"/>
        <v>*PDR1906-1244*</v>
      </c>
      <c r="D28" s="754" t="s">
        <v>4174</v>
      </c>
      <c r="E28" s="748" t="s">
        <v>4170</v>
      </c>
      <c r="F28" s="748"/>
      <c r="G28" s="755" t="s">
        <v>2521</v>
      </c>
      <c r="H28" s="756" t="s">
        <v>2427</v>
      </c>
      <c r="I28" s="756" t="s">
        <v>2805</v>
      </c>
      <c r="J28" s="748">
        <v>1000</v>
      </c>
      <c r="K28" s="753">
        <v>22825</v>
      </c>
      <c r="L28" s="756" t="s">
        <v>2522</v>
      </c>
      <c r="M28" s="757" t="s">
        <v>2523</v>
      </c>
      <c r="N28" s="754"/>
      <c r="O28" s="753" t="s">
        <v>1291</v>
      </c>
      <c r="P28" s="753"/>
      <c r="Q28" s="753"/>
      <c r="R28" s="753">
        <v>43642</v>
      </c>
      <c r="S28" s="748">
        <v>1000</v>
      </c>
      <c r="T28" s="748"/>
      <c r="U28" s="748" t="s">
        <v>5014</v>
      </c>
      <c r="V28" s="812">
        <v>1000</v>
      </c>
      <c r="W28" s="758"/>
      <c r="X28" s="759" t="s">
        <v>1828</v>
      </c>
      <c r="Y28" s="763" t="s">
        <v>2524</v>
      </c>
      <c r="Z28" s="754">
        <v>864</v>
      </c>
      <c r="AA28" s="760">
        <v>1835</v>
      </c>
      <c r="AB28" s="1458">
        <f t="shared" si="1"/>
        <v>35</v>
      </c>
      <c r="AC28" s="1458">
        <f t="shared" si="2"/>
        <v>1183.3057142857144</v>
      </c>
      <c r="AD28" s="1459">
        <f t="shared" si="3"/>
        <v>27.721761904761909</v>
      </c>
      <c r="AE28" s="1460">
        <f t="shared" si="4"/>
        <v>27</v>
      </c>
      <c r="AF28" s="1459">
        <f t="shared" si="5"/>
        <v>27.433057142857145</v>
      </c>
      <c r="AG28" s="761" t="s">
        <v>1330</v>
      </c>
      <c r="AH28" s="752" t="s">
        <v>2</v>
      </c>
      <c r="AI28" s="752">
        <v>50</v>
      </c>
      <c r="AJ28" s="752">
        <v>15</v>
      </c>
      <c r="AK28" s="752">
        <v>10</v>
      </c>
      <c r="AL28" s="752" t="s">
        <v>2525</v>
      </c>
    </row>
    <row r="29" spans="1:40" s="762" customFormat="1" ht="12" customHeight="1">
      <c r="A29" s="748">
        <v>220</v>
      </c>
      <c r="B29" s="753">
        <v>43628</v>
      </c>
      <c r="C29" s="789" t="str">
        <f t="shared" si="0"/>
        <v>*PDR1906-1009*</v>
      </c>
      <c r="D29" s="754" t="s">
        <v>3911</v>
      </c>
      <c r="E29" s="748" t="s">
        <v>3910</v>
      </c>
      <c r="F29" s="748"/>
      <c r="G29" s="755" t="s">
        <v>2382</v>
      </c>
      <c r="H29" s="756" t="s">
        <v>2381</v>
      </c>
      <c r="I29" s="756" t="s">
        <v>2380</v>
      </c>
      <c r="J29" s="748">
        <v>1550</v>
      </c>
      <c r="K29" s="753">
        <v>22825</v>
      </c>
      <c r="L29" s="756" t="s">
        <v>1979</v>
      </c>
      <c r="M29" s="757" t="s">
        <v>3909</v>
      </c>
      <c r="N29" s="754"/>
      <c r="O29" s="753" t="s">
        <v>1291</v>
      </c>
      <c r="P29" s="753"/>
      <c r="Q29" s="753"/>
      <c r="R29" s="753">
        <v>43641</v>
      </c>
      <c r="S29" s="748">
        <v>1550</v>
      </c>
      <c r="T29" s="748"/>
      <c r="U29" s="748" t="s">
        <v>4927</v>
      </c>
      <c r="V29" s="812">
        <v>1550</v>
      </c>
      <c r="W29" s="758"/>
      <c r="X29" s="759" t="s">
        <v>1829</v>
      </c>
      <c r="Y29" s="757" t="s">
        <v>1996</v>
      </c>
      <c r="Z29" s="754">
        <v>513</v>
      </c>
      <c r="AA29" s="760">
        <v>1535</v>
      </c>
      <c r="AB29" s="1458">
        <f t="shared" si="1"/>
        <v>46</v>
      </c>
      <c r="AC29" s="1458">
        <f t="shared" si="2"/>
        <v>1229.3057142857144</v>
      </c>
      <c r="AD29" s="1459">
        <f t="shared" si="3"/>
        <v>28.488428571428575</v>
      </c>
      <c r="AE29" s="1460">
        <f t="shared" si="4"/>
        <v>28</v>
      </c>
      <c r="AF29" s="1459">
        <f t="shared" si="5"/>
        <v>28.293057142857144</v>
      </c>
      <c r="AG29" s="761" t="s">
        <v>1330</v>
      </c>
      <c r="AH29" s="752" t="s">
        <v>2</v>
      </c>
      <c r="AI29" s="752">
        <v>50</v>
      </c>
      <c r="AJ29" s="752">
        <v>15</v>
      </c>
      <c r="AK29" s="752">
        <v>10</v>
      </c>
      <c r="AL29" s="752">
        <v>0</v>
      </c>
    </row>
    <row r="30" spans="1:40" s="809" customFormat="1" ht="12" customHeight="1">
      <c r="A30" s="748">
        <v>230</v>
      </c>
      <c r="B30" s="753">
        <v>43641</v>
      </c>
      <c r="C30" s="789" t="str">
        <f t="shared" si="0"/>
        <v>*PDR1906-1539*</v>
      </c>
      <c r="D30" s="754" t="s">
        <v>4911</v>
      </c>
      <c r="E30" s="748" t="s">
        <v>4910</v>
      </c>
      <c r="F30" s="748"/>
      <c r="G30" s="755" t="s">
        <v>2342</v>
      </c>
      <c r="H30" s="756" t="s">
        <v>1924</v>
      </c>
      <c r="I30" s="756" t="s">
        <v>2341</v>
      </c>
      <c r="J30" s="748">
        <v>2000</v>
      </c>
      <c r="K30" s="753">
        <v>22826</v>
      </c>
      <c r="L30" s="756" t="s">
        <v>2340</v>
      </c>
      <c r="M30" s="757" t="s">
        <v>3135</v>
      </c>
      <c r="N30" s="754" t="s">
        <v>503</v>
      </c>
      <c r="O30" s="753" t="s">
        <v>1291</v>
      </c>
      <c r="P30" s="753"/>
      <c r="Q30" s="753"/>
      <c r="R30" s="753">
        <v>43642</v>
      </c>
      <c r="S30" s="748">
        <v>2000</v>
      </c>
      <c r="T30" s="748"/>
      <c r="U30" s="748" t="s">
        <v>5086</v>
      </c>
      <c r="V30" s="812">
        <v>2000</v>
      </c>
      <c r="W30" s="758"/>
      <c r="X30" s="759" t="s">
        <v>1828</v>
      </c>
      <c r="Y30" s="763" t="s">
        <v>2339</v>
      </c>
      <c r="Z30" s="754">
        <v>590</v>
      </c>
      <c r="AA30" s="760">
        <v>1601</v>
      </c>
      <c r="AB30" s="1458">
        <f t="shared" si="1"/>
        <v>55</v>
      </c>
      <c r="AC30" s="1458">
        <f t="shared" si="2"/>
        <v>1284.3057142857144</v>
      </c>
      <c r="AD30" s="1459">
        <f t="shared" si="3"/>
        <v>29.405095238095239</v>
      </c>
      <c r="AE30" s="1460">
        <f t="shared" si="4"/>
        <v>29</v>
      </c>
      <c r="AF30" s="1459">
        <f t="shared" si="5"/>
        <v>29.243057142857143</v>
      </c>
      <c r="AG30" s="761" t="s">
        <v>1330</v>
      </c>
      <c r="AH30" s="752" t="s">
        <v>2</v>
      </c>
      <c r="AI30" s="752">
        <v>50</v>
      </c>
      <c r="AJ30" s="752">
        <v>15</v>
      </c>
      <c r="AK30" s="752">
        <v>10</v>
      </c>
      <c r="AL30" s="752" t="s">
        <v>2338</v>
      </c>
    </row>
    <row r="31" spans="1:40" s="777" customFormat="1" ht="15.95" customHeight="1">
      <c r="A31" s="748"/>
      <c r="B31" s="765"/>
      <c r="C31" s="766"/>
      <c r="D31" s="767"/>
      <c r="E31" s="768"/>
      <c r="F31" s="768"/>
      <c r="G31" s="767"/>
      <c r="H31" s="769"/>
      <c r="I31" s="769"/>
      <c r="J31" s="765"/>
      <c r="K31" s="766"/>
      <c r="L31" s="769" t="s">
        <v>347</v>
      </c>
      <c r="M31" s="769"/>
      <c r="N31" s="769"/>
      <c r="O31" s="770"/>
      <c r="P31" s="771"/>
      <c r="Q31" s="772"/>
      <c r="R31" s="766"/>
      <c r="S31" s="765"/>
      <c r="T31" s="773"/>
      <c r="U31" s="765"/>
      <c r="V31" s="765"/>
      <c r="W31" s="773"/>
      <c r="X31" s="768"/>
      <c r="Y31" s="769"/>
      <c r="Z31" s="774"/>
      <c r="AA31" s="778"/>
      <c r="AB31" s="1458">
        <f t="shared" si="1"/>
        <v>120</v>
      </c>
      <c r="AC31" s="1458">
        <f t="shared" si="2"/>
        <v>1404.3057142857144</v>
      </c>
      <c r="AD31" s="1459">
        <f t="shared" si="3"/>
        <v>31.405095238095239</v>
      </c>
      <c r="AE31" s="1460">
        <f t="shared" si="4"/>
        <v>31</v>
      </c>
      <c r="AF31" s="1459">
        <f t="shared" si="5"/>
        <v>31.243057142857143</v>
      </c>
      <c r="AG31" s="775"/>
      <c r="AH31" s="775"/>
      <c r="AI31" s="752">
        <v>70</v>
      </c>
      <c r="AJ31" s="752">
        <v>120</v>
      </c>
      <c r="AK31" s="775"/>
      <c r="AL31" s="775"/>
      <c r="AM31" s="776"/>
      <c r="AN31" s="776"/>
    </row>
    <row r="32" spans="1:40" s="777" customFormat="1" ht="15.95" customHeight="1">
      <c r="A32" s="765"/>
      <c r="B32" s="765"/>
      <c r="C32" s="766"/>
      <c r="D32" s="767"/>
      <c r="E32" s="768"/>
      <c r="F32" s="768"/>
      <c r="G32" s="767"/>
      <c r="H32" s="769"/>
      <c r="I32" s="769"/>
      <c r="J32" s="765"/>
      <c r="K32" s="766"/>
      <c r="L32" s="769"/>
      <c r="M32" s="769"/>
      <c r="N32" s="769"/>
      <c r="O32" s="769"/>
      <c r="P32" s="769"/>
      <c r="Q32" s="769"/>
      <c r="R32" s="770"/>
      <c r="S32" s="772"/>
      <c r="T32" s="772"/>
      <c r="U32" s="766"/>
      <c r="V32" s="765"/>
      <c r="W32" s="773"/>
      <c r="X32" s="765"/>
      <c r="Y32" s="765"/>
      <c r="Z32" s="773"/>
      <c r="AA32" s="773"/>
      <c r="AB32" s="768"/>
      <c r="AC32" s="769"/>
      <c r="AD32" s="774"/>
      <c r="AE32" s="778"/>
      <c r="AF32" s="779"/>
      <c r="AG32" s="779"/>
      <c r="AH32" s="780"/>
      <c r="AI32" s="781"/>
      <c r="AJ32" s="782"/>
      <c r="AK32" s="775"/>
      <c r="AL32" s="775"/>
      <c r="AM32" s="776"/>
      <c r="AN32" s="776"/>
    </row>
    <row r="33" spans="1:184" s="777" customFormat="1" ht="15.95" customHeight="1">
      <c r="A33" s="765"/>
      <c r="B33" s="765"/>
      <c r="C33" s="766"/>
      <c r="D33" s="767"/>
      <c r="E33" s="768"/>
      <c r="F33" s="768"/>
      <c r="G33" s="767"/>
      <c r="H33" s="769"/>
      <c r="I33" s="769"/>
      <c r="J33" s="765"/>
      <c r="K33" s="766"/>
      <c r="L33" s="769"/>
      <c r="M33" s="769"/>
      <c r="N33" s="769"/>
      <c r="O33" s="769"/>
      <c r="P33" s="769"/>
      <c r="Q33" s="769"/>
      <c r="R33" s="770"/>
      <c r="S33" s="772"/>
      <c r="T33" s="772"/>
      <c r="U33" s="766"/>
      <c r="V33" s="765"/>
      <c r="W33" s="773"/>
      <c r="X33" s="765"/>
      <c r="Y33" s="765"/>
      <c r="Z33" s="773"/>
      <c r="AA33" s="773"/>
      <c r="AB33" s="768"/>
      <c r="AC33" s="769"/>
      <c r="AD33" s="774"/>
      <c r="AE33" s="778"/>
      <c r="AF33" s="1458"/>
      <c r="AG33" s="1458"/>
      <c r="AH33" s="1459"/>
      <c r="AI33" s="781"/>
      <c r="AJ33" s="782"/>
      <c r="AK33" s="783"/>
      <c r="AL33" s="775"/>
      <c r="AM33" s="776"/>
      <c r="AN33" s="776"/>
    </row>
    <row r="34" spans="1:184" s="777" customFormat="1" ht="15.95" customHeight="1">
      <c r="A34" s="765"/>
      <c r="B34" s="765"/>
      <c r="C34" s="766"/>
      <c r="D34" s="767"/>
      <c r="E34" s="765"/>
      <c r="F34" s="765"/>
      <c r="G34" s="765"/>
      <c r="H34" s="1467"/>
      <c r="I34" s="1467"/>
      <c r="J34" s="765">
        <f>SUM(J8:J33)</f>
        <v>45177</v>
      </c>
      <c r="K34" s="766"/>
      <c r="L34" s="1467"/>
      <c r="M34" s="767"/>
      <c r="N34" s="1467"/>
      <c r="O34" s="1467"/>
      <c r="P34" s="1467"/>
      <c r="Q34" s="1467"/>
      <c r="R34" s="766"/>
      <c r="S34" s="765">
        <f>SUM(S8:S33)</f>
        <v>45251</v>
      </c>
      <c r="T34" s="765"/>
      <c r="U34" s="765"/>
      <c r="V34" s="765"/>
      <c r="W34" s="1468"/>
      <c r="X34" s="765"/>
      <c r="Y34" s="1469"/>
      <c r="Z34" s="767"/>
      <c r="AA34" s="1470"/>
      <c r="AB34" s="779">
        <f>SUM(AB7:AB33)</f>
        <v>1404.3057142857144</v>
      </c>
      <c r="AC34" s="779"/>
      <c r="AD34" s="780"/>
      <c r="AE34" s="1471"/>
      <c r="AF34" s="779">
        <f>AB34/60</f>
        <v>23.405095238095239</v>
      </c>
      <c r="AG34" s="780"/>
      <c r="AH34" s="783"/>
      <c r="AI34" s="783"/>
      <c r="AJ34" s="783"/>
      <c r="AK34" s="783"/>
      <c r="AL34" s="770"/>
      <c r="GB34" s="1472"/>
    </row>
    <row r="35" spans="1:184">
      <c r="A35" s="1496"/>
      <c r="B35" s="1496"/>
      <c r="L35" s="1473"/>
      <c r="M35" s="1474"/>
      <c r="N35" s="1474"/>
      <c r="O35" s="1474"/>
      <c r="P35" s="1474"/>
      <c r="Q35" s="1474"/>
      <c r="R35" s="1474"/>
      <c r="S35" s="1474"/>
      <c r="T35" s="1474"/>
      <c r="U35" s="1474"/>
      <c r="V35" s="1474"/>
      <c r="W35" s="1475"/>
      <c r="Y35" s="1496"/>
      <c r="Z35" s="1496"/>
      <c r="AA35" s="1496"/>
      <c r="AK35" s="1476"/>
    </row>
    <row r="36" spans="1:184">
      <c r="S36" s="1477"/>
      <c r="T36" s="1477"/>
      <c r="U36" s="1477"/>
      <c r="V36" s="1478"/>
      <c r="W36" s="1479"/>
      <c r="Z36" s="1480" t="s">
        <v>2307</v>
      </c>
    </row>
    <row r="37" spans="1:184" ht="21">
      <c r="I37" s="1385" t="s">
        <v>592</v>
      </c>
      <c r="R37" s="1385" t="s">
        <v>594</v>
      </c>
      <c r="W37" s="1383"/>
      <c r="Z37" s="1506" t="s">
        <v>5018</v>
      </c>
      <c r="AM37" s="1477"/>
      <c r="AN37" s="1477"/>
    </row>
    <row r="38" spans="1:184" s="1496" customFormat="1">
      <c r="I38" s="1565"/>
      <c r="J38" s="1565"/>
      <c r="R38" s="1565" t="s">
        <v>61</v>
      </c>
      <c r="S38" s="1565"/>
      <c r="T38" s="1565"/>
      <c r="U38" s="1565"/>
      <c r="V38" s="1565"/>
      <c r="W38" s="1565"/>
      <c r="X38" s="1565"/>
      <c r="Y38" s="1481"/>
      <c r="Z38" s="1481"/>
      <c r="AA38" s="1481"/>
      <c r="AH38" s="1424"/>
      <c r="AI38" s="1424"/>
      <c r="AJ38" s="1424"/>
      <c r="AK38" s="1385"/>
      <c r="AL38" s="1413"/>
      <c r="AM38" s="1413"/>
    </row>
    <row r="39" spans="1:184">
      <c r="A39" s="1385"/>
      <c r="B39" s="1385"/>
      <c r="C39" s="1385"/>
      <c r="I39" s="1385" t="s">
        <v>593</v>
      </c>
      <c r="M39" s="1385"/>
      <c r="T39" s="1385"/>
      <c r="W39" s="1383"/>
      <c r="AK39" s="1424"/>
      <c r="AM39" s="1477"/>
      <c r="AN39" s="1477"/>
    </row>
  </sheetData>
  <mergeCells count="8">
    <mergeCell ref="AL5:AL7"/>
    <mergeCell ref="I38:J38"/>
    <mergeCell ref="R38:X38"/>
    <mergeCell ref="A2:AE2"/>
    <mergeCell ref="H4:H5"/>
    <mergeCell ref="I4:I5"/>
    <mergeCell ref="O4:Q4"/>
    <mergeCell ref="Z4:AA4"/>
  </mergeCells>
  <conditionalFormatting sqref="AA31">
    <cfRule type="duplicateValues" dxfId="980" priority="105" stopIfTrue="1"/>
  </conditionalFormatting>
  <conditionalFormatting sqref="AA31">
    <cfRule type="duplicateValues" dxfId="979" priority="103" stopIfTrue="1"/>
    <cfRule type="duplicateValues" dxfId="978" priority="104" stopIfTrue="1"/>
  </conditionalFormatting>
  <conditionalFormatting sqref="BC31:BD31 BL31 AT31:AW31">
    <cfRule type="duplicateValues" dxfId="977" priority="102" stopIfTrue="1"/>
  </conditionalFormatting>
  <conditionalFormatting sqref="BC31:BD31 BL31 AT31:AW31">
    <cfRule type="duplicateValues" dxfId="976" priority="100" stopIfTrue="1"/>
    <cfRule type="duplicateValues" dxfId="975" priority="101" stopIfTrue="1"/>
  </conditionalFormatting>
  <conditionalFormatting sqref="BM31">
    <cfRule type="duplicateValues" dxfId="974" priority="99" stopIfTrue="1"/>
  </conditionalFormatting>
  <conditionalFormatting sqref="BM31">
    <cfRule type="duplicateValues" dxfId="973" priority="97" stopIfTrue="1"/>
    <cfRule type="duplicateValues" dxfId="972" priority="98" stopIfTrue="1"/>
  </conditionalFormatting>
  <conditionalFormatting sqref="D2">
    <cfRule type="duplicateValues" dxfId="971" priority="96" stopIfTrue="1"/>
  </conditionalFormatting>
  <conditionalFormatting sqref="D2">
    <cfRule type="duplicateValues" dxfId="970" priority="94" stopIfTrue="1"/>
    <cfRule type="duplicateValues" dxfId="969" priority="95" stopIfTrue="1"/>
  </conditionalFormatting>
  <conditionalFormatting sqref="BC32:BD33 BL32:BL33 AT32:AW33 AE32:AE33">
    <cfRule type="duplicateValues" dxfId="968" priority="93" stopIfTrue="1"/>
  </conditionalFormatting>
  <conditionalFormatting sqref="BC32:BD33 BL32:BL33 AT32:AW33 AE32:AE33">
    <cfRule type="duplicateValues" dxfId="967" priority="91" stopIfTrue="1"/>
    <cfRule type="duplicateValues" dxfId="966" priority="92" stopIfTrue="1"/>
  </conditionalFormatting>
  <conditionalFormatting sqref="BM32:BM33">
    <cfRule type="duplicateValues" dxfId="965" priority="90" stopIfTrue="1"/>
  </conditionalFormatting>
  <conditionalFormatting sqref="BM32:BM33">
    <cfRule type="duplicateValues" dxfId="964" priority="88" stopIfTrue="1"/>
    <cfRule type="duplicateValues" dxfId="963" priority="89" stopIfTrue="1"/>
  </conditionalFormatting>
  <conditionalFormatting sqref="D28">
    <cfRule type="duplicateValues" dxfId="962" priority="84" stopIfTrue="1"/>
  </conditionalFormatting>
  <conditionalFormatting sqref="D28">
    <cfRule type="duplicateValues" dxfId="961" priority="82" stopIfTrue="1"/>
    <cfRule type="duplicateValues" dxfId="960" priority="83" stopIfTrue="1"/>
  </conditionalFormatting>
  <conditionalFormatting sqref="D10">
    <cfRule type="duplicateValues" dxfId="959" priority="54" stopIfTrue="1"/>
  </conditionalFormatting>
  <conditionalFormatting sqref="D10">
    <cfRule type="duplicateValues" dxfId="958" priority="52" stopIfTrue="1"/>
    <cfRule type="duplicateValues" dxfId="957" priority="53" stopIfTrue="1"/>
  </conditionalFormatting>
  <conditionalFormatting sqref="D25">
    <cfRule type="duplicateValues" dxfId="956" priority="49" stopIfTrue="1"/>
  </conditionalFormatting>
  <conditionalFormatting sqref="D25">
    <cfRule type="duplicateValues" dxfId="955" priority="50" stopIfTrue="1"/>
    <cfRule type="duplicateValues" dxfId="954" priority="51" stopIfTrue="1"/>
  </conditionalFormatting>
  <conditionalFormatting sqref="D13">
    <cfRule type="duplicateValues" dxfId="953" priority="45" stopIfTrue="1"/>
  </conditionalFormatting>
  <conditionalFormatting sqref="D13">
    <cfRule type="duplicateValues" dxfId="952" priority="43" stopIfTrue="1"/>
    <cfRule type="duplicateValues" dxfId="951" priority="44" stopIfTrue="1"/>
  </conditionalFormatting>
  <conditionalFormatting sqref="D11">
    <cfRule type="duplicateValues" dxfId="950" priority="42" stopIfTrue="1"/>
  </conditionalFormatting>
  <conditionalFormatting sqref="D11">
    <cfRule type="duplicateValues" dxfId="949" priority="40" stopIfTrue="1"/>
    <cfRule type="duplicateValues" dxfId="948" priority="41" stopIfTrue="1"/>
  </conditionalFormatting>
  <conditionalFormatting sqref="D27 D12">
    <cfRule type="duplicateValues" dxfId="947" priority="114676" stopIfTrue="1"/>
  </conditionalFormatting>
  <conditionalFormatting sqref="D27 D12">
    <cfRule type="duplicateValues" dxfId="946" priority="114678" stopIfTrue="1"/>
    <cfRule type="duplicateValues" dxfId="945" priority="114679" stopIfTrue="1"/>
  </conditionalFormatting>
  <conditionalFormatting sqref="D30">
    <cfRule type="duplicateValues" dxfId="944" priority="37" stopIfTrue="1"/>
  </conditionalFormatting>
  <conditionalFormatting sqref="D30">
    <cfRule type="duplicateValues" dxfId="943" priority="38" stopIfTrue="1"/>
    <cfRule type="duplicateValues" dxfId="942" priority="39" stopIfTrue="1"/>
  </conditionalFormatting>
  <conditionalFormatting sqref="D26">
    <cfRule type="duplicateValues" dxfId="941" priority="114680" stopIfTrue="1"/>
  </conditionalFormatting>
  <conditionalFormatting sqref="D26">
    <cfRule type="duplicateValues" dxfId="940" priority="114682" stopIfTrue="1"/>
    <cfRule type="duplicateValues" dxfId="939" priority="114683" stopIfTrue="1"/>
  </conditionalFormatting>
  <conditionalFormatting sqref="D29">
    <cfRule type="duplicateValues" dxfId="938" priority="114684" stopIfTrue="1"/>
  </conditionalFormatting>
  <conditionalFormatting sqref="D29">
    <cfRule type="duplicateValues" dxfId="937" priority="114686" stopIfTrue="1"/>
    <cfRule type="duplicateValues" dxfId="936" priority="114687" stopIfTrue="1"/>
  </conditionalFormatting>
  <conditionalFormatting sqref="D16:D17">
    <cfRule type="duplicateValues" dxfId="935" priority="31" stopIfTrue="1"/>
  </conditionalFormatting>
  <conditionalFormatting sqref="D16:D17">
    <cfRule type="duplicateValues" dxfId="934" priority="32" stopIfTrue="1"/>
    <cfRule type="duplicateValues" dxfId="933" priority="33" stopIfTrue="1"/>
  </conditionalFormatting>
  <conditionalFormatting sqref="D14:D22">
    <cfRule type="duplicateValues" dxfId="932" priority="28" stopIfTrue="1"/>
  </conditionalFormatting>
  <conditionalFormatting sqref="D14:D22">
    <cfRule type="duplicateValues" dxfId="931" priority="29" stopIfTrue="1"/>
    <cfRule type="duplicateValues" dxfId="930" priority="30" stopIfTrue="1"/>
  </conditionalFormatting>
  <conditionalFormatting sqref="D18">
    <cfRule type="duplicateValues" dxfId="929" priority="25" stopIfTrue="1"/>
  </conditionalFormatting>
  <conditionalFormatting sqref="D18">
    <cfRule type="duplicateValues" dxfId="928" priority="26" stopIfTrue="1"/>
    <cfRule type="duplicateValues" dxfId="927" priority="27" stopIfTrue="1"/>
  </conditionalFormatting>
  <conditionalFormatting sqref="D20:D21">
    <cfRule type="duplicateValues" dxfId="926" priority="22" stopIfTrue="1"/>
  </conditionalFormatting>
  <conditionalFormatting sqref="D20:D21">
    <cfRule type="duplicateValues" dxfId="925" priority="23" stopIfTrue="1"/>
    <cfRule type="duplicateValues" dxfId="924" priority="24" stopIfTrue="1"/>
  </conditionalFormatting>
  <conditionalFormatting sqref="D23:D24">
    <cfRule type="duplicateValues" dxfId="923" priority="16" stopIfTrue="1"/>
  </conditionalFormatting>
  <conditionalFormatting sqref="D23:D24">
    <cfRule type="duplicateValues" dxfId="922" priority="17" stopIfTrue="1"/>
    <cfRule type="duplicateValues" dxfId="921" priority="18" stopIfTrue="1"/>
  </conditionalFormatting>
  <conditionalFormatting sqref="D8">
    <cfRule type="duplicateValues" dxfId="920" priority="15" stopIfTrue="1"/>
  </conditionalFormatting>
  <conditionalFormatting sqref="D8">
    <cfRule type="duplicateValues" dxfId="919" priority="13" stopIfTrue="1"/>
    <cfRule type="duplicateValues" dxfId="918" priority="14" stopIfTrue="1"/>
  </conditionalFormatting>
  <conditionalFormatting sqref="D9">
    <cfRule type="duplicateValues" dxfId="917" priority="10" stopIfTrue="1"/>
  </conditionalFormatting>
  <conditionalFormatting sqref="D9">
    <cfRule type="duplicateValues" dxfId="916" priority="11" stopIfTrue="1"/>
    <cfRule type="duplicateValues" dxfId="915" priority="12" stopIfTrue="1"/>
  </conditionalFormatting>
  <conditionalFormatting sqref="D14">
    <cfRule type="duplicateValues" dxfId="914" priority="7" stopIfTrue="1"/>
  </conditionalFormatting>
  <conditionalFormatting sqref="D14">
    <cfRule type="duplicateValues" dxfId="913" priority="8" stopIfTrue="1"/>
    <cfRule type="duplicateValues" dxfId="912" priority="9" stopIfTrue="1"/>
  </conditionalFormatting>
  <conditionalFormatting sqref="D15">
    <cfRule type="duplicateValues" dxfId="911" priority="4" stopIfTrue="1"/>
  </conditionalFormatting>
  <conditionalFormatting sqref="D15">
    <cfRule type="duplicateValues" dxfId="910" priority="5" stopIfTrue="1"/>
    <cfRule type="duplicateValues" dxfId="909" priority="6" stopIfTrue="1"/>
  </conditionalFormatting>
  <conditionalFormatting sqref="D22">
    <cfRule type="duplicateValues" dxfId="908" priority="1" stopIfTrue="1"/>
  </conditionalFormatting>
  <conditionalFormatting sqref="D22">
    <cfRule type="duplicateValues" dxfId="907" priority="2" stopIfTrue="1"/>
    <cfRule type="duplicateValues" dxfId="906" priority="3" stopIfTrue="1"/>
  </conditionalFormatting>
  <printOptions horizontalCentered="1"/>
  <pageMargins left="0" right="0" top="0" bottom="0" header="0.31496062992125984" footer="0.31496062992125984"/>
  <pageSetup paperSize="8" scale="61" orientation="landscape" r:id="rId1"/>
  <colBreaks count="1" manualBreakCount="1">
    <brk id="38" max="1048575" man="1"/>
  </colBreaks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FF0000"/>
  </sheetPr>
  <dimension ref="A1:GB40"/>
  <sheetViews>
    <sheetView topLeftCell="A4" zoomScale="110" zoomScaleNormal="110" workbookViewId="0">
      <selection activeCell="V31" sqref="V31"/>
    </sheetView>
  </sheetViews>
  <sheetFormatPr defaultRowHeight="18"/>
  <cols>
    <col min="1" max="1" width="4.5703125" style="367" customWidth="1"/>
    <col min="2" max="2" width="4.5703125" style="367" hidden="1" customWidth="1"/>
    <col min="3" max="3" width="32.7109375" style="367" hidden="1" customWidth="1"/>
    <col min="4" max="4" width="11.7109375" style="367" customWidth="1"/>
    <col min="5" max="5" width="12.42578125" style="367" customWidth="1"/>
    <col min="6" max="6" width="8.7109375" style="367" hidden="1" customWidth="1"/>
    <col min="7" max="7" width="7.28515625" style="367" hidden="1" customWidth="1"/>
    <col min="8" max="8" width="15.42578125" style="367" customWidth="1"/>
    <col min="9" max="9" width="27.85546875" style="367" customWidth="1"/>
    <col min="10" max="10" width="5.85546875" style="367" customWidth="1"/>
    <col min="11" max="11" width="7" style="367" customWidth="1"/>
    <col min="12" max="12" width="27.28515625" style="367" customWidth="1"/>
    <col min="13" max="13" width="9.7109375" style="367" customWidth="1"/>
    <col min="14" max="14" width="10.28515625" style="367" customWidth="1"/>
    <col min="15" max="15" width="4" style="367" customWidth="1"/>
    <col min="16" max="17" width="5.5703125" style="367" customWidth="1"/>
    <col min="18" max="18" width="7.7109375" style="367" customWidth="1"/>
    <col min="19" max="19" width="5.140625" style="367" customWidth="1"/>
    <col min="20" max="20" width="6.28515625" style="367" hidden="1" customWidth="1"/>
    <col min="21" max="21" width="7.85546875" style="367" customWidth="1"/>
    <col min="22" max="22" width="7.7109375" style="367" customWidth="1"/>
    <col min="23" max="23" width="5.140625" style="368" hidden="1" customWidth="1"/>
    <col min="24" max="24" width="4.85546875" style="367" customWidth="1"/>
    <col min="25" max="25" width="18.42578125" style="367" customWidth="1"/>
    <col min="26" max="26" width="4.5703125" style="367" customWidth="1"/>
    <col min="27" max="27" width="4.28515625" style="367" customWidth="1"/>
    <col min="28" max="28" width="4.5703125" style="367" customWidth="1"/>
    <col min="29" max="29" width="4.7109375" style="367" hidden="1" customWidth="1"/>
    <col min="30" max="30" width="6.7109375" style="367" hidden="1" customWidth="1"/>
    <col min="31" max="31" width="3.7109375" style="367" hidden="1" customWidth="1"/>
    <col min="32" max="32" width="4.5703125" style="367" customWidth="1"/>
    <col min="33" max="33" width="6.42578125" style="367" customWidth="1"/>
    <col min="34" max="34" width="10" style="369" customWidth="1"/>
    <col min="35" max="35" width="4.42578125" style="369" customWidth="1"/>
    <col min="36" max="37" width="4.140625" style="369" customWidth="1"/>
    <col min="38" max="38" width="69.28515625" style="367" customWidth="1"/>
    <col min="39" max="16384" width="9.140625" style="367"/>
  </cols>
  <sheetData>
    <row r="1" spans="1:38" ht="6" customHeight="1" thickBot="1"/>
    <row r="2" spans="1:38" s="538" customFormat="1" ht="23.25" customHeight="1" thickTop="1" thickBot="1">
      <c r="A2" s="1556" t="s">
        <v>1580</v>
      </c>
      <c r="B2" s="1557"/>
      <c r="C2" s="1557"/>
      <c r="D2" s="1557"/>
      <c r="E2" s="1557"/>
      <c r="F2" s="1557"/>
      <c r="G2" s="1557"/>
      <c r="H2" s="1557"/>
      <c r="I2" s="1557"/>
      <c r="J2" s="1557"/>
      <c r="K2" s="1557"/>
      <c r="L2" s="1557"/>
      <c r="M2" s="1557"/>
      <c r="N2" s="1557"/>
      <c r="O2" s="1557"/>
      <c r="P2" s="1557"/>
      <c r="Q2" s="1557"/>
      <c r="R2" s="1557"/>
      <c r="S2" s="1557"/>
      <c r="T2" s="1557"/>
      <c r="U2" s="1557"/>
      <c r="V2" s="1557"/>
      <c r="W2" s="1557"/>
      <c r="X2" s="1557"/>
      <c r="Y2" s="1557"/>
      <c r="Z2" s="1557"/>
      <c r="AA2" s="1557"/>
      <c r="AB2" s="1557"/>
      <c r="AC2" s="1557"/>
      <c r="AD2" s="1557"/>
      <c r="AE2" s="1557"/>
      <c r="AF2" s="535"/>
      <c r="AG2" s="536" t="s">
        <v>51</v>
      </c>
      <c r="AH2" s="537" t="s">
        <v>52</v>
      </c>
      <c r="AI2" s="540"/>
      <c r="AJ2" s="540"/>
      <c r="AK2" s="540"/>
    </row>
    <row r="3" spans="1:38" s="540" customFormat="1" ht="18" customHeight="1" thickTop="1" thickBot="1">
      <c r="A3" s="539" t="s">
        <v>1289</v>
      </c>
      <c r="B3" s="401"/>
      <c r="C3" s="401"/>
      <c r="D3" s="402"/>
      <c r="E3" s="402"/>
      <c r="F3" s="402"/>
      <c r="G3" s="402"/>
      <c r="H3" s="402"/>
      <c r="I3" s="402"/>
      <c r="J3" s="311" t="s">
        <v>36</v>
      </c>
      <c r="K3" s="311"/>
      <c r="L3" s="403" t="s">
        <v>59</v>
      </c>
      <c r="M3" s="404"/>
      <c r="N3" s="405"/>
      <c r="O3" s="405"/>
      <c r="P3" s="405"/>
      <c r="R3" s="541"/>
      <c r="S3" s="542"/>
      <c r="T3" s="542"/>
      <c r="U3" s="542"/>
      <c r="V3" s="542"/>
      <c r="W3" s="543"/>
      <c r="X3" s="406"/>
      <c r="Y3" s="406"/>
      <c r="Z3" s="544" t="s">
        <v>4492</v>
      </c>
      <c r="AA3" s="545"/>
      <c r="AB3" s="407"/>
      <c r="AC3" s="312"/>
      <c r="AD3" s="312"/>
      <c r="AE3" s="312"/>
      <c r="AF3" s="313"/>
      <c r="AG3" s="546"/>
      <c r="AH3" s="547"/>
    </row>
    <row r="4" spans="1:38" s="1324" customFormat="1" ht="12" customHeight="1" thickTop="1">
      <c r="A4" s="372" t="s">
        <v>37</v>
      </c>
      <c r="B4" s="317"/>
      <c r="C4" s="317" t="s">
        <v>13</v>
      </c>
      <c r="D4" s="548" t="s">
        <v>1296</v>
      </c>
      <c r="E4" s="1321" t="s">
        <v>1296</v>
      </c>
      <c r="F4" s="1321"/>
      <c r="G4" s="1321"/>
      <c r="H4" s="1558" t="s">
        <v>15</v>
      </c>
      <c r="I4" s="1552" t="s">
        <v>16</v>
      </c>
      <c r="J4" s="370" t="s">
        <v>17</v>
      </c>
      <c r="K4" s="549" t="s">
        <v>18</v>
      </c>
      <c r="L4" s="1325" t="s">
        <v>19</v>
      </c>
      <c r="M4" s="317" t="s">
        <v>39</v>
      </c>
      <c r="N4" s="373" t="s">
        <v>20</v>
      </c>
      <c r="O4" s="1559" t="s">
        <v>21</v>
      </c>
      <c r="P4" s="1559"/>
      <c r="Q4" s="1559"/>
      <c r="R4" s="374" t="s">
        <v>22</v>
      </c>
      <c r="S4" s="375" t="s">
        <v>38</v>
      </c>
      <c r="T4" s="375"/>
      <c r="U4" s="375" t="s">
        <v>57</v>
      </c>
      <c r="V4" s="375" t="s">
        <v>53</v>
      </c>
      <c r="W4" s="376" t="s">
        <v>8</v>
      </c>
      <c r="X4" s="317" t="s">
        <v>40</v>
      </c>
      <c r="Y4" s="377" t="s">
        <v>41</v>
      </c>
      <c r="Z4" s="1560" t="s">
        <v>23</v>
      </c>
      <c r="AA4" s="1561"/>
      <c r="AB4" s="317" t="s">
        <v>44</v>
      </c>
      <c r="AC4" s="317" t="s">
        <v>45</v>
      </c>
      <c r="AD4" s="317" t="s">
        <v>46</v>
      </c>
      <c r="AE4" s="317"/>
      <c r="AF4" s="378" t="s">
        <v>44</v>
      </c>
      <c r="AG4" s="1322" t="s">
        <v>51</v>
      </c>
      <c r="AH4" s="550" t="s">
        <v>52</v>
      </c>
      <c r="AI4" s="400"/>
      <c r="AJ4" s="400"/>
      <c r="AK4" s="400"/>
    </row>
    <row r="5" spans="1:38" s="1324" customFormat="1" ht="12" customHeight="1" thickBot="1">
      <c r="A5" s="379" t="s">
        <v>47</v>
      </c>
      <c r="B5" s="321"/>
      <c r="C5" s="321" t="s">
        <v>24</v>
      </c>
      <c r="D5" s="318" t="s">
        <v>1297</v>
      </c>
      <c r="E5" s="1323" t="s">
        <v>1298</v>
      </c>
      <c r="F5" s="1323"/>
      <c r="G5" s="1323"/>
      <c r="H5" s="1558"/>
      <c r="I5" s="1554"/>
      <c r="J5" s="370" t="s">
        <v>26</v>
      </c>
      <c r="K5" s="551" t="s">
        <v>26</v>
      </c>
      <c r="L5" s="552" t="s">
        <v>27</v>
      </c>
      <c r="M5" s="553"/>
      <c r="N5" s="380"/>
      <c r="O5" s="1325" t="s">
        <v>30</v>
      </c>
      <c r="P5" s="1325" t="s">
        <v>31</v>
      </c>
      <c r="Q5" s="1325" t="s">
        <v>32</v>
      </c>
      <c r="R5" s="381" t="s">
        <v>33</v>
      </c>
      <c r="S5" s="382" t="s">
        <v>48</v>
      </c>
      <c r="T5" s="382" t="s">
        <v>217</v>
      </c>
      <c r="U5" s="382" t="s">
        <v>58</v>
      </c>
      <c r="V5" s="382" t="s">
        <v>54</v>
      </c>
      <c r="W5" s="383"/>
      <c r="X5" s="379"/>
      <c r="Y5" s="1326" t="s">
        <v>34</v>
      </c>
      <c r="Z5" s="1326" t="s">
        <v>42</v>
      </c>
      <c r="AA5" s="1326" t="s">
        <v>43</v>
      </c>
      <c r="AB5" s="322" t="s">
        <v>49</v>
      </c>
      <c r="AC5" s="321"/>
      <c r="AD5" s="321"/>
      <c r="AE5" s="322"/>
      <c r="AF5" s="385"/>
      <c r="AG5" s="1323"/>
      <c r="AH5" s="554"/>
      <c r="AI5" s="607" t="s">
        <v>50</v>
      </c>
      <c r="AJ5" s="607" t="s">
        <v>0</v>
      </c>
      <c r="AK5" s="608" t="s">
        <v>38</v>
      </c>
      <c r="AL5" s="1552" t="s">
        <v>1325</v>
      </c>
    </row>
    <row r="6" spans="1:38" s="1324" customFormat="1" ht="21.75" hidden="1" customHeight="1" thickTop="1">
      <c r="A6" s="1322"/>
      <c r="B6" s="323"/>
      <c r="C6" s="323"/>
      <c r="D6" s="323"/>
      <c r="E6" s="323"/>
      <c r="F6" s="323"/>
      <c r="G6" s="323"/>
      <c r="H6" s="323"/>
      <c r="I6" s="323"/>
      <c r="J6" s="323"/>
      <c r="K6" s="323"/>
      <c r="L6" s="326"/>
      <c r="M6" s="323"/>
      <c r="N6" s="323"/>
      <c r="O6" s="323"/>
      <c r="P6" s="323"/>
      <c r="Q6" s="323"/>
      <c r="R6" s="326"/>
      <c r="S6" s="555"/>
      <c r="T6" s="555"/>
      <c r="U6" s="555"/>
      <c r="V6" s="555"/>
      <c r="W6" s="556"/>
      <c r="X6" s="323"/>
      <c r="Y6" s="323"/>
      <c r="Z6" s="323"/>
      <c r="AA6" s="323"/>
      <c r="AB6" s="557">
        <f>S6/80</f>
        <v>0</v>
      </c>
      <c r="AC6" s="558">
        <f>AB6+AC5</f>
        <v>0</v>
      </c>
      <c r="AD6" s="559">
        <f>(7+(AC6/60))</f>
        <v>7</v>
      </c>
      <c r="AE6" s="560">
        <f>FLOOR(AD6,1)</f>
        <v>7</v>
      </c>
      <c r="AF6" s="561">
        <f>(AE6+((AD6-AE6)*60*0.01))</f>
        <v>7</v>
      </c>
      <c r="AG6" s="1323"/>
      <c r="AH6" s="554"/>
      <c r="AI6" s="400"/>
      <c r="AJ6" s="400"/>
      <c r="AK6" s="608"/>
      <c r="AL6" s="1553"/>
    </row>
    <row r="7" spans="1:38" s="570" customFormat="1" ht="12" customHeight="1" thickTop="1">
      <c r="A7" s="562"/>
      <c r="B7" s="562"/>
      <c r="C7" s="563"/>
      <c r="D7" s="1321"/>
      <c r="E7" s="562"/>
      <c r="F7" s="562"/>
      <c r="G7" s="562"/>
      <c r="H7" s="564"/>
      <c r="I7" s="564"/>
      <c r="J7" s="562"/>
      <c r="K7" s="563"/>
      <c r="L7" s="564" t="s">
        <v>1</v>
      </c>
      <c r="M7" s="1321"/>
      <c r="N7" s="564"/>
      <c r="O7" s="564"/>
      <c r="P7" s="564"/>
      <c r="Q7" s="564"/>
      <c r="R7" s="563"/>
      <c r="S7" s="562"/>
      <c r="T7" s="562"/>
      <c r="U7" s="562"/>
      <c r="V7" s="562"/>
      <c r="W7" s="565"/>
      <c r="X7" s="562"/>
      <c r="Y7" s="566"/>
      <c r="Z7" s="1321"/>
      <c r="AA7" s="567"/>
      <c r="AB7" s="329">
        <f>S7/AI7+AJ7</f>
        <v>0</v>
      </c>
      <c r="AC7" s="329">
        <f>AB7+AC6</f>
        <v>0</v>
      </c>
      <c r="AD7" s="340">
        <f>(8+(AC7/60))</f>
        <v>8</v>
      </c>
      <c r="AE7" s="341">
        <f>FLOOR(AD7,1)</f>
        <v>8</v>
      </c>
      <c r="AF7" s="340">
        <f>(AE7+((AD7-AE7)*60*0.01))</f>
        <v>8</v>
      </c>
      <c r="AG7" s="568"/>
      <c r="AH7" s="569"/>
      <c r="AI7" s="569">
        <v>50</v>
      </c>
      <c r="AJ7" s="569">
        <v>0</v>
      </c>
      <c r="AK7" s="608" t="s">
        <v>1391</v>
      </c>
      <c r="AL7" s="1554"/>
    </row>
    <row r="8" spans="1:38" s="762" customFormat="1" ht="12" customHeight="1">
      <c r="A8" s="748" t="s">
        <v>69</v>
      </c>
      <c r="B8" s="753">
        <v>43567</v>
      </c>
      <c r="C8" s="789" t="str">
        <f t="shared" ref="C8:C31" si="0">"*"&amp;D8&amp;"*"</f>
        <v>*PDR1906-0015*</v>
      </c>
      <c r="D8" s="754" t="s">
        <v>2260</v>
      </c>
      <c r="E8" s="748" t="s">
        <v>2259</v>
      </c>
      <c r="F8" s="748"/>
      <c r="G8" s="755" t="s">
        <v>2252</v>
      </c>
      <c r="H8" s="756" t="s">
        <v>1350</v>
      </c>
      <c r="I8" s="756" t="s">
        <v>2251</v>
      </c>
      <c r="J8" s="748">
        <v>1900</v>
      </c>
      <c r="K8" s="753">
        <v>43644</v>
      </c>
      <c r="L8" s="756" t="s">
        <v>1526</v>
      </c>
      <c r="M8" s="757" t="s">
        <v>2250</v>
      </c>
      <c r="N8" s="754"/>
      <c r="O8" s="753" t="s">
        <v>1291</v>
      </c>
      <c r="P8" s="753"/>
      <c r="Q8" s="753"/>
      <c r="R8" s="753">
        <v>43641</v>
      </c>
      <c r="S8" s="748">
        <v>1903</v>
      </c>
      <c r="T8" s="748"/>
      <c r="U8" s="748" t="s">
        <v>4928</v>
      </c>
      <c r="V8" s="748" t="s">
        <v>1291</v>
      </c>
      <c r="W8" s="758"/>
      <c r="X8" s="759" t="s">
        <v>1828</v>
      </c>
      <c r="Y8" s="763" t="s">
        <v>1524</v>
      </c>
      <c r="Z8" s="754">
        <v>624</v>
      </c>
      <c r="AA8" s="760">
        <v>2035</v>
      </c>
      <c r="AB8" s="329">
        <f t="shared" ref="AB8:AB32" si="1">S8/AI8+AJ8</f>
        <v>34.03</v>
      </c>
      <c r="AC8" s="329">
        <f t="shared" ref="AC8:AC32" si="2">AB8+AC7</f>
        <v>34.03</v>
      </c>
      <c r="AD8" s="340">
        <f t="shared" ref="AD8:AD32" si="3">(8+(AC8/60))</f>
        <v>8.567166666666667</v>
      </c>
      <c r="AE8" s="341">
        <f t="shared" ref="AE8:AE32" si="4">FLOOR(AD8,1)</f>
        <v>8</v>
      </c>
      <c r="AF8" s="340">
        <f t="shared" ref="AF8:AF32" si="5">(AE8+((AD8-AE8)*60*0.01))</f>
        <v>8.3403000000000009</v>
      </c>
      <c r="AG8" s="761" t="s">
        <v>1330</v>
      </c>
      <c r="AH8" s="752" t="s">
        <v>2</v>
      </c>
      <c r="AI8" s="752">
        <v>100</v>
      </c>
      <c r="AJ8" s="752">
        <v>15</v>
      </c>
      <c r="AK8" s="752">
        <v>10</v>
      </c>
      <c r="AL8" s="752" t="s">
        <v>2249</v>
      </c>
    </row>
    <row r="9" spans="1:38" s="762" customFormat="1" ht="12" customHeight="1">
      <c r="A9" s="748" t="s">
        <v>69</v>
      </c>
      <c r="B9" s="753">
        <v>43607</v>
      </c>
      <c r="C9" s="789" t="str">
        <f t="shared" si="0"/>
        <v>*PDR1907-0023*</v>
      </c>
      <c r="D9" s="754" t="s">
        <v>4796</v>
      </c>
      <c r="E9" s="748" t="s">
        <v>4795</v>
      </c>
      <c r="F9" s="748"/>
      <c r="G9" s="755" t="s">
        <v>3424</v>
      </c>
      <c r="H9" s="756" t="s">
        <v>1350</v>
      </c>
      <c r="I9" s="756" t="s">
        <v>3423</v>
      </c>
      <c r="J9" s="748">
        <v>3000</v>
      </c>
      <c r="K9" s="753">
        <v>43644</v>
      </c>
      <c r="L9" s="756" t="s">
        <v>3422</v>
      </c>
      <c r="M9" s="757" t="s">
        <v>3421</v>
      </c>
      <c r="N9" s="754"/>
      <c r="O9" s="753" t="s">
        <v>1291</v>
      </c>
      <c r="P9" s="753"/>
      <c r="Q9" s="753"/>
      <c r="R9" s="753">
        <v>43642</v>
      </c>
      <c r="S9" s="748">
        <v>3003</v>
      </c>
      <c r="T9" s="748"/>
      <c r="U9" s="748" t="s">
        <v>4680</v>
      </c>
      <c r="V9" s="748" t="s">
        <v>1291</v>
      </c>
      <c r="W9" s="758"/>
      <c r="X9" s="759" t="s">
        <v>1828</v>
      </c>
      <c r="Y9" s="763" t="s">
        <v>1380</v>
      </c>
      <c r="Z9" s="754">
        <v>550</v>
      </c>
      <c r="AA9" s="760">
        <v>1293</v>
      </c>
      <c r="AB9" s="329">
        <f t="shared" si="1"/>
        <v>45.03</v>
      </c>
      <c r="AC9" s="329">
        <f t="shared" si="2"/>
        <v>79.06</v>
      </c>
      <c r="AD9" s="340">
        <f t="shared" si="3"/>
        <v>9.3176666666666677</v>
      </c>
      <c r="AE9" s="341">
        <f t="shared" si="4"/>
        <v>9</v>
      </c>
      <c r="AF9" s="340">
        <f t="shared" si="5"/>
        <v>9.1905999999999999</v>
      </c>
      <c r="AG9" s="761" t="s">
        <v>1330</v>
      </c>
      <c r="AH9" s="752" t="s">
        <v>2</v>
      </c>
      <c r="AI9" s="752">
        <v>100</v>
      </c>
      <c r="AJ9" s="752">
        <v>15</v>
      </c>
      <c r="AK9" s="752">
        <v>10</v>
      </c>
      <c r="AL9" s="752">
        <v>0</v>
      </c>
    </row>
    <row r="10" spans="1:38" s="792" customFormat="1" ht="12" customHeight="1">
      <c r="A10" s="748" t="s">
        <v>69</v>
      </c>
      <c r="B10" s="257">
        <v>43638</v>
      </c>
      <c r="C10" s="789" t="str">
        <f t="shared" si="0"/>
        <v>*PDR1907-0194*</v>
      </c>
      <c r="D10" s="672" t="s">
        <v>5008</v>
      </c>
      <c r="E10" s="256" t="s">
        <v>4630</v>
      </c>
      <c r="F10" s="256"/>
      <c r="G10" s="297" t="s">
        <v>5007</v>
      </c>
      <c r="H10" s="258" t="s">
        <v>1310</v>
      </c>
      <c r="I10" s="258" t="s">
        <v>5006</v>
      </c>
      <c r="J10" s="256">
        <v>500</v>
      </c>
      <c r="K10" s="257">
        <v>22825</v>
      </c>
      <c r="L10" s="258" t="s">
        <v>5005</v>
      </c>
      <c r="M10" s="260" t="s">
        <v>5004</v>
      </c>
      <c r="N10" s="672"/>
      <c r="O10" s="257" t="s">
        <v>1291</v>
      </c>
      <c r="P10" s="257"/>
      <c r="Q10" s="257"/>
      <c r="R10" s="257">
        <v>43641</v>
      </c>
      <c r="S10" s="256">
        <v>500</v>
      </c>
      <c r="T10" s="256"/>
      <c r="U10" s="256" t="s">
        <v>5012</v>
      </c>
      <c r="V10" s="748" t="s">
        <v>1291</v>
      </c>
      <c r="W10" s="259"/>
      <c r="X10" s="680" t="s">
        <v>1829</v>
      </c>
      <c r="Y10" s="260" t="s">
        <v>1312</v>
      </c>
      <c r="Z10" s="672">
        <v>370</v>
      </c>
      <c r="AA10" s="261">
        <v>1145</v>
      </c>
      <c r="AB10" s="329">
        <f t="shared" si="1"/>
        <v>20</v>
      </c>
      <c r="AC10" s="329">
        <f t="shared" si="2"/>
        <v>99.06</v>
      </c>
      <c r="AD10" s="340">
        <f t="shared" si="3"/>
        <v>9.6509999999999998</v>
      </c>
      <c r="AE10" s="341">
        <f t="shared" si="4"/>
        <v>9</v>
      </c>
      <c r="AF10" s="340">
        <f t="shared" si="5"/>
        <v>9.3905999999999992</v>
      </c>
      <c r="AG10" s="262" t="s">
        <v>1330</v>
      </c>
      <c r="AH10" s="255" t="s">
        <v>2</v>
      </c>
      <c r="AI10" s="752">
        <v>100</v>
      </c>
      <c r="AJ10" s="255">
        <v>15</v>
      </c>
      <c r="AK10" s="255">
        <v>20</v>
      </c>
      <c r="AL10" s="255" t="s">
        <v>5003</v>
      </c>
    </row>
    <row r="11" spans="1:38" s="762" customFormat="1" ht="12" customHeight="1">
      <c r="A11" s="748" t="s">
        <v>69</v>
      </c>
      <c r="B11" s="753">
        <v>43638</v>
      </c>
      <c r="C11" s="789" t="str">
        <f t="shared" si="0"/>
        <v>*PDR1907-0193*</v>
      </c>
      <c r="D11" s="754" t="s">
        <v>4637</v>
      </c>
      <c r="E11" s="748" t="s">
        <v>4630</v>
      </c>
      <c r="F11" s="748"/>
      <c r="G11" s="755" t="s">
        <v>4636</v>
      </c>
      <c r="H11" s="756" t="s">
        <v>1310</v>
      </c>
      <c r="I11" s="756" t="s">
        <v>4635</v>
      </c>
      <c r="J11" s="748">
        <v>500</v>
      </c>
      <c r="K11" s="753">
        <v>22825</v>
      </c>
      <c r="L11" s="756" t="s">
        <v>4634</v>
      </c>
      <c r="M11" s="757" t="s">
        <v>4633</v>
      </c>
      <c r="N11" s="754"/>
      <c r="O11" s="753" t="s">
        <v>1291</v>
      </c>
      <c r="P11" s="753"/>
      <c r="Q11" s="753"/>
      <c r="R11" s="753">
        <v>43641</v>
      </c>
      <c r="S11" s="748">
        <v>500</v>
      </c>
      <c r="T11" s="748"/>
      <c r="U11" s="748">
        <v>500</v>
      </c>
      <c r="V11" s="748" t="s">
        <v>1291</v>
      </c>
      <c r="W11" s="758"/>
      <c r="X11" s="759" t="s">
        <v>1829</v>
      </c>
      <c r="Y11" s="757" t="s">
        <v>1312</v>
      </c>
      <c r="Z11" s="754">
        <v>370</v>
      </c>
      <c r="AA11" s="760">
        <v>1145</v>
      </c>
      <c r="AB11" s="329">
        <f t="shared" si="1"/>
        <v>20</v>
      </c>
      <c r="AC11" s="329">
        <f t="shared" si="2"/>
        <v>119.06</v>
      </c>
      <c r="AD11" s="340">
        <f t="shared" si="3"/>
        <v>9.9843333333333337</v>
      </c>
      <c r="AE11" s="341">
        <f t="shared" si="4"/>
        <v>9</v>
      </c>
      <c r="AF11" s="340">
        <f t="shared" si="5"/>
        <v>9.5906000000000002</v>
      </c>
      <c r="AG11" s="761" t="s">
        <v>1330</v>
      </c>
      <c r="AH11" s="752" t="s">
        <v>2</v>
      </c>
      <c r="AI11" s="752">
        <v>100</v>
      </c>
      <c r="AJ11" s="752">
        <v>15</v>
      </c>
      <c r="AK11" s="752">
        <v>20</v>
      </c>
      <c r="AL11" s="752" t="s">
        <v>4632</v>
      </c>
    </row>
    <row r="12" spans="1:38" s="809" customFormat="1" ht="12" customHeight="1">
      <c r="A12" s="748" t="s">
        <v>69</v>
      </c>
      <c r="B12" s="753">
        <v>43640</v>
      </c>
      <c r="C12" s="789" t="str">
        <f t="shared" si="0"/>
        <v>*PDR1906-1508*</v>
      </c>
      <c r="D12" s="754" t="s">
        <v>4887</v>
      </c>
      <c r="E12" s="748" t="s">
        <v>4886</v>
      </c>
      <c r="F12" s="748"/>
      <c r="G12" s="755" t="s">
        <v>4885</v>
      </c>
      <c r="H12" s="756" t="s">
        <v>1310</v>
      </c>
      <c r="I12" s="756" t="s">
        <v>4884</v>
      </c>
      <c r="J12" s="748">
        <v>500</v>
      </c>
      <c r="K12" s="753">
        <v>22825</v>
      </c>
      <c r="L12" s="756" t="s">
        <v>4883</v>
      </c>
      <c r="M12" s="757" t="s">
        <v>4882</v>
      </c>
      <c r="N12" s="754"/>
      <c r="O12" s="753" t="s">
        <v>1291</v>
      </c>
      <c r="P12" s="753"/>
      <c r="Q12" s="753"/>
      <c r="R12" s="753">
        <v>43642</v>
      </c>
      <c r="S12" s="748">
        <v>500</v>
      </c>
      <c r="T12" s="748"/>
      <c r="U12" s="748" t="s">
        <v>5087</v>
      </c>
      <c r="V12" s="748" t="s">
        <v>1291</v>
      </c>
      <c r="W12" s="758"/>
      <c r="X12" s="759" t="s">
        <v>1829</v>
      </c>
      <c r="Y12" s="757" t="s">
        <v>1313</v>
      </c>
      <c r="Z12" s="754">
        <v>482</v>
      </c>
      <c r="AA12" s="760">
        <v>1395</v>
      </c>
      <c r="AB12" s="329">
        <f t="shared" si="1"/>
        <v>20</v>
      </c>
      <c r="AC12" s="329">
        <f t="shared" si="2"/>
        <v>139.06</v>
      </c>
      <c r="AD12" s="340">
        <f t="shared" si="3"/>
        <v>10.317666666666668</v>
      </c>
      <c r="AE12" s="341">
        <f t="shared" si="4"/>
        <v>10</v>
      </c>
      <c r="AF12" s="340">
        <f t="shared" si="5"/>
        <v>10.1906</v>
      </c>
      <c r="AG12" s="761" t="s">
        <v>1330</v>
      </c>
      <c r="AH12" s="752" t="s">
        <v>2</v>
      </c>
      <c r="AI12" s="752">
        <v>100</v>
      </c>
      <c r="AJ12" s="752">
        <v>15</v>
      </c>
      <c r="AK12" s="752">
        <v>20</v>
      </c>
      <c r="AL12" s="752">
        <v>0</v>
      </c>
    </row>
    <row r="13" spans="1:38" s="762" customFormat="1" ht="12" customHeight="1">
      <c r="A13" s="748" t="s">
        <v>69</v>
      </c>
      <c r="B13" s="753">
        <v>43638</v>
      </c>
      <c r="C13" s="789" t="str">
        <f t="shared" si="0"/>
        <v>*PDR1907-0195*</v>
      </c>
      <c r="D13" s="754" t="s">
        <v>4631</v>
      </c>
      <c r="E13" s="748" t="s">
        <v>4630</v>
      </c>
      <c r="F13" s="748"/>
      <c r="G13" s="755" t="s">
        <v>2102</v>
      </c>
      <c r="H13" s="756" t="s">
        <v>1310</v>
      </c>
      <c r="I13" s="756" t="s">
        <v>2101</v>
      </c>
      <c r="J13" s="748">
        <v>500</v>
      </c>
      <c r="K13" s="753">
        <v>22825</v>
      </c>
      <c r="L13" s="756" t="s">
        <v>2100</v>
      </c>
      <c r="M13" s="757" t="s">
        <v>2099</v>
      </c>
      <c r="N13" s="754"/>
      <c r="O13" s="753" t="s">
        <v>1291</v>
      </c>
      <c r="P13" s="753"/>
      <c r="Q13" s="753"/>
      <c r="R13" s="753">
        <v>43641</v>
      </c>
      <c r="S13" s="748">
        <v>500</v>
      </c>
      <c r="T13" s="748"/>
      <c r="U13" s="748" t="s">
        <v>4926</v>
      </c>
      <c r="V13" s="748" t="s">
        <v>1291</v>
      </c>
      <c r="W13" s="758"/>
      <c r="X13" s="759" t="s">
        <v>1829</v>
      </c>
      <c r="Y13" s="757" t="s">
        <v>1313</v>
      </c>
      <c r="Z13" s="754">
        <v>471</v>
      </c>
      <c r="AA13" s="760">
        <v>1519</v>
      </c>
      <c r="AB13" s="329">
        <f t="shared" si="1"/>
        <v>20</v>
      </c>
      <c r="AC13" s="329">
        <f t="shared" si="2"/>
        <v>159.06</v>
      </c>
      <c r="AD13" s="340">
        <f t="shared" si="3"/>
        <v>10.651</v>
      </c>
      <c r="AE13" s="341">
        <f t="shared" si="4"/>
        <v>10</v>
      </c>
      <c r="AF13" s="340">
        <f t="shared" si="5"/>
        <v>10.390599999999999</v>
      </c>
      <c r="AG13" s="761" t="s">
        <v>1330</v>
      </c>
      <c r="AH13" s="752" t="s">
        <v>2</v>
      </c>
      <c r="AI13" s="752">
        <v>100</v>
      </c>
      <c r="AJ13" s="752">
        <v>15</v>
      </c>
      <c r="AK13" s="752">
        <v>20</v>
      </c>
      <c r="AL13" s="752" t="s">
        <v>2098</v>
      </c>
    </row>
    <row r="14" spans="1:38" s="792" customFormat="1" ht="14.1" customHeight="1">
      <c r="A14" s="256">
        <v>70</v>
      </c>
      <c r="B14" s="257">
        <v>43642</v>
      </c>
      <c r="C14" s="713" t="str">
        <f t="shared" si="0"/>
        <v>*PDR1906-1545*</v>
      </c>
      <c r="D14" s="672" t="s">
        <v>5060</v>
      </c>
      <c r="E14" s="256" t="s">
        <v>3648</v>
      </c>
      <c r="F14" s="256"/>
      <c r="G14" s="297" t="s">
        <v>2464</v>
      </c>
      <c r="H14" s="258" t="s">
        <v>1328</v>
      </c>
      <c r="I14" s="258" t="s">
        <v>2465</v>
      </c>
      <c r="J14" s="256">
        <v>2000</v>
      </c>
      <c r="K14" s="257">
        <v>22825</v>
      </c>
      <c r="L14" s="258" t="s">
        <v>1979</v>
      </c>
      <c r="M14" s="260" t="s">
        <v>2466</v>
      </c>
      <c r="N14" s="672"/>
      <c r="O14" s="257" t="s">
        <v>1291</v>
      </c>
      <c r="P14" s="257"/>
      <c r="Q14" s="257"/>
      <c r="R14" s="257">
        <v>43643</v>
      </c>
      <c r="S14" s="256">
        <v>2000</v>
      </c>
      <c r="T14" s="256"/>
      <c r="U14" s="256" t="s">
        <v>5145</v>
      </c>
      <c r="V14" s="748" t="s">
        <v>1291</v>
      </c>
      <c r="W14" s="259"/>
      <c r="X14" s="680" t="s">
        <v>1828</v>
      </c>
      <c r="Y14" s="674" t="s">
        <v>302</v>
      </c>
      <c r="Z14" s="672">
        <v>1067</v>
      </c>
      <c r="AA14" s="261">
        <v>1397</v>
      </c>
      <c r="AB14" s="329">
        <f t="shared" si="1"/>
        <v>55</v>
      </c>
      <c r="AC14" s="329">
        <f t="shared" si="2"/>
        <v>214.06</v>
      </c>
      <c r="AD14" s="340">
        <f t="shared" si="3"/>
        <v>11.567666666666668</v>
      </c>
      <c r="AE14" s="341">
        <f t="shared" si="4"/>
        <v>11</v>
      </c>
      <c r="AF14" s="340">
        <f t="shared" si="5"/>
        <v>11.3406</v>
      </c>
      <c r="AG14" s="262" t="s">
        <v>1416</v>
      </c>
      <c r="AH14" s="255" t="s">
        <v>2</v>
      </c>
      <c r="AI14" s="255">
        <v>50</v>
      </c>
      <c r="AJ14" s="255">
        <v>15</v>
      </c>
      <c r="AK14" s="255">
        <v>10</v>
      </c>
      <c r="AL14" s="255" t="s">
        <v>1327</v>
      </c>
    </row>
    <row r="15" spans="1:38" s="792" customFormat="1" ht="14.1" customHeight="1">
      <c r="A15" s="256">
        <v>80</v>
      </c>
      <c r="B15" s="257">
        <v>43633</v>
      </c>
      <c r="C15" s="713" t="str">
        <f t="shared" si="0"/>
        <v>*PDR1906-1275*</v>
      </c>
      <c r="D15" s="672" t="s">
        <v>4195</v>
      </c>
      <c r="E15" s="256" t="s">
        <v>4190</v>
      </c>
      <c r="F15" s="256"/>
      <c r="G15" s="297" t="s">
        <v>2001</v>
      </c>
      <c r="H15" s="258" t="s">
        <v>1999</v>
      </c>
      <c r="I15" s="258" t="s">
        <v>1575</v>
      </c>
      <c r="J15" s="256">
        <v>2060</v>
      </c>
      <c r="K15" s="257">
        <v>43643</v>
      </c>
      <c r="L15" s="258" t="s">
        <v>2025</v>
      </c>
      <c r="M15" s="260" t="s">
        <v>3851</v>
      </c>
      <c r="N15" s="672" t="s">
        <v>1308</v>
      </c>
      <c r="O15" s="257" t="s">
        <v>1291</v>
      </c>
      <c r="P15" s="258"/>
      <c r="Q15" s="258"/>
      <c r="R15" s="257">
        <v>43643</v>
      </c>
      <c r="S15" s="256">
        <v>2060</v>
      </c>
      <c r="T15" s="256" t="s">
        <v>2209</v>
      </c>
      <c r="U15" s="256">
        <v>2060</v>
      </c>
      <c r="V15" s="857" t="s">
        <v>2209</v>
      </c>
      <c r="W15" s="259"/>
      <c r="X15" s="680" t="s">
        <v>1828</v>
      </c>
      <c r="Y15" s="674" t="s">
        <v>3850</v>
      </c>
      <c r="Z15" s="672">
        <v>508</v>
      </c>
      <c r="AA15" s="261">
        <v>1675</v>
      </c>
      <c r="AB15" s="329">
        <f t="shared" si="1"/>
        <v>70.599999999999994</v>
      </c>
      <c r="AC15" s="329">
        <f t="shared" si="2"/>
        <v>284.65999999999997</v>
      </c>
      <c r="AD15" s="340">
        <f t="shared" si="3"/>
        <v>12.744333333333334</v>
      </c>
      <c r="AE15" s="341">
        <f t="shared" si="4"/>
        <v>12</v>
      </c>
      <c r="AF15" s="340">
        <f t="shared" si="5"/>
        <v>12.4466</v>
      </c>
      <c r="AG15" s="262" t="s">
        <v>1330</v>
      </c>
      <c r="AH15" s="255" t="s">
        <v>2</v>
      </c>
      <c r="AI15" s="752">
        <v>100</v>
      </c>
      <c r="AJ15" s="255">
        <v>50</v>
      </c>
      <c r="AK15" s="255">
        <v>10</v>
      </c>
      <c r="AL15" s="255" t="s">
        <v>2003</v>
      </c>
    </row>
    <row r="16" spans="1:38" s="792" customFormat="1" ht="14.1" customHeight="1">
      <c r="A16" s="256">
        <v>90</v>
      </c>
      <c r="B16" s="257">
        <v>43633</v>
      </c>
      <c r="C16" s="713" t="str">
        <f t="shared" si="0"/>
        <v>*PDR1906-1277*</v>
      </c>
      <c r="D16" s="672" t="s">
        <v>4194</v>
      </c>
      <c r="E16" s="256" t="s">
        <v>4190</v>
      </c>
      <c r="F16" s="256"/>
      <c r="G16" s="297" t="s">
        <v>2001</v>
      </c>
      <c r="H16" s="258" t="s">
        <v>1999</v>
      </c>
      <c r="I16" s="258" t="s">
        <v>1575</v>
      </c>
      <c r="J16" s="256">
        <v>2060</v>
      </c>
      <c r="K16" s="257">
        <v>43643</v>
      </c>
      <c r="L16" s="258" t="s">
        <v>2025</v>
      </c>
      <c r="M16" s="260" t="s">
        <v>3851</v>
      </c>
      <c r="N16" s="672" t="s">
        <v>1308</v>
      </c>
      <c r="O16" s="257" t="s">
        <v>1291</v>
      </c>
      <c r="P16" s="258"/>
      <c r="Q16" s="258"/>
      <c r="R16" s="257">
        <v>43643</v>
      </c>
      <c r="S16" s="256">
        <v>2060</v>
      </c>
      <c r="T16" s="256" t="s">
        <v>2209</v>
      </c>
      <c r="U16" s="256">
        <v>2060</v>
      </c>
      <c r="V16" s="857" t="s">
        <v>2209</v>
      </c>
      <c r="W16" s="259"/>
      <c r="X16" s="680" t="s">
        <v>1828</v>
      </c>
      <c r="Y16" s="674" t="s">
        <v>3850</v>
      </c>
      <c r="Z16" s="672">
        <v>508</v>
      </c>
      <c r="AA16" s="261">
        <v>1675</v>
      </c>
      <c r="AB16" s="329">
        <f t="shared" si="1"/>
        <v>20.6</v>
      </c>
      <c r="AC16" s="329">
        <f t="shared" si="2"/>
        <v>305.26</v>
      </c>
      <c r="AD16" s="340">
        <f t="shared" si="3"/>
        <v>13.087666666666667</v>
      </c>
      <c r="AE16" s="341">
        <f t="shared" si="4"/>
        <v>13</v>
      </c>
      <c r="AF16" s="340">
        <f t="shared" si="5"/>
        <v>13.0526</v>
      </c>
      <c r="AG16" s="262" t="s">
        <v>1330</v>
      </c>
      <c r="AH16" s="255" t="s">
        <v>2</v>
      </c>
      <c r="AI16" s="752">
        <v>100</v>
      </c>
      <c r="AJ16" s="255"/>
      <c r="AK16" s="255">
        <v>10</v>
      </c>
      <c r="AL16" s="255" t="s">
        <v>2003</v>
      </c>
    </row>
    <row r="17" spans="1:40" s="792" customFormat="1" ht="14.1" customHeight="1">
      <c r="A17" s="256">
        <v>100</v>
      </c>
      <c r="B17" s="257">
        <v>43633</v>
      </c>
      <c r="C17" s="713" t="str">
        <f t="shared" si="0"/>
        <v>*PDR1906-1279*</v>
      </c>
      <c r="D17" s="672" t="s">
        <v>4193</v>
      </c>
      <c r="E17" s="256" t="s">
        <v>4190</v>
      </c>
      <c r="F17" s="256"/>
      <c r="G17" s="297" t="s">
        <v>2001</v>
      </c>
      <c r="H17" s="258" t="s">
        <v>1999</v>
      </c>
      <c r="I17" s="258" t="s">
        <v>1575</v>
      </c>
      <c r="J17" s="256">
        <v>2060</v>
      </c>
      <c r="K17" s="257">
        <v>22826</v>
      </c>
      <c r="L17" s="258" t="s">
        <v>2025</v>
      </c>
      <c r="M17" s="260" t="s">
        <v>3851</v>
      </c>
      <c r="N17" s="672" t="s">
        <v>1308</v>
      </c>
      <c r="O17" s="257" t="s">
        <v>1291</v>
      </c>
      <c r="P17" s="258"/>
      <c r="Q17" s="258"/>
      <c r="R17" s="257">
        <v>43643</v>
      </c>
      <c r="S17" s="256">
        <v>2060</v>
      </c>
      <c r="T17" s="256" t="s">
        <v>2209</v>
      </c>
      <c r="U17" s="256" t="s">
        <v>5146</v>
      </c>
      <c r="V17" s="857" t="s">
        <v>2209</v>
      </c>
      <c r="W17" s="259"/>
      <c r="X17" s="680" t="s">
        <v>1828</v>
      </c>
      <c r="Y17" s="674" t="s">
        <v>3850</v>
      </c>
      <c r="Z17" s="672">
        <v>508</v>
      </c>
      <c r="AA17" s="261">
        <v>1675</v>
      </c>
      <c r="AB17" s="329">
        <f t="shared" si="1"/>
        <v>20.6</v>
      </c>
      <c r="AC17" s="329">
        <f t="shared" si="2"/>
        <v>325.86</v>
      </c>
      <c r="AD17" s="340">
        <f t="shared" si="3"/>
        <v>13.431000000000001</v>
      </c>
      <c r="AE17" s="341">
        <f t="shared" si="4"/>
        <v>13</v>
      </c>
      <c r="AF17" s="340">
        <f t="shared" si="5"/>
        <v>13.258600000000001</v>
      </c>
      <c r="AG17" s="262" t="s">
        <v>1330</v>
      </c>
      <c r="AH17" s="255" t="s">
        <v>2</v>
      </c>
      <c r="AI17" s="752">
        <v>100</v>
      </c>
      <c r="AJ17" s="255"/>
      <c r="AK17" s="255">
        <v>10</v>
      </c>
      <c r="AL17" s="255" t="s">
        <v>2003</v>
      </c>
    </row>
    <row r="18" spans="1:40" s="792" customFormat="1" ht="14.1" customHeight="1">
      <c r="A18" s="256">
        <v>110</v>
      </c>
      <c r="B18" s="257">
        <v>43633</v>
      </c>
      <c r="C18" s="713" t="str">
        <f t="shared" si="0"/>
        <v>*PDR1906-1281*</v>
      </c>
      <c r="D18" s="672" t="s">
        <v>4192</v>
      </c>
      <c r="E18" s="256" t="s">
        <v>4190</v>
      </c>
      <c r="F18" s="256"/>
      <c r="G18" s="297" t="s">
        <v>2001</v>
      </c>
      <c r="H18" s="258" t="s">
        <v>1999</v>
      </c>
      <c r="I18" s="258" t="s">
        <v>1575</v>
      </c>
      <c r="J18" s="256">
        <v>2060</v>
      </c>
      <c r="K18" s="257">
        <v>22826</v>
      </c>
      <c r="L18" s="258" t="s">
        <v>2025</v>
      </c>
      <c r="M18" s="260" t="s">
        <v>3851</v>
      </c>
      <c r="N18" s="672" t="s">
        <v>1308</v>
      </c>
      <c r="O18" s="257" t="s">
        <v>1291</v>
      </c>
      <c r="P18" s="258"/>
      <c r="Q18" s="258"/>
      <c r="R18" s="257">
        <v>43643</v>
      </c>
      <c r="S18" s="256">
        <v>2060</v>
      </c>
      <c r="T18" s="256" t="s">
        <v>2209</v>
      </c>
      <c r="U18" s="256" t="s">
        <v>5147</v>
      </c>
      <c r="V18" s="857" t="s">
        <v>2209</v>
      </c>
      <c r="W18" s="259"/>
      <c r="X18" s="680" t="s">
        <v>1828</v>
      </c>
      <c r="Y18" s="674" t="s">
        <v>3850</v>
      </c>
      <c r="Z18" s="672">
        <v>508</v>
      </c>
      <c r="AA18" s="261">
        <v>1675</v>
      </c>
      <c r="AB18" s="329">
        <f t="shared" si="1"/>
        <v>20.6</v>
      </c>
      <c r="AC18" s="329">
        <f t="shared" si="2"/>
        <v>346.46000000000004</v>
      </c>
      <c r="AD18" s="340">
        <f t="shared" si="3"/>
        <v>13.774333333333335</v>
      </c>
      <c r="AE18" s="341">
        <f t="shared" si="4"/>
        <v>13</v>
      </c>
      <c r="AF18" s="340">
        <f t="shared" si="5"/>
        <v>13.464600000000001</v>
      </c>
      <c r="AG18" s="262" t="s">
        <v>1330</v>
      </c>
      <c r="AH18" s="255" t="s">
        <v>2</v>
      </c>
      <c r="AI18" s="752">
        <v>100</v>
      </c>
      <c r="AJ18" s="255"/>
      <c r="AK18" s="255">
        <v>10</v>
      </c>
      <c r="AL18" s="255" t="s">
        <v>2003</v>
      </c>
    </row>
    <row r="19" spans="1:40" s="792" customFormat="1" ht="14.1" customHeight="1">
      <c r="A19" s="256">
        <v>120</v>
      </c>
      <c r="B19" s="257">
        <v>43633</v>
      </c>
      <c r="C19" s="713" t="str">
        <f t="shared" si="0"/>
        <v>*PDR1906-1283*</v>
      </c>
      <c r="D19" s="672" t="s">
        <v>4191</v>
      </c>
      <c r="E19" s="256" t="s">
        <v>4190</v>
      </c>
      <c r="F19" s="256"/>
      <c r="G19" s="297" t="s">
        <v>2001</v>
      </c>
      <c r="H19" s="258" t="s">
        <v>1999</v>
      </c>
      <c r="I19" s="258" t="s">
        <v>1575</v>
      </c>
      <c r="J19" s="256">
        <v>2060</v>
      </c>
      <c r="K19" s="257">
        <v>22826</v>
      </c>
      <c r="L19" s="258" t="s">
        <v>2025</v>
      </c>
      <c r="M19" s="260" t="s">
        <v>3851</v>
      </c>
      <c r="N19" s="672" t="s">
        <v>1308</v>
      </c>
      <c r="O19" s="257" t="s">
        <v>1291</v>
      </c>
      <c r="P19" s="258"/>
      <c r="Q19" s="258"/>
      <c r="R19" s="257">
        <v>43643</v>
      </c>
      <c r="S19" s="256">
        <v>2060</v>
      </c>
      <c r="T19" s="256" t="s">
        <v>2209</v>
      </c>
      <c r="U19" s="256" t="s">
        <v>5148</v>
      </c>
      <c r="V19" s="857" t="s">
        <v>2209</v>
      </c>
      <c r="W19" s="259"/>
      <c r="X19" s="680" t="s">
        <v>1828</v>
      </c>
      <c r="Y19" s="674" t="s">
        <v>3850</v>
      </c>
      <c r="Z19" s="672">
        <v>508</v>
      </c>
      <c r="AA19" s="261">
        <v>1675</v>
      </c>
      <c r="AB19" s="329">
        <f t="shared" si="1"/>
        <v>20.6</v>
      </c>
      <c r="AC19" s="329">
        <f t="shared" si="2"/>
        <v>367.06000000000006</v>
      </c>
      <c r="AD19" s="340">
        <f t="shared" si="3"/>
        <v>14.117666666666668</v>
      </c>
      <c r="AE19" s="341">
        <f t="shared" si="4"/>
        <v>14</v>
      </c>
      <c r="AF19" s="340">
        <f t="shared" si="5"/>
        <v>14.070600000000001</v>
      </c>
      <c r="AG19" s="262" t="s">
        <v>1330</v>
      </c>
      <c r="AH19" s="255" t="s">
        <v>2</v>
      </c>
      <c r="AI19" s="752">
        <v>100</v>
      </c>
      <c r="AJ19" s="255"/>
      <c r="AK19" s="255">
        <v>10</v>
      </c>
      <c r="AL19" s="255" t="s">
        <v>2003</v>
      </c>
    </row>
    <row r="20" spans="1:40" s="762" customFormat="1" ht="12" customHeight="1">
      <c r="A20" s="748" t="s">
        <v>69</v>
      </c>
      <c r="B20" s="753">
        <v>43631</v>
      </c>
      <c r="C20" s="789" t="str">
        <f t="shared" si="0"/>
        <v>*PDR1906-1252*</v>
      </c>
      <c r="D20" s="754" t="s">
        <v>4152</v>
      </c>
      <c r="E20" s="748" t="s">
        <v>4151</v>
      </c>
      <c r="F20" s="748"/>
      <c r="G20" s="755" t="s">
        <v>2834</v>
      </c>
      <c r="H20" s="756" t="s">
        <v>2207</v>
      </c>
      <c r="I20" s="756" t="s">
        <v>2833</v>
      </c>
      <c r="J20" s="748">
        <v>2000</v>
      </c>
      <c r="K20" s="753">
        <v>22825</v>
      </c>
      <c r="L20" s="756" t="s">
        <v>2832</v>
      </c>
      <c r="M20" s="757" t="s">
        <v>2831</v>
      </c>
      <c r="N20" s="754"/>
      <c r="O20" s="753" t="s">
        <v>1291</v>
      </c>
      <c r="P20" s="753"/>
      <c r="Q20" s="753"/>
      <c r="R20" s="753">
        <v>43641</v>
      </c>
      <c r="S20" s="748">
        <v>2000</v>
      </c>
      <c r="T20" s="748"/>
      <c r="U20" s="748" t="s">
        <v>5013</v>
      </c>
      <c r="V20" s="748" t="s">
        <v>1291</v>
      </c>
      <c r="W20" s="758"/>
      <c r="X20" s="759" t="s">
        <v>1828</v>
      </c>
      <c r="Y20" s="763" t="s">
        <v>502</v>
      </c>
      <c r="Z20" s="754">
        <v>388</v>
      </c>
      <c r="AA20" s="760">
        <v>1319</v>
      </c>
      <c r="AB20" s="329">
        <f t="shared" si="1"/>
        <v>35</v>
      </c>
      <c r="AC20" s="329">
        <f t="shared" si="2"/>
        <v>402.06000000000006</v>
      </c>
      <c r="AD20" s="340">
        <f t="shared" si="3"/>
        <v>14.701000000000001</v>
      </c>
      <c r="AE20" s="341">
        <f t="shared" si="4"/>
        <v>14</v>
      </c>
      <c r="AF20" s="340">
        <f t="shared" si="5"/>
        <v>14.4206</v>
      </c>
      <c r="AG20" s="761" t="s">
        <v>1330</v>
      </c>
      <c r="AH20" s="752" t="s">
        <v>2</v>
      </c>
      <c r="AI20" s="752">
        <v>100</v>
      </c>
      <c r="AJ20" s="752">
        <v>15</v>
      </c>
      <c r="AK20" s="752">
        <v>10</v>
      </c>
      <c r="AL20" s="752" t="s">
        <v>2830</v>
      </c>
    </row>
    <row r="21" spans="1:40" s="762" customFormat="1" ht="12" customHeight="1">
      <c r="A21" s="748" t="s">
        <v>69</v>
      </c>
      <c r="B21" s="753">
        <v>43640</v>
      </c>
      <c r="C21" s="789" t="str">
        <f t="shared" si="0"/>
        <v>*PDR1906-1456*</v>
      </c>
      <c r="D21" s="754" t="s">
        <v>4784</v>
      </c>
      <c r="E21" s="748" t="s">
        <v>4783</v>
      </c>
      <c r="F21" s="748"/>
      <c r="G21" s="755" t="s">
        <v>4782</v>
      </c>
      <c r="H21" s="756" t="s">
        <v>4781</v>
      </c>
      <c r="I21" s="756" t="s">
        <v>4780</v>
      </c>
      <c r="J21" s="748">
        <v>2000</v>
      </c>
      <c r="K21" s="753">
        <v>22825</v>
      </c>
      <c r="L21" s="756" t="s">
        <v>1316</v>
      </c>
      <c r="M21" s="757" t="s">
        <v>4779</v>
      </c>
      <c r="N21" s="754"/>
      <c r="O21" s="753" t="s">
        <v>1291</v>
      </c>
      <c r="P21" s="753"/>
      <c r="Q21" s="753"/>
      <c r="R21" s="753">
        <v>43641</v>
      </c>
      <c r="S21" s="748">
        <v>2000</v>
      </c>
      <c r="T21" s="748"/>
      <c r="U21" s="748" t="s">
        <v>5015</v>
      </c>
      <c r="V21" s="748" t="s">
        <v>1291</v>
      </c>
      <c r="W21" s="758"/>
      <c r="X21" s="759" t="s">
        <v>1828</v>
      </c>
      <c r="Y21" s="763" t="s">
        <v>4778</v>
      </c>
      <c r="Z21" s="754">
        <v>475</v>
      </c>
      <c r="AA21" s="760">
        <v>1265</v>
      </c>
      <c r="AB21" s="329">
        <f t="shared" si="1"/>
        <v>35</v>
      </c>
      <c r="AC21" s="329">
        <f t="shared" si="2"/>
        <v>437.06000000000006</v>
      </c>
      <c r="AD21" s="340">
        <f t="shared" si="3"/>
        <v>15.284333333333334</v>
      </c>
      <c r="AE21" s="341">
        <f t="shared" si="4"/>
        <v>15</v>
      </c>
      <c r="AF21" s="340">
        <f t="shared" si="5"/>
        <v>15.1706</v>
      </c>
      <c r="AG21" s="761" t="s">
        <v>1330</v>
      </c>
      <c r="AH21" s="752" t="s">
        <v>2</v>
      </c>
      <c r="AI21" s="752">
        <v>100</v>
      </c>
      <c r="AJ21" s="752">
        <v>15</v>
      </c>
      <c r="AK21" s="752">
        <v>10</v>
      </c>
      <c r="AL21" s="752">
        <v>0</v>
      </c>
    </row>
    <row r="22" spans="1:40" s="809" customFormat="1" ht="12" customHeight="1">
      <c r="A22" s="748" t="s">
        <v>69</v>
      </c>
      <c r="B22" s="753">
        <v>43641</v>
      </c>
      <c r="C22" s="789" t="str">
        <f t="shared" si="0"/>
        <v>*PDR1906-1538*</v>
      </c>
      <c r="D22" s="754" t="s">
        <v>4915</v>
      </c>
      <c r="E22" s="748" t="s">
        <v>4914</v>
      </c>
      <c r="F22" s="748"/>
      <c r="G22" s="755" t="s">
        <v>4913</v>
      </c>
      <c r="H22" s="756" t="s">
        <v>2777</v>
      </c>
      <c r="I22" s="756" t="s">
        <v>500</v>
      </c>
      <c r="J22" s="748">
        <v>1500</v>
      </c>
      <c r="K22" s="753">
        <v>22825</v>
      </c>
      <c r="L22" s="756" t="s">
        <v>1316</v>
      </c>
      <c r="M22" s="757" t="s">
        <v>4912</v>
      </c>
      <c r="N22" s="754"/>
      <c r="O22" s="753" t="s">
        <v>1291</v>
      </c>
      <c r="P22" s="753"/>
      <c r="Q22" s="753"/>
      <c r="R22" s="753">
        <v>43642</v>
      </c>
      <c r="S22" s="748">
        <v>1500</v>
      </c>
      <c r="T22" s="748"/>
      <c r="U22" s="748" t="s">
        <v>5075</v>
      </c>
      <c r="V22" s="748" t="s">
        <v>1291</v>
      </c>
      <c r="W22" s="758"/>
      <c r="X22" s="759" t="s">
        <v>1828</v>
      </c>
      <c r="Y22" s="763" t="s">
        <v>502</v>
      </c>
      <c r="Z22" s="754">
        <v>506</v>
      </c>
      <c r="AA22" s="760">
        <v>1765</v>
      </c>
      <c r="AB22" s="329">
        <f t="shared" si="1"/>
        <v>30</v>
      </c>
      <c r="AC22" s="329">
        <f t="shared" si="2"/>
        <v>467.06000000000006</v>
      </c>
      <c r="AD22" s="340">
        <f t="shared" si="3"/>
        <v>15.784333333333334</v>
      </c>
      <c r="AE22" s="341">
        <f t="shared" si="4"/>
        <v>15</v>
      </c>
      <c r="AF22" s="340">
        <f t="shared" si="5"/>
        <v>15.470600000000001</v>
      </c>
      <c r="AG22" s="761" t="s">
        <v>1330</v>
      </c>
      <c r="AH22" s="752" t="s">
        <v>2</v>
      </c>
      <c r="AI22" s="752">
        <v>100</v>
      </c>
      <c r="AJ22" s="752">
        <v>15</v>
      </c>
      <c r="AK22" s="752">
        <v>10</v>
      </c>
      <c r="AL22" s="752" t="s">
        <v>2035</v>
      </c>
    </row>
    <row r="23" spans="1:40" s="762" customFormat="1" ht="12" customHeight="1">
      <c r="A23" s="748" t="s">
        <v>69</v>
      </c>
      <c r="B23" s="753">
        <v>43630</v>
      </c>
      <c r="C23" s="789" t="str">
        <f t="shared" si="0"/>
        <v>*PDR1906-1212*</v>
      </c>
      <c r="D23" s="754" t="s">
        <v>4033</v>
      </c>
      <c r="E23" s="748" t="s">
        <v>2785</v>
      </c>
      <c r="F23" s="748"/>
      <c r="G23" s="755" t="s">
        <v>2784</v>
      </c>
      <c r="H23" s="756" t="s">
        <v>1303</v>
      </c>
      <c r="I23" s="756" t="s">
        <v>4028</v>
      </c>
      <c r="J23" s="748">
        <v>1613</v>
      </c>
      <c r="K23" s="753">
        <v>22826</v>
      </c>
      <c r="L23" s="756" t="s">
        <v>2672</v>
      </c>
      <c r="M23" s="757" t="s">
        <v>2782</v>
      </c>
      <c r="N23" s="754"/>
      <c r="O23" s="753" t="s">
        <v>1291</v>
      </c>
      <c r="P23" s="753"/>
      <c r="Q23" s="753"/>
      <c r="R23" s="753">
        <v>43642</v>
      </c>
      <c r="S23" s="748">
        <v>1613</v>
      </c>
      <c r="T23" s="748"/>
      <c r="U23" s="748" t="s">
        <v>5076</v>
      </c>
      <c r="V23" s="748" t="s">
        <v>1291</v>
      </c>
      <c r="W23" s="758"/>
      <c r="X23" s="759" t="s">
        <v>1828</v>
      </c>
      <c r="Y23" s="763" t="s">
        <v>1380</v>
      </c>
      <c r="Z23" s="754">
        <v>550</v>
      </c>
      <c r="AA23" s="760">
        <v>1293</v>
      </c>
      <c r="AB23" s="329">
        <f t="shared" si="1"/>
        <v>31.13</v>
      </c>
      <c r="AC23" s="329">
        <f t="shared" si="2"/>
        <v>498.19000000000005</v>
      </c>
      <c r="AD23" s="340">
        <f t="shared" si="3"/>
        <v>16.303166666666669</v>
      </c>
      <c r="AE23" s="341">
        <f t="shared" si="4"/>
        <v>16</v>
      </c>
      <c r="AF23" s="340">
        <f t="shared" si="5"/>
        <v>16.181900000000002</v>
      </c>
      <c r="AG23" s="761" t="s">
        <v>1330</v>
      </c>
      <c r="AH23" s="752" t="s">
        <v>2</v>
      </c>
      <c r="AI23" s="752">
        <v>100</v>
      </c>
      <c r="AJ23" s="752">
        <v>15</v>
      </c>
      <c r="AK23" s="752">
        <v>10</v>
      </c>
      <c r="AL23" s="752" t="s">
        <v>2315</v>
      </c>
    </row>
    <row r="24" spans="1:40" s="809" customFormat="1" ht="12" customHeight="1">
      <c r="A24" s="748" t="s">
        <v>69</v>
      </c>
      <c r="B24" s="753">
        <v>43641</v>
      </c>
      <c r="C24" s="789" t="str">
        <f t="shared" si="0"/>
        <v>*PDR1906-1533*</v>
      </c>
      <c r="D24" s="754" t="s">
        <v>4924</v>
      </c>
      <c r="E24" s="748" t="s">
        <v>4923</v>
      </c>
      <c r="F24" s="748"/>
      <c r="G24" s="755" t="s">
        <v>4922</v>
      </c>
      <c r="H24" s="756" t="s">
        <v>1303</v>
      </c>
      <c r="I24" s="756" t="s">
        <v>4921</v>
      </c>
      <c r="J24" s="748">
        <v>205</v>
      </c>
      <c r="K24" s="753">
        <v>22826</v>
      </c>
      <c r="L24" s="756" t="s">
        <v>1371</v>
      </c>
      <c r="M24" s="757" t="s">
        <v>4920</v>
      </c>
      <c r="N24" s="754"/>
      <c r="O24" s="753" t="s">
        <v>1291</v>
      </c>
      <c r="P24" s="753"/>
      <c r="Q24" s="753"/>
      <c r="R24" s="753">
        <v>43642</v>
      </c>
      <c r="S24" s="748">
        <v>205</v>
      </c>
      <c r="T24" s="748"/>
      <c r="U24" s="748" t="s">
        <v>5016</v>
      </c>
      <c r="V24" s="748" t="s">
        <v>1291</v>
      </c>
      <c r="W24" s="758"/>
      <c r="X24" s="759" t="s">
        <v>1828</v>
      </c>
      <c r="Y24" s="763" t="s">
        <v>1304</v>
      </c>
      <c r="Z24" s="754">
        <v>433</v>
      </c>
      <c r="AA24" s="760">
        <v>1111</v>
      </c>
      <c r="AB24" s="329">
        <f t="shared" si="1"/>
        <v>17.05</v>
      </c>
      <c r="AC24" s="329">
        <f t="shared" si="2"/>
        <v>515.24</v>
      </c>
      <c r="AD24" s="340">
        <f t="shared" si="3"/>
        <v>16.587333333333333</v>
      </c>
      <c r="AE24" s="341">
        <f t="shared" si="4"/>
        <v>16</v>
      </c>
      <c r="AF24" s="340">
        <f t="shared" si="5"/>
        <v>16.352399999999999</v>
      </c>
      <c r="AG24" s="761" t="s">
        <v>1330</v>
      </c>
      <c r="AH24" s="752" t="s">
        <v>2</v>
      </c>
      <c r="AI24" s="752">
        <v>100</v>
      </c>
      <c r="AJ24" s="752">
        <v>15</v>
      </c>
      <c r="AK24" s="752">
        <v>10</v>
      </c>
      <c r="AL24" s="752" t="s">
        <v>2142</v>
      </c>
    </row>
    <row r="25" spans="1:40" s="792" customFormat="1" ht="14.1" customHeight="1">
      <c r="A25" s="256" t="s">
        <v>66</v>
      </c>
      <c r="B25" s="257">
        <v>43610</v>
      </c>
      <c r="C25" s="713" t="str">
        <f t="shared" si="0"/>
        <v>*PDR1906-0313*</v>
      </c>
      <c r="D25" s="672" t="s">
        <v>2825</v>
      </c>
      <c r="E25" s="256" t="s">
        <v>2822</v>
      </c>
      <c r="F25" s="256"/>
      <c r="G25" s="297" t="s">
        <v>1995</v>
      </c>
      <c r="H25" s="258" t="s">
        <v>1307</v>
      </c>
      <c r="I25" s="258" t="s">
        <v>1994</v>
      </c>
      <c r="J25" s="256">
        <v>460</v>
      </c>
      <c r="K25" s="257">
        <v>43644</v>
      </c>
      <c r="L25" s="258" t="s">
        <v>1993</v>
      </c>
      <c r="M25" s="260" t="s">
        <v>2115</v>
      </c>
      <c r="N25" s="672" t="s">
        <v>2150</v>
      </c>
      <c r="O25" s="257" t="s">
        <v>1291</v>
      </c>
      <c r="P25" s="857"/>
      <c r="Q25" s="257"/>
      <c r="R25" s="257">
        <v>43637</v>
      </c>
      <c r="S25" s="256">
        <v>300</v>
      </c>
      <c r="T25" s="256"/>
      <c r="U25" s="256">
        <v>300</v>
      </c>
      <c r="V25" s="256" t="s">
        <v>1291</v>
      </c>
      <c r="W25" s="259"/>
      <c r="X25" s="680" t="s">
        <v>1831</v>
      </c>
      <c r="Y25" s="260" t="s">
        <v>1306</v>
      </c>
      <c r="Z25" s="672">
        <v>718</v>
      </c>
      <c r="AA25" s="261">
        <v>1125</v>
      </c>
      <c r="AB25" s="329">
        <f t="shared" si="1"/>
        <v>18</v>
      </c>
      <c r="AC25" s="329">
        <f t="shared" si="2"/>
        <v>533.24</v>
      </c>
      <c r="AD25" s="340">
        <f t="shared" si="3"/>
        <v>16.887333333333334</v>
      </c>
      <c r="AE25" s="341">
        <f t="shared" si="4"/>
        <v>16</v>
      </c>
      <c r="AF25" s="340">
        <f t="shared" si="5"/>
        <v>16.532399999999999</v>
      </c>
      <c r="AG25" s="262" t="s">
        <v>1330</v>
      </c>
      <c r="AH25" s="255" t="s">
        <v>2151</v>
      </c>
      <c r="AI25" s="752">
        <v>100</v>
      </c>
      <c r="AJ25" s="255">
        <v>15</v>
      </c>
      <c r="AK25" s="255">
        <v>20</v>
      </c>
      <c r="AL25" s="751" t="s">
        <v>2114</v>
      </c>
    </row>
    <row r="26" spans="1:40" s="274" customFormat="1" ht="14.1" customHeight="1">
      <c r="A26" s="256">
        <v>190</v>
      </c>
      <c r="B26" s="257">
        <v>43637</v>
      </c>
      <c r="C26" s="713" t="str">
        <f t="shared" si="0"/>
        <v>*PDR1907-0171*</v>
      </c>
      <c r="D26" s="672" t="s">
        <v>4542</v>
      </c>
      <c r="E26" s="256" t="s">
        <v>4540</v>
      </c>
      <c r="F26" s="256"/>
      <c r="G26" s="297" t="s">
        <v>4539</v>
      </c>
      <c r="H26" s="258" t="s">
        <v>2012</v>
      </c>
      <c r="I26" s="258" t="s">
        <v>4538</v>
      </c>
      <c r="J26" s="256">
        <v>1500</v>
      </c>
      <c r="K26" s="257">
        <v>43644</v>
      </c>
      <c r="L26" s="258" t="s">
        <v>4537</v>
      </c>
      <c r="M26" s="260" t="s">
        <v>4536</v>
      </c>
      <c r="N26" s="672"/>
      <c r="O26" s="257" t="s">
        <v>1291</v>
      </c>
      <c r="P26" s="257"/>
      <c r="Q26" s="257"/>
      <c r="R26" s="257">
        <v>43642</v>
      </c>
      <c r="S26" s="256">
        <v>1500</v>
      </c>
      <c r="T26" s="256"/>
      <c r="U26" s="256" t="s">
        <v>5077</v>
      </c>
      <c r="V26" s="256" t="s">
        <v>1291</v>
      </c>
      <c r="W26" s="259"/>
      <c r="X26" s="680" t="s">
        <v>1828</v>
      </c>
      <c r="Y26" s="674" t="s">
        <v>1314</v>
      </c>
      <c r="Z26" s="672">
        <v>1013</v>
      </c>
      <c r="AA26" s="261">
        <v>1781</v>
      </c>
      <c r="AB26" s="329">
        <f t="shared" si="1"/>
        <v>45</v>
      </c>
      <c r="AC26" s="329">
        <f t="shared" si="2"/>
        <v>578.24</v>
      </c>
      <c r="AD26" s="340">
        <f t="shared" si="3"/>
        <v>17.637333333333334</v>
      </c>
      <c r="AE26" s="341">
        <f t="shared" si="4"/>
        <v>17</v>
      </c>
      <c r="AF26" s="340">
        <f t="shared" si="5"/>
        <v>17.382400000000001</v>
      </c>
      <c r="AG26" s="262" t="s">
        <v>1330</v>
      </c>
      <c r="AH26" s="255" t="s">
        <v>2</v>
      </c>
      <c r="AI26" s="255">
        <v>50</v>
      </c>
      <c r="AJ26" s="255">
        <v>15</v>
      </c>
      <c r="AK26" s="255">
        <v>10</v>
      </c>
      <c r="AL26" s="255" t="s">
        <v>4535</v>
      </c>
    </row>
    <row r="27" spans="1:40" s="274" customFormat="1" ht="14.1" customHeight="1">
      <c r="A27" s="256">
        <v>200</v>
      </c>
      <c r="B27" s="257">
        <v>43637</v>
      </c>
      <c r="C27" s="713" t="str">
        <f t="shared" si="0"/>
        <v>*PDR1907-0172*</v>
      </c>
      <c r="D27" s="672" t="s">
        <v>4541</v>
      </c>
      <c r="E27" s="256" t="s">
        <v>4540</v>
      </c>
      <c r="F27" s="256"/>
      <c r="G27" s="297" t="s">
        <v>4539</v>
      </c>
      <c r="H27" s="258" t="s">
        <v>2012</v>
      </c>
      <c r="I27" s="258" t="s">
        <v>4538</v>
      </c>
      <c r="J27" s="256">
        <v>1000</v>
      </c>
      <c r="K27" s="257">
        <v>43644</v>
      </c>
      <c r="L27" s="258" t="s">
        <v>4537</v>
      </c>
      <c r="M27" s="260" t="s">
        <v>4536</v>
      </c>
      <c r="N27" s="672"/>
      <c r="O27" s="257" t="s">
        <v>1291</v>
      </c>
      <c r="P27" s="257"/>
      <c r="Q27" s="257"/>
      <c r="R27" s="257">
        <v>43642</v>
      </c>
      <c r="S27" s="256">
        <v>1000</v>
      </c>
      <c r="T27" s="256"/>
      <c r="U27" s="256" t="s">
        <v>5078</v>
      </c>
      <c r="V27" s="256" t="s">
        <v>1291</v>
      </c>
      <c r="W27" s="259"/>
      <c r="X27" s="680" t="s">
        <v>1828</v>
      </c>
      <c r="Y27" s="674" t="s">
        <v>1314</v>
      </c>
      <c r="Z27" s="672">
        <v>1013</v>
      </c>
      <c r="AA27" s="261">
        <v>1781</v>
      </c>
      <c r="AB27" s="329">
        <f t="shared" si="1"/>
        <v>20</v>
      </c>
      <c r="AC27" s="329">
        <f t="shared" si="2"/>
        <v>598.24</v>
      </c>
      <c r="AD27" s="340">
        <f t="shared" si="3"/>
        <v>17.970666666666666</v>
      </c>
      <c r="AE27" s="341">
        <f t="shared" si="4"/>
        <v>17</v>
      </c>
      <c r="AF27" s="340">
        <f t="shared" si="5"/>
        <v>17.5824</v>
      </c>
      <c r="AG27" s="262" t="s">
        <v>1330</v>
      </c>
      <c r="AH27" s="255" t="s">
        <v>2</v>
      </c>
      <c r="AI27" s="255">
        <v>50</v>
      </c>
      <c r="AJ27" s="255"/>
      <c r="AK27" s="255">
        <v>10</v>
      </c>
      <c r="AL27" s="255" t="s">
        <v>4535</v>
      </c>
    </row>
    <row r="28" spans="1:40" s="792" customFormat="1" ht="14.1" customHeight="1">
      <c r="A28" s="256" t="s">
        <v>66</v>
      </c>
      <c r="B28" s="257">
        <v>43596</v>
      </c>
      <c r="C28" s="713" t="str">
        <f t="shared" si="0"/>
        <v>*PDW1906-0114*</v>
      </c>
      <c r="D28" s="672" t="s">
        <v>4897</v>
      </c>
      <c r="E28" s="256" t="s">
        <v>2488</v>
      </c>
      <c r="F28" s="256"/>
      <c r="G28" s="297" t="s">
        <v>2493</v>
      </c>
      <c r="H28" s="258" t="s">
        <v>2012</v>
      </c>
      <c r="I28" s="258" t="s">
        <v>2494</v>
      </c>
      <c r="J28" s="256">
        <v>95</v>
      </c>
      <c r="K28" s="257">
        <v>43645</v>
      </c>
      <c r="L28" s="258" t="s">
        <v>2495</v>
      </c>
      <c r="M28" s="260" t="s">
        <v>2496</v>
      </c>
      <c r="N28" s="672"/>
      <c r="O28" s="257" t="s">
        <v>1291</v>
      </c>
      <c r="P28" s="257"/>
      <c r="Q28" s="257"/>
      <c r="R28" s="257" t="s">
        <v>4898</v>
      </c>
      <c r="S28" s="256">
        <v>95</v>
      </c>
      <c r="T28" s="256"/>
      <c r="U28" s="256" t="s">
        <v>5079</v>
      </c>
      <c r="V28" s="256" t="s">
        <v>1291</v>
      </c>
      <c r="W28" s="259"/>
      <c r="X28" s="680" t="s">
        <v>1828</v>
      </c>
      <c r="Y28" s="674" t="s">
        <v>1314</v>
      </c>
      <c r="Z28" s="672">
        <v>882</v>
      </c>
      <c r="AA28" s="261">
        <v>2297</v>
      </c>
      <c r="AB28" s="329">
        <f t="shared" si="1"/>
        <v>16.899999999999999</v>
      </c>
      <c r="AC28" s="329">
        <f t="shared" si="2"/>
        <v>615.14</v>
      </c>
      <c r="AD28" s="340">
        <f t="shared" si="3"/>
        <v>18.252333333333333</v>
      </c>
      <c r="AE28" s="341">
        <f t="shared" si="4"/>
        <v>18</v>
      </c>
      <c r="AF28" s="340">
        <f t="shared" si="5"/>
        <v>18.151399999999999</v>
      </c>
      <c r="AG28" s="262" t="s">
        <v>1330</v>
      </c>
      <c r="AH28" s="255" t="s">
        <v>2</v>
      </c>
      <c r="AI28" s="255">
        <v>50</v>
      </c>
      <c r="AJ28" s="255">
        <v>15</v>
      </c>
      <c r="AK28" s="255">
        <v>10</v>
      </c>
      <c r="AL28" s="255">
        <v>0</v>
      </c>
    </row>
    <row r="29" spans="1:40" s="792" customFormat="1" ht="14.1" customHeight="1">
      <c r="A29" s="256">
        <v>220</v>
      </c>
      <c r="B29" s="257">
        <v>43642</v>
      </c>
      <c r="C29" s="713" t="str">
        <f t="shared" si="0"/>
        <v>*PDR1906-1541*</v>
      </c>
      <c r="D29" s="672" t="s">
        <v>5069</v>
      </c>
      <c r="E29" s="256" t="s">
        <v>5025</v>
      </c>
      <c r="F29" s="256"/>
      <c r="G29" s="297" t="s">
        <v>1592</v>
      </c>
      <c r="H29" s="258" t="s">
        <v>1303</v>
      </c>
      <c r="I29" s="258" t="s">
        <v>1591</v>
      </c>
      <c r="J29" s="256">
        <v>2500</v>
      </c>
      <c r="K29" s="257">
        <v>22826</v>
      </c>
      <c r="L29" s="258" t="s">
        <v>1590</v>
      </c>
      <c r="M29" s="260" t="s">
        <v>1589</v>
      </c>
      <c r="N29" s="672"/>
      <c r="O29" s="257" t="s">
        <v>1291</v>
      </c>
      <c r="P29" s="257"/>
      <c r="Q29" s="257"/>
      <c r="R29" s="257">
        <v>43643</v>
      </c>
      <c r="S29" s="256">
        <v>2500</v>
      </c>
      <c r="T29" s="256"/>
      <c r="U29" s="256">
        <v>2497</v>
      </c>
      <c r="V29" s="256" t="s">
        <v>1291</v>
      </c>
      <c r="W29" s="259"/>
      <c r="X29" s="680" t="s">
        <v>1828</v>
      </c>
      <c r="Y29" s="674" t="s">
        <v>1380</v>
      </c>
      <c r="Z29" s="672">
        <v>550</v>
      </c>
      <c r="AA29" s="261">
        <v>1293</v>
      </c>
      <c r="AB29" s="329">
        <f t="shared" si="1"/>
        <v>65</v>
      </c>
      <c r="AC29" s="329">
        <f t="shared" si="2"/>
        <v>680.14</v>
      </c>
      <c r="AD29" s="340">
        <f t="shared" si="3"/>
        <v>19.335666666666668</v>
      </c>
      <c r="AE29" s="341">
        <f t="shared" si="4"/>
        <v>19</v>
      </c>
      <c r="AF29" s="340">
        <f t="shared" si="5"/>
        <v>19.2014</v>
      </c>
      <c r="AG29" s="262" t="s">
        <v>1330</v>
      </c>
      <c r="AH29" s="255" t="s">
        <v>2</v>
      </c>
      <c r="AI29" s="255">
        <v>50</v>
      </c>
      <c r="AJ29" s="255">
        <v>15</v>
      </c>
      <c r="AK29" s="255">
        <v>10</v>
      </c>
      <c r="AL29" s="255">
        <v>0</v>
      </c>
    </row>
    <row r="30" spans="1:40" s="792" customFormat="1" ht="14.1" customHeight="1">
      <c r="A30" s="256">
        <v>230</v>
      </c>
      <c r="B30" s="257">
        <v>43641</v>
      </c>
      <c r="C30" s="713" t="str">
        <f t="shared" si="0"/>
        <v>*PDR1906-1535*</v>
      </c>
      <c r="D30" s="672" t="s">
        <v>4919</v>
      </c>
      <c r="E30" s="256" t="s">
        <v>4916</v>
      </c>
      <c r="F30" s="256"/>
      <c r="G30" s="297" t="s">
        <v>2521</v>
      </c>
      <c r="H30" s="258" t="s">
        <v>2427</v>
      </c>
      <c r="I30" s="258" t="s">
        <v>2805</v>
      </c>
      <c r="J30" s="256">
        <v>1000</v>
      </c>
      <c r="K30" s="257">
        <v>43644</v>
      </c>
      <c r="L30" s="258" t="s">
        <v>2522</v>
      </c>
      <c r="M30" s="260" t="s">
        <v>2523</v>
      </c>
      <c r="N30" s="672"/>
      <c r="O30" s="257" t="s">
        <v>1291</v>
      </c>
      <c r="P30" s="257"/>
      <c r="Q30" s="257"/>
      <c r="R30" s="257">
        <v>43643</v>
      </c>
      <c r="S30" s="256">
        <v>1000</v>
      </c>
      <c r="T30" s="256"/>
      <c r="U30" s="256" t="s">
        <v>5014</v>
      </c>
      <c r="V30" s="256" t="s">
        <v>1291</v>
      </c>
      <c r="W30" s="259"/>
      <c r="X30" s="680" t="s">
        <v>1828</v>
      </c>
      <c r="Y30" s="674" t="s">
        <v>2524</v>
      </c>
      <c r="Z30" s="672">
        <v>864</v>
      </c>
      <c r="AA30" s="261">
        <v>1835</v>
      </c>
      <c r="AB30" s="329">
        <f t="shared" si="1"/>
        <v>35</v>
      </c>
      <c r="AC30" s="329">
        <f t="shared" si="2"/>
        <v>715.14</v>
      </c>
      <c r="AD30" s="340">
        <f t="shared" si="3"/>
        <v>19.919</v>
      </c>
      <c r="AE30" s="341">
        <f t="shared" si="4"/>
        <v>19</v>
      </c>
      <c r="AF30" s="340">
        <f t="shared" si="5"/>
        <v>19.551400000000001</v>
      </c>
      <c r="AG30" s="262" t="s">
        <v>1330</v>
      </c>
      <c r="AH30" s="711" t="s">
        <v>2</v>
      </c>
      <c r="AI30" s="255">
        <v>50</v>
      </c>
      <c r="AJ30" s="255">
        <v>15</v>
      </c>
      <c r="AK30" s="255">
        <v>10</v>
      </c>
      <c r="AL30" s="255" t="s">
        <v>2525</v>
      </c>
    </row>
    <row r="31" spans="1:40" s="792" customFormat="1" ht="14.25" customHeight="1">
      <c r="A31" s="256">
        <v>240</v>
      </c>
      <c r="B31" s="257">
        <v>43642</v>
      </c>
      <c r="C31" s="713" t="str">
        <f t="shared" si="0"/>
        <v>*PDR1906-1542*</v>
      </c>
      <c r="D31" s="672" t="s">
        <v>5068</v>
      </c>
      <c r="E31" s="256" t="s">
        <v>5067</v>
      </c>
      <c r="F31" s="256"/>
      <c r="G31" s="297" t="s">
        <v>5066</v>
      </c>
      <c r="H31" s="258" t="s">
        <v>5065</v>
      </c>
      <c r="I31" s="258" t="s">
        <v>5064</v>
      </c>
      <c r="J31" s="256">
        <v>20000</v>
      </c>
      <c r="K31" s="257">
        <v>22826</v>
      </c>
      <c r="L31" s="258" t="s">
        <v>5063</v>
      </c>
      <c r="M31" s="260" t="s">
        <v>5062</v>
      </c>
      <c r="N31" s="672" t="s">
        <v>503</v>
      </c>
      <c r="O31" s="257" t="s">
        <v>1291</v>
      </c>
      <c r="P31" s="257"/>
      <c r="Q31" s="257"/>
      <c r="R31" s="257">
        <v>43643</v>
      </c>
      <c r="S31" s="256">
        <v>20000</v>
      </c>
      <c r="T31" s="256"/>
      <c r="U31" s="256">
        <v>1604</v>
      </c>
      <c r="V31" s="727" t="s">
        <v>3682</v>
      </c>
      <c r="W31" s="259"/>
      <c r="X31" s="680" t="s">
        <v>1831</v>
      </c>
      <c r="Y31" s="260" t="s">
        <v>1306</v>
      </c>
      <c r="Z31" s="672">
        <v>457</v>
      </c>
      <c r="AA31" s="261">
        <v>1677</v>
      </c>
      <c r="AB31" s="329">
        <f t="shared" si="1"/>
        <v>415</v>
      </c>
      <c r="AC31" s="329">
        <f t="shared" si="2"/>
        <v>1130.1399999999999</v>
      </c>
      <c r="AD31" s="340">
        <f t="shared" si="3"/>
        <v>26.835666666666665</v>
      </c>
      <c r="AE31" s="341">
        <f t="shared" si="4"/>
        <v>26</v>
      </c>
      <c r="AF31" s="340">
        <f t="shared" si="5"/>
        <v>26.5014</v>
      </c>
      <c r="AG31" s="262" t="s">
        <v>1330</v>
      </c>
      <c r="AH31" s="255" t="s">
        <v>2</v>
      </c>
      <c r="AI31" s="255">
        <v>50</v>
      </c>
      <c r="AJ31" s="255">
        <v>15</v>
      </c>
      <c r="AK31" s="255">
        <v>20</v>
      </c>
      <c r="AL31" s="255" t="s">
        <v>5061</v>
      </c>
    </row>
    <row r="32" spans="1:40" s="310" customFormat="1" ht="15.95" customHeight="1">
      <c r="A32" s="302"/>
      <c r="B32" s="302"/>
      <c r="C32" s="301"/>
      <c r="D32" s="673"/>
      <c r="E32" s="346"/>
      <c r="F32" s="346"/>
      <c r="G32" s="673"/>
      <c r="H32" s="347"/>
      <c r="I32" s="347"/>
      <c r="J32" s="302"/>
      <c r="K32" s="301"/>
      <c r="L32" s="348" t="s">
        <v>347</v>
      </c>
      <c r="M32" s="348"/>
      <c r="N32" s="348"/>
      <c r="O32" s="389"/>
      <c r="P32" s="349"/>
      <c r="Q32" s="350"/>
      <c r="R32" s="351"/>
      <c r="S32" s="352"/>
      <c r="T32" s="353"/>
      <c r="U32" s="352"/>
      <c r="V32" s="352"/>
      <c r="W32" s="353"/>
      <c r="X32" s="354"/>
      <c r="Y32" s="348"/>
      <c r="Z32" s="355"/>
      <c r="AA32" s="356"/>
      <c r="AB32" s="329">
        <f t="shared" si="1"/>
        <v>120</v>
      </c>
      <c r="AC32" s="329">
        <f t="shared" si="2"/>
        <v>1250.1399999999999</v>
      </c>
      <c r="AD32" s="340">
        <f t="shared" si="3"/>
        <v>28.835666666666665</v>
      </c>
      <c r="AE32" s="341">
        <f t="shared" si="4"/>
        <v>28</v>
      </c>
      <c r="AF32" s="340">
        <f t="shared" si="5"/>
        <v>28.5014</v>
      </c>
      <c r="AG32" s="390"/>
      <c r="AH32" s="390"/>
      <c r="AI32" s="255">
        <v>50</v>
      </c>
      <c r="AJ32" s="290">
        <v>120</v>
      </c>
      <c r="AK32" s="609"/>
      <c r="AL32" s="304"/>
      <c r="AM32" s="391"/>
      <c r="AN32" s="391"/>
    </row>
    <row r="33" spans="1:184" s="310" customFormat="1" ht="15.95" customHeight="1">
      <c r="A33" s="302"/>
      <c r="B33" s="302"/>
      <c r="C33" s="301"/>
      <c r="D33" s="673"/>
      <c r="E33" s="346"/>
      <c r="F33" s="346"/>
      <c r="G33" s="673"/>
      <c r="H33" s="347"/>
      <c r="I33" s="347"/>
      <c r="J33" s="302"/>
      <c r="K33" s="301"/>
      <c r="L33" s="347"/>
      <c r="M33" s="347"/>
      <c r="N33" s="347"/>
      <c r="O33" s="347"/>
      <c r="P33" s="347"/>
      <c r="Q33" s="347"/>
      <c r="R33" s="389"/>
      <c r="S33" s="359"/>
      <c r="T33" s="359"/>
      <c r="U33" s="301"/>
      <c r="V33" s="302"/>
      <c r="W33" s="360"/>
      <c r="X33" s="302"/>
      <c r="Y33" s="302"/>
      <c r="Z33" s="360"/>
      <c r="AA33" s="360"/>
      <c r="AB33" s="346"/>
      <c r="AC33" s="347"/>
      <c r="AD33" s="361"/>
      <c r="AE33" s="362"/>
      <c r="AF33" s="501"/>
      <c r="AG33" s="501"/>
      <c r="AH33" s="305"/>
      <c r="AI33" s="610"/>
      <c r="AJ33" s="611"/>
      <c r="AK33" s="304"/>
      <c r="AL33" s="304"/>
      <c r="AM33" s="391"/>
      <c r="AN33" s="391"/>
    </row>
    <row r="34" spans="1:184" s="310" customFormat="1" ht="15.95" customHeight="1">
      <c r="A34" s="302"/>
      <c r="B34" s="302"/>
      <c r="C34" s="301"/>
      <c r="D34" s="673"/>
      <c r="E34" s="346"/>
      <c r="F34" s="346"/>
      <c r="G34" s="673"/>
      <c r="H34" s="347"/>
      <c r="I34" s="347"/>
      <c r="J34" s="302"/>
      <c r="K34" s="301"/>
      <c r="L34" s="347"/>
      <c r="M34" s="347"/>
      <c r="N34" s="347"/>
      <c r="O34" s="347"/>
      <c r="P34" s="347"/>
      <c r="Q34" s="347"/>
      <c r="R34" s="389"/>
      <c r="S34" s="359"/>
      <c r="T34" s="359"/>
      <c r="U34" s="301"/>
      <c r="V34" s="302"/>
      <c r="W34" s="360"/>
      <c r="X34" s="302"/>
      <c r="Y34" s="302"/>
      <c r="Z34" s="360"/>
      <c r="AA34" s="360"/>
      <c r="AB34" s="346"/>
      <c r="AC34" s="347"/>
      <c r="AD34" s="361"/>
      <c r="AE34" s="362"/>
      <c r="AF34" s="363"/>
      <c r="AG34" s="363"/>
      <c r="AH34" s="364"/>
      <c r="AI34" s="610"/>
      <c r="AJ34" s="611"/>
      <c r="AK34" s="518"/>
      <c r="AL34" s="304"/>
      <c r="AM34" s="391"/>
      <c r="AN34" s="391"/>
    </row>
    <row r="35" spans="1:184" s="388" customFormat="1" ht="15.95" customHeight="1">
      <c r="A35" s="343"/>
      <c r="B35" s="343"/>
      <c r="C35" s="342"/>
      <c r="D35" s="1327"/>
      <c r="E35" s="343"/>
      <c r="F35" s="343"/>
      <c r="G35" s="343"/>
      <c r="H35" s="298"/>
      <c r="I35" s="298"/>
      <c r="J35" s="343">
        <f>SUM(J8:J34)</f>
        <v>53073</v>
      </c>
      <c r="K35" s="342"/>
      <c r="L35" s="298"/>
      <c r="M35" s="1327"/>
      <c r="N35" s="298"/>
      <c r="O35" s="298"/>
      <c r="P35" s="298"/>
      <c r="Q35" s="298"/>
      <c r="R35" s="342"/>
      <c r="S35" s="343">
        <f>SUM(S8:S34)</f>
        <v>52919</v>
      </c>
      <c r="T35" s="343"/>
      <c r="U35" s="343"/>
      <c r="V35" s="343"/>
      <c r="W35" s="366"/>
      <c r="X35" s="343"/>
      <c r="Y35" s="299"/>
      <c r="Z35" s="1327"/>
      <c r="AA35" s="345"/>
      <c r="AB35" s="357">
        <f>SUM(AB7:AB34)</f>
        <v>1250.1399999999999</v>
      </c>
      <c r="AC35" s="357"/>
      <c r="AD35" s="300"/>
      <c r="AE35" s="358"/>
      <c r="AF35" s="357">
        <f>AB35/60</f>
        <v>20.835666666666665</v>
      </c>
      <c r="AG35" s="300"/>
      <c r="AH35" s="392"/>
      <c r="AI35" s="392"/>
      <c r="AJ35" s="392"/>
      <c r="AK35" s="518"/>
      <c r="AL35" s="303"/>
      <c r="GB35" s="393"/>
    </row>
    <row r="36" spans="1:184">
      <c r="A36" s="1324"/>
      <c r="B36" s="1324"/>
      <c r="L36" s="394"/>
      <c r="M36" s="395"/>
      <c r="N36" s="395"/>
      <c r="O36" s="395"/>
      <c r="P36" s="395"/>
      <c r="Q36" s="395"/>
      <c r="R36" s="395"/>
      <c r="S36" s="395"/>
      <c r="T36" s="395"/>
      <c r="U36" s="395"/>
      <c r="V36" s="395"/>
      <c r="W36" s="396"/>
      <c r="Y36" s="1324"/>
      <c r="Z36" s="1324"/>
      <c r="AA36" s="1324"/>
      <c r="AK36" s="612"/>
    </row>
    <row r="37" spans="1:184">
      <c r="S37" s="315"/>
      <c r="T37" s="315"/>
      <c r="U37" s="315"/>
      <c r="V37" s="397"/>
      <c r="W37" s="398"/>
      <c r="Z37" s="835" t="s">
        <v>2307</v>
      </c>
    </row>
    <row r="38" spans="1:184">
      <c r="I38" s="369" t="s">
        <v>592</v>
      </c>
      <c r="R38" s="369" t="s">
        <v>594</v>
      </c>
      <c r="W38" s="367"/>
      <c r="AM38" s="315"/>
      <c r="AN38" s="315"/>
    </row>
    <row r="39" spans="1:184" s="1324" customFormat="1">
      <c r="I39" s="1555"/>
      <c r="J39" s="1555"/>
      <c r="R39" s="1555" t="s">
        <v>61</v>
      </c>
      <c r="S39" s="1555"/>
      <c r="T39" s="1555"/>
      <c r="U39" s="1555"/>
      <c r="V39" s="1555"/>
      <c r="W39" s="1555"/>
      <c r="X39" s="1555"/>
      <c r="Y39" s="399"/>
      <c r="Z39" s="399"/>
      <c r="AA39" s="399"/>
      <c r="AH39" s="400"/>
      <c r="AI39" s="400"/>
      <c r="AJ39" s="400"/>
      <c r="AK39" s="369"/>
      <c r="AL39" s="370"/>
      <c r="AM39" s="370"/>
    </row>
    <row r="40" spans="1:184">
      <c r="A40" s="369"/>
      <c r="B40" s="369"/>
      <c r="C40" s="369"/>
      <c r="I40" s="369" t="s">
        <v>593</v>
      </c>
      <c r="M40" s="369"/>
      <c r="T40" s="369"/>
      <c r="W40" s="367"/>
      <c r="AK40" s="400"/>
      <c r="AM40" s="315"/>
      <c r="AN40" s="315"/>
    </row>
  </sheetData>
  <mergeCells count="8">
    <mergeCell ref="AL5:AL7"/>
    <mergeCell ref="I39:J39"/>
    <mergeCell ref="R39:X39"/>
    <mergeCell ref="A2:AE2"/>
    <mergeCell ref="H4:H5"/>
    <mergeCell ref="I4:I5"/>
    <mergeCell ref="O4:Q4"/>
    <mergeCell ref="Z4:AA4"/>
  </mergeCells>
  <conditionalFormatting sqref="AA32">
    <cfRule type="duplicateValues" dxfId="905" priority="84" stopIfTrue="1"/>
  </conditionalFormatting>
  <conditionalFormatting sqref="AA32">
    <cfRule type="duplicateValues" dxfId="904" priority="82" stopIfTrue="1"/>
    <cfRule type="duplicateValues" dxfId="903" priority="83" stopIfTrue="1"/>
  </conditionalFormatting>
  <conditionalFormatting sqref="BC32:BD32 BL32 AT32:AW32">
    <cfRule type="duplicateValues" dxfId="902" priority="81" stopIfTrue="1"/>
  </conditionalFormatting>
  <conditionalFormatting sqref="BC32:BD32 BL32 AT32:AW32">
    <cfRule type="duplicateValues" dxfId="901" priority="79" stopIfTrue="1"/>
    <cfRule type="duplicateValues" dxfId="900" priority="80" stopIfTrue="1"/>
  </conditionalFormatting>
  <conditionalFormatting sqref="BM32">
    <cfRule type="duplicateValues" dxfId="899" priority="78" stopIfTrue="1"/>
  </conditionalFormatting>
  <conditionalFormatting sqref="BM32">
    <cfRule type="duplicateValues" dxfId="898" priority="76" stopIfTrue="1"/>
    <cfRule type="duplicateValues" dxfId="897" priority="77" stopIfTrue="1"/>
  </conditionalFormatting>
  <conditionalFormatting sqref="D2">
    <cfRule type="duplicateValues" dxfId="896" priority="75" stopIfTrue="1"/>
  </conditionalFormatting>
  <conditionalFormatting sqref="D2">
    <cfRule type="duplicateValues" dxfId="895" priority="73" stopIfTrue="1"/>
    <cfRule type="duplicateValues" dxfId="894" priority="74" stopIfTrue="1"/>
  </conditionalFormatting>
  <conditionalFormatting sqref="BC33:BD34 BL33:BL34 AT33:AW34 AE33:AE34">
    <cfRule type="duplicateValues" dxfId="893" priority="72" stopIfTrue="1"/>
  </conditionalFormatting>
  <conditionalFormatting sqref="BC33:BD34 BL33:BL34 AT33:AW34 AE33:AE34">
    <cfRule type="duplicateValues" dxfId="892" priority="70" stopIfTrue="1"/>
    <cfRule type="duplicateValues" dxfId="891" priority="71" stopIfTrue="1"/>
  </conditionalFormatting>
  <conditionalFormatting sqref="BM33:BM34">
    <cfRule type="duplicateValues" dxfId="890" priority="69" stopIfTrue="1"/>
  </conditionalFormatting>
  <conditionalFormatting sqref="BM33:BM34">
    <cfRule type="duplicateValues" dxfId="889" priority="67" stopIfTrue="1"/>
    <cfRule type="duplicateValues" dxfId="888" priority="68" stopIfTrue="1"/>
  </conditionalFormatting>
  <conditionalFormatting sqref="D28">
    <cfRule type="duplicateValues" dxfId="887" priority="48" stopIfTrue="1"/>
  </conditionalFormatting>
  <conditionalFormatting sqref="D28">
    <cfRule type="duplicateValues" dxfId="886" priority="46" stopIfTrue="1"/>
    <cfRule type="duplicateValues" dxfId="885" priority="47" stopIfTrue="1"/>
  </conditionalFormatting>
  <conditionalFormatting sqref="D30">
    <cfRule type="duplicateValues" dxfId="884" priority="43" stopIfTrue="1"/>
  </conditionalFormatting>
  <conditionalFormatting sqref="D30">
    <cfRule type="duplicateValues" dxfId="883" priority="44" stopIfTrue="1"/>
    <cfRule type="duplicateValues" dxfId="882" priority="45" stopIfTrue="1"/>
  </conditionalFormatting>
  <conditionalFormatting sqref="D26">
    <cfRule type="duplicateValues" dxfId="881" priority="40" stopIfTrue="1"/>
  </conditionalFormatting>
  <conditionalFormatting sqref="D26">
    <cfRule type="duplicateValues" dxfId="880" priority="41" stopIfTrue="1"/>
    <cfRule type="duplicateValues" dxfId="879" priority="42" stopIfTrue="1"/>
  </conditionalFormatting>
  <conditionalFormatting sqref="D27">
    <cfRule type="duplicateValues" dxfId="878" priority="37" stopIfTrue="1"/>
  </conditionalFormatting>
  <conditionalFormatting sqref="D27">
    <cfRule type="duplicateValues" dxfId="877" priority="38" stopIfTrue="1"/>
    <cfRule type="duplicateValues" dxfId="876" priority="39" stopIfTrue="1"/>
  </conditionalFormatting>
  <conditionalFormatting sqref="D15:D19">
    <cfRule type="duplicateValues" dxfId="875" priority="34" stopIfTrue="1"/>
  </conditionalFormatting>
  <conditionalFormatting sqref="D15:D19">
    <cfRule type="duplicateValues" dxfId="874" priority="35" stopIfTrue="1"/>
    <cfRule type="duplicateValues" dxfId="873" priority="36" stopIfTrue="1"/>
  </conditionalFormatting>
  <conditionalFormatting sqref="D25">
    <cfRule type="duplicateValues" dxfId="872" priority="27" stopIfTrue="1"/>
  </conditionalFormatting>
  <conditionalFormatting sqref="D25">
    <cfRule type="duplicateValues" dxfId="871" priority="25" stopIfTrue="1"/>
    <cfRule type="duplicateValues" dxfId="870" priority="26" stopIfTrue="1"/>
  </conditionalFormatting>
  <conditionalFormatting sqref="D23">
    <cfRule type="duplicateValues" dxfId="869" priority="24" stopIfTrue="1"/>
  </conditionalFormatting>
  <conditionalFormatting sqref="D23">
    <cfRule type="duplicateValues" dxfId="868" priority="22" stopIfTrue="1"/>
    <cfRule type="duplicateValues" dxfId="867" priority="23" stopIfTrue="1"/>
  </conditionalFormatting>
  <conditionalFormatting sqref="D9">
    <cfRule type="duplicateValues" dxfId="866" priority="21" stopIfTrue="1"/>
  </conditionalFormatting>
  <conditionalFormatting sqref="D9">
    <cfRule type="duplicateValues" dxfId="865" priority="19" stopIfTrue="1"/>
    <cfRule type="duplicateValues" dxfId="864" priority="20" stopIfTrue="1"/>
  </conditionalFormatting>
  <conditionalFormatting sqref="D11 D13">
    <cfRule type="duplicateValues" dxfId="863" priority="18" stopIfTrue="1"/>
  </conditionalFormatting>
  <conditionalFormatting sqref="D11 D13">
    <cfRule type="duplicateValues" dxfId="862" priority="16" stopIfTrue="1"/>
    <cfRule type="duplicateValues" dxfId="861" priority="17" stopIfTrue="1"/>
  </conditionalFormatting>
  <conditionalFormatting sqref="D12">
    <cfRule type="duplicateValues" dxfId="860" priority="15" stopIfTrue="1"/>
  </conditionalFormatting>
  <conditionalFormatting sqref="D12">
    <cfRule type="duplicateValues" dxfId="859" priority="13" stopIfTrue="1"/>
    <cfRule type="duplicateValues" dxfId="858" priority="14" stopIfTrue="1"/>
  </conditionalFormatting>
  <conditionalFormatting sqref="D22 D24">
    <cfRule type="duplicateValues" dxfId="857" priority="12" stopIfTrue="1"/>
  </conditionalFormatting>
  <conditionalFormatting sqref="D22 D24">
    <cfRule type="duplicateValues" dxfId="856" priority="10" stopIfTrue="1"/>
    <cfRule type="duplicateValues" dxfId="855" priority="11" stopIfTrue="1"/>
  </conditionalFormatting>
  <conditionalFormatting sqref="D21">
    <cfRule type="duplicateValues" dxfId="854" priority="9" stopIfTrue="1"/>
  </conditionalFormatting>
  <conditionalFormatting sqref="D21">
    <cfRule type="duplicateValues" dxfId="853" priority="7" stopIfTrue="1"/>
    <cfRule type="duplicateValues" dxfId="852" priority="8" stopIfTrue="1"/>
  </conditionalFormatting>
  <conditionalFormatting sqref="D20 D8">
    <cfRule type="duplicateValues" dxfId="851" priority="6" stopIfTrue="1"/>
  </conditionalFormatting>
  <conditionalFormatting sqref="D20 D8">
    <cfRule type="duplicateValues" dxfId="850" priority="4" stopIfTrue="1"/>
    <cfRule type="duplicateValues" dxfId="849" priority="5" stopIfTrue="1"/>
  </conditionalFormatting>
  <conditionalFormatting sqref="D10">
    <cfRule type="duplicateValues" dxfId="848" priority="3" stopIfTrue="1"/>
  </conditionalFormatting>
  <conditionalFormatting sqref="D10">
    <cfRule type="duplicateValues" dxfId="847" priority="1" stopIfTrue="1"/>
    <cfRule type="duplicateValues" dxfId="846" priority="2" stopIfTrue="1"/>
  </conditionalFormatting>
  <conditionalFormatting sqref="D29 D14 D31">
    <cfRule type="duplicateValues" dxfId="845" priority="114810" stopIfTrue="1"/>
  </conditionalFormatting>
  <conditionalFormatting sqref="D29 D14 D31">
    <cfRule type="duplicateValues" dxfId="844" priority="114813" stopIfTrue="1"/>
    <cfRule type="duplicateValues" dxfId="843" priority="114814" stopIfTrue="1"/>
  </conditionalFormatting>
  <printOptions horizontalCentered="1"/>
  <pageMargins left="0" right="0" top="0" bottom="0" header="0.31496062992125984" footer="0.31496062992125984"/>
  <pageSetup paperSize="122" scale="65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GB51"/>
  <sheetViews>
    <sheetView zoomScaleNormal="100" workbookViewId="0">
      <selection activeCell="C27" sqref="C27"/>
    </sheetView>
  </sheetViews>
  <sheetFormatPr defaultRowHeight="12.75"/>
  <cols>
    <col min="1" max="1" width="4.5703125" style="35" customWidth="1"/>
    <col min="2" max="2" width="6" style="35" customWidth="1"/>
    <col min="3" max="3" width="7" style="35" customWidth="1"/>
    <col min="4" max="4" width="3.42578125" style="35" hidden="1" customWidth="1"/>
    <col min="5" max="5" width="11.85546875" style="35" hidden="1" customWidth="1"/>
    <col min="6" max="6" width="6.7109375" style="35" hidden="1" customWidth="1"/>
    <col min="7" max="7" width="10.7109375" style="35" customWidth="1"/>
    <col min="8" max="8" width="20" style="35" customWidth="1"/>
    <col min="9" max="10" width="5.85546875" style="35" customWidth="1"/>
    <col min="11" max="11" width="12.140625" style="35" customWidth="1"/>
    <col min="12" max="12" width="11.28515625" style="35" customWidth="1"/>
    <col min="13" max="13" width="6.5703125" style="35" customWidth="1"/>
    <col min="14" max="14" width="6.140625" style="35" customWidth="1"/>
    <col min="15" max="15" width="3.5703125" style="35" customWidth="1"/>
    <col min="16" max="16" width="3" style="35" customWidth="1"/>
    <col min="17" max="17" width="3.140625" style="35" customWidth="1"/>
    <col min="18" max="18" width="2.7109375" style="35" customWidth="1"/>
    <col min="19" max="19" width="6.5703125" style="35" customWidth="1"/>
    <col min="20" max="20" width="5.28515625" style="35" customWidth="1"/>
    <col min="21" max="21" width="6.28515625" style="35" customWidth="1"/>
    <col min="22" max="22" width="6" style="35" customWidth="1"/>
    <col min="23" max="23" width="5.140625" style="35" customWidth="1"/>
    <col min="24" max="24" width="5.140625" style="35" hidden="1" customWidth="1"/>
    <col min="25" max="25" width="5.140625" style="63" hidden="1" customWidth="1"/>
    <col min="26" max="26" width="4.85546875" style="35" customWidth="1"/>
    <col min="27" max="27" width="12.5703125" style="35" customWidth="1"/>
    <col min="28" max="28" width="4.5703125" style="35" customWidth="1"/>
    <col min="29" max="29" width="4.28515625" style="35" customWidth="1"/>
    <col min="30" max="30" width="4.5703125" style="35" customWidth="1"/>
    <col min="31" max="31" width="4.7109375" style="35" hidden="1" customWidth="1"/>
    <col min="32" max="32" width="6.7109375" style="35" hidden="1" customWidth="1"/>
    <col min="33" max="33" width="3.7109375" style="35" hidden="1" customWidth="1"/>
    <col min="34" max="34" width="4.5703125" style="35" customWidth="1"/>
    <col min="35" max="35" width="3.5703125" style="35" customWidth="1"/>
    <col min="36" max="36" width="5.85546875" style="35" customWidth="1"/>
    <col min="37" max="37" width="3.42578125" style="35" customWidth="1"/>
    <col min="38" max="38" width="4.140625" style="35" customWidth="1"/>
    <col min="39" max="16384" width="9.140625" style="35"/>
  </cols>
  <sheetData>
    <row r="1" spans="1:40" ht="6" customHeight="1" thickBot="1"/>
    <row r="2" spans="1:40" ht="12" customHeight="1" thickTop="1" thickBot="1">
      <c r="A2" s="1519" t="s">
        <v>9</v>
      </c>
      <c r="B2" s="1520"/>
      <c r="C2" s="1520"/>
      <c r="D2" s="1520"/>
      <c r="E2" s="1520"/>
      <c r="F2" s="1520"/>
      <c r="G2" s="1520"/>
      <c r="H2" s="1520"/>
      <c r="I2" s="1520"/>
      <c r="J2" s="1520"/>
      <c r="K2" s="1520"/>
      <c r="L2" s="1520"/>
      <c r="M2" s="1520"/>
      <c r="N2" s="1520"/>
      <c r="O2" s="1520"/>
      <c r="P2" s="1520"/>
      <c r="Q2" s="1520"/>
      <c r="R2" s="1520"/>
      <c r="S2" s="1520"/>
      <c r="T2" s="1520"/>
      <c r="U2" s="1520"/>
      <c r="V2" s="1520"/>
      <c r="W2" s="1520"/>
      <c r="X2" s="1520"/>
      <c r="Y2" s="1520"/>
      <c r="Z2" s="1520"/>
      <c r="AA2" s="1520"/>
      <c r="AB2" s="1520"/>
      <c r="AC2" s="1520"/>
      <c r="AD2" s="64"/>
      <c r="AE2" s="64"/>
      <c r="AF2" s="64"/>
      <c r="AG2" s="64"/>
      <c r="AH2" s="65"/>
      <c r="AI2" s="66" t="s">
        <v>51</v>
      </c>
      <c r="AJ2" s="67" t="s">
        <v>52</v>
      </c>
    </row>
    <row r="3" spans="1:40" s="78" customFormat="1" ht="16.5" customHeight="1" thickTop="1" thickBot="1">
      <c r="A3" s="68" t="s">
        <v>62</v>
      </c>
      <c r="B3" s="69"/>
      <c r="C3" s="69"/>
      <c r="D3" s="70"/>
      <c r="E3" s="70"/>
      <c r="F3" s="70"/>
      <c r="G3" s="70"/>
      <c r="H3" s="71"/>
      <c r="I3" s="72" t="s">
        <v>36</v>
      </c>
      <c r="J3" s="73"/>
      <c r="K3" s="74" t="s">
        <v>59</v>
      </c>
      <c r="L3" s="74"/>
      <c r="M3" s="75"/>
      <c r="N3" s="76"/>
      <c r="O3" s="77"/>
      <c r="P3" s="77"/>
      <c r="Q3" s="77"/>
      <c r="S3" s="79"/>
      <c r="T3" s="36"/>
      <c r="U3" s="36"/>
      <c r="V3" s="36"/>
      <c r="W3" s="36"/>
      <c r="X3" s="36"/>
      <c r="Y3" s="80"/>
      <c r="Z3" s="81"/>
      <c r="AA3" s="75"/>
      <c r="AB3" s="54" t="s">
        <v>330</v>
      </c>
      <c r="AC3" s="82"/>
      <c r="AD3" s="83"/>
      <c r="AE3" s="84"/>
      <c r="AF3" s="84"/>
      <c r="AG3" s="84"/>
      <c r="AH3" s="84"/>
      <c r="AI3" s="85"/>
      <c r="AJ3" s="86"/>
    </row>
    <row r="4" spans="1:40" ht="12" customHeight="1" thickTop="1">
      <c r="A4" s="87" t="s">
        <v>37</v>
      </c>
      <c r="B4" s="88" t="s">
        <v>13</v>
      </c>
      <c r="C4" s="89" t="s">
        <v>14</v>
      </c>
      <c r="D4" s="1521" t="s">
        <v>56</v>
      </c>
      <c r="E4" s="1522"/>
      <c r="F4" s="90"/>
      <c r="G4" s="1525" t="s">
        <v>15</v>
      </c>
      <c r="H4" s="1526" t="s">
        <v>16</v>
      </c>
      <c r="I4" s="92" t="s">
        <v>17</v>
      </c>
      <c r="J4" s="89" t="s">
        <v>18</v>
      </c>
      <c r="K4" s="1528" t="s">
        <v>19</v>
      </c>
      <c r="L4" s="1528"/>
      <c r="M4" s="1528"/>
      <c r="N4" s="88" t="s">
        <v>39</v>
      </c>
      <c r="O4" s="93" t="s">
        <v>20</v>
      </c>
      <c r="P4" s="1529" t="s">
        <v>21</v>
      </c>
      <c r="Q4" s="1529"/>
      <c r="R4" s="1529"/>
      <c r="S4" s="94" t="s">
        <v>22</v>
      </c>
      <c r="T4" s="37" t="s">
        <v>38</v>
      </c>
      <c r="U4" s="37"/>
      <c r="V4" s="37" t="s">
        <v>57</v>
      </c>
      <c r="W4" s="37" t="s">
        <v>53</v>
      </c>
      <c r="X4" s="37" t="s">
        <v>7</v>
      </c>
      <c r="Y4" s="95" t="s">
        <v>8</v>
      </c>
      <c r="Z4" s="88" t="s">
        <v>40</v>
      </c>
      <c r="AA4" s="96" t="s">
        <v>41</v>
      </c>
      <c r="AB4" s="1530" t="s">
        <v>23</v>
      </c>
      <c r="AC4" s="1531"/>
      <c r="AD4" s="97" t="s">
        <v>44</v>
      </c>
      <c r="AE4" s="98" t="s">
        <v>45</v>
      </c>
      <c r="AF4" s="98" t="s">
        <v>46</v>
      </c>
      <c r="AG4" s="98"/>
      <c r="AH4" s="99" t="s">
        <v>44</v>
      </c>
      <c r="AI4" s="100" t="s">
        <v>51</v>
      </c>
      <c r="AJ4" s="101" t="s">
        <v>52</v>
      </c>
    </row>
    <row r="5" spans="1:40" ht="12" customHeight="1" thickBot="1">
      <c r="A5" s="102" t="s">
        <v>47</v>
      </c>
      <c r="B5" s="103" t="s">
        <v>24</v>
      </c>
      <c r="C5" s="89" t="s">
        <v>25</v>
      </c>
      <c r="D5" s="1523"/>
      <c r="E5" s="1524"/>
      <c r="F5" s="104" t="s">
        <v>56</v>
      </c>
      <c r="G5" s="1525"/>
      <c r="H5" s="1527"/>
      <c r="I5" s="92" t="s">
        <v>26</v>
      </c>
      <c r="J5" s="105" t="s">
        <v>26</v>
      </c>
      <c r="K5" s="106" t="s">
        <v>27</v>
      </c>
      <c r="L5" s="106" t="s">
        <v>28</v>
      </c>
      <c r="M5" s="107" t="s">
        <v>29</v>
      </c>
      <c r="N5" s="108"/>
      <c r="O5" s="109"/>
      <c r="P5" s="110" t="s">
        <v>30</v>
      </c>
      <c r="Q5" s="110" t="s">
        <v>31</v>
      </c>
      <c r="R5" s="110" t="s">
        <v>32</v>
      </c>
      <c r="S5" s="111" t="s">
        <v>33</v>
      </c>
      <c r="T5" s="38" t="s">
        <v>48</v>
      </c>
      <c r="U5" s="38" t="s">
        <v>217</v>
      </c>
      <c r="V5" s="38" t="s">
        <v>58</v>
      </c>
      <c r="W5" s="38" t="s">
        <v>54</v>
      </c>
      <c r="X5" s="38"/>
      <c r="Y5" s="112"/>
      <c r="Z5" s="113"/>
      <c r="AA5" s="107" t="s">
        <v>34</v>
      </c>
      <c r="AB5" s="107" t="s">
        <v>42</v>
      </c>
      <c r="AC5" s="107" t="s">
        <v>43</v>
      </c>
      <c r="AD5" s="114" t="s">
        <v>49</v>
      </c>
      <c r="AE5" s="115"/>
      <c r="AF5" s="115"/>
      <c r="AG5" s="116"/>
      <c r="AH5" s="117"/>
      <c r="AI5" s="118"/>
      <c r="AJ5" s="119"/>
      <c r="AK5" s="120" t="s">
        <v>50</v>
      </c>
      <c r="AL5" s="120" t="s">
        <v>0</v>
      </c>
    </row>
    <row r="6" spans="1:40" ht="21.75" hidden="1" thickTop="1">
      <c r="A6" s="121"/>
      <c r="B6" s="122"/>
      <c r="C6" s="122"/>
      <c r="D6" s="122"/>
      <c r="E6" s="122"/>
      <c r="F6" s="122"/>
      <c r="G6" s="122"/>
      <c r="H6" s="122"/>
      <c r="I6" s="122"/>
      <c r="J6" s="122"/>
      <c r="K6" s="123"/>
      <c r="L6" s="124"/>
      <c r="M6" s="122"/>
      <c r="N6" s="122"/>
      <c r="O6" s="122"/>
      <c r="P6" s="122"/>
      <c r="Q6" s="122"/>
      <c r="R6" s="122"/>
      <c r="S6" s="125"/>
      <c r="T6" s="39"/>
      <c r="U6" s="39"/>
      <c r="V6" s="39"/>
      <c r="W6" s="39"/>
      <c r="X6" s="39"/>
      <c r="Y6" s="126"/>
      <c r="Z6" s="122"/>
      <c r="AA6" s="122"/>
      <c r="AB6" s="122"/>
      <c r="AC6" s="122"/>
      <c r="AD6" s="127">
        <f>T6/80</f>
        <v>0</v>
      </c>
      <c r="AE6" s="128">
        <f>AD6+AE5</f>
        <v>0</v>
      </c>
      <c r="AF6" s="129">
        <f>(7+(AE6/60))</f>
        <v>7</v>
      </c>
      <c r="AG6" s="130">
        <f>FLOOR(AF6,1)</f>
        <v>7</v>
      </c>
      <c r="AH6" s="131">
        <f>(AG6+((AF6-AG6)*60*0.01))</f>
        <v>7</v>
      </c>
      <c r="AI6" s="132"/>
      <c r="AJ6" s="133"/>
    </row>
    <row r="7" spans="1:40" s="145" customFormat="1" ht="12" customHeight="1" thickTop="1">
      <c r="A7" s="134"/>
      <c r="B7" s="135"/>
      <c r="C7" s="91"/>
      <c r="D7" s="136"/>
      <c r="E7" s="46"/>
      <c r="F7" s="46"/>
      <c r="G7" s="137"/>
      <c r="H7" s="137"/>
      <c r="I7" s="46"/>
      <c r="J7" s="135"/>
      <c r="K7" s="137" t="s">
        <v>1</v>
      </c>
      <c r="L7" s="137"/>
      <c r="M7" s="137"/>
      <c r="N7" s="91"/>
      <c r="O7" s="137"/>
      <c r="P7" s="137"/>
      <c r="Q7" s="137"/>
      <c r="R7" s="137"/>
      <c r="S7" s="135"/>
      <c r="T7" s="46"/>
      <c r="U7" s="46"/>
      <c r="V7" s="46"/>
      <c r="W7" s="46"/>
      <c r="X7" s="46"/>
      <c r="Y7" s="138"/>
      <c r="Z7" s="46"/>
      <c r="AA7" s="139"/>
      <c r="AB7" s="91"/>
      <c r="AC7" s="140"/>
      <c r="AD7" s="127">
        <f>T7/AK7+AL7</f>
        <v>30</v>
      </c>
      <c r="AE7" s="127">
        <f>AD7+AE6</f>
        <v>30</v>
      </c>
      <c r="AF7" s="141">
        <f>(8+(AE7/60))</f>
        <v>8.5</v>
      </c>
      <c r="AG7" s="142">
        <f>FLOOR(AF7,1)</f>
        <v>8</v>
      </c>
      <c r="AH7" s="141">
        <f>(AG7+((AF7-AG7)*60*0.01))</f>
        <v>8.3000000000000007</v>
      </c>
      <c r="AI7" s="141"/>
      <c r="AJ7" s="143"/>
      <c r="AK7" s="144">
        <v>50</v>
      </c>
      <c r="AL7" s="144">
        <v>30</v>
      </c>
    </row>
    <row r="8" spans="1:40" s="44" customFormat="1" ht="15.95" customHeight="1">
      <c r="A8" s="216" t="s">
        <v>69</v>
      </c>
      <c r="B8" s="210">
        <v>42801</v>
      </c>
      <c r="C8" s="211" t="s">
        <v>568</v>
      </c>
      <c r="D8" s="211"/>
      <c r="E8" s="211"/>
      <c r="F8" s="211"/>
      <c r="G8" s="212" t="s">
        <v>55</v>
      </c>
      <c r="H8" s="212" t="s">
        <v>560</v>
      </c>
      <c r="I8" s="213">
        <v>3000</v>
      </c>
      <c r="J8" s="210">
        <v>42817</v>
      </c>
      <c r="K8" s="212" t="s">
        <v>10</v>
      </c>
      <c r="L8" s="212" t="s">
        <v>64</v>
      </c>
      <c r="M8" s="212" t="s">
        <v>64</v>
      </c>
      <c r="N8" s="212" t="s">
        <v>561</v>
      </c>
      <c r="O8" s="212"/>
      <c r="P8" s="45"/>
      <c r="Q8" s="214"/>
      <c r="R8" s="214"/>
      <c r="S8" s="210">
        <v>42815</v>
      </c>
      <c r="T8" s="213">
        <v>3000</v>
      </c>
      <c r="U8" s="213"/>
      <c r="V8" s="213"/>
      <c r="W8" s="213"/>
      <c r="X8" s="213"/>
      <c r="Y8" s="213"/>
      <c r="Z8" s="211" t="s">
        <v>12</v>
      </c>
      <c r="AA8" s="212" t="s">
        <v>562</v>
      </c>
      <c r="AB8" s="215">
        <v>582</v>
      </c>
      <c r="AC8" s="215">
        <v>1797</v>
      </c>
      <c r="AD8" s="127">
        <f t="shared" ref="AD8:AD43" si="0">T8/AK8+AL8</f>
        <v>75</v>
      </c>
      <c r="AE8" s="127">
        <f t="shared" ref="AE8:AE43" si="1">AD8+AE7</f>
        <v>105</v>
      </c>
      <c r="AF8" s="141">
        <f t="shared" ref="AF8:AF43" si="2">(8+(AE8/60))</f>
        <v>9.75</v>
      </c>
      <c r="AG8" s="142">
        <f t="shared" ref="AG8:AG43" si="3">FLOOR(AF8,1)</f>
        <v>9</v>
      </c>
      <c r="AH8" s="141">
        <f t="shared" ref="AH8:AH43" si="4">(AG8+((AF8-AG8)*60*0.01))</f>
        <v>9.4499999999999993</v>
      </c>
      <c r="AI8" s="45"/>
      <c r="AJ8" s="45" t="s">
        <v>531</v>
      </c>
      <c r="AK8" s="45">
        <v>50</v>
      </c>
      <c r="AL8" s="45">
        <v>15</v>
      </c>
      <c r="AN8" s="44" t="s">
        <v>699</v>
      </c>
    </row>
    <row r="9" spans="1:40" s="44" customFormat="1" ht="15.95" customHeight="1">
      <c r="A9" s="216" t="s">
        <v>69</v>
      </c>
      <c r="B9" s="47">
        <v>42809</v>
      </c>
      <c r="C9" s="48" t="s">
        <v>719</v>
      </c>
      <c r="D9" s="48"/>
      <c r="E9" s="48"/>
      <c r="F9" s="48"/>
      <c r="G9" s="49" t="s">
        <v>67</v>
      </c>
      <c r="H9" s="49" t="s">
        <v>484</v>
      </c>
      <c r="I9" s="52">
        <v>10000</v>
      </c>
      <c r="J9" s="47">
        <v>42818</v>
      </c>
      <c r="K9" s="49" t="s">
        <v>483</v>
      </c>
      <c r="L9" s="49" t="s">
        <v>64</v>
      </c>
      <c r="M9" s="49" t="s">
        <v>64</v>
      </c>
      <c r="N9" s="49" t="s">
        <v>482</v>
      </c>
      <c r="O9" s="49"/>
      <c r="P9" s="45"/>
      <c r="Q9" s="50"/>
      <c r="R9" s="50"/>
      <c r="S9" s="47">
        <v>42815</v>
      </c>
      <c r="T9" s="52">
        <v>5510</v>
      </c>
      <c r="U9" s="52"/>
      <c r="V9" s="52"/>
      <c r="W9" s="52"/>
      <c r="X9" s="52"/>
      <c r="Y9" s="52"/>
      <c r="Z9" s="48" t="s">
        <v>11</v>
      </c>
      <c r="AA9" s="49" t="s">
        <v>224</v>
      </c>
      <c r="AB9" s="53">
        <v>570</v>
      </c>
      <c r="AC9" s="53">
        <v>1332</v>
      </c>
      <c r="AD9" s="127">
        <f t="shared" si="0"/>
        <v>125.2</v>
      </c>
      <c r="AE9" s="127">
        <f t="shared" si="1"/>
        <v>230.2</v>
      </c>
      <c r="AF9" s="141">
        <f t="shared" si="2"/>
        <v>11.836666666666666</v>
      </c>
      <c r="AG9" s="142">
        <f t="shared" si="3"/>
        <v>11</v>
      </c>
      <c r="AH9" s="141">
        <f t="shared" si="4"/>
        <v>11.501999999999999</v>
      </c>
      <c r="AI9" s="45"/>
      <c r="AJ9" s="13" t="s">
        <v>299</v>
      </c>
      <c r="AK9" s="45">
        <v>50</v>
      </c>
      <c r="AL9" s="45">
        <v>15</v>
      </c>
    </row>
    <row r="10" spans="1:40" s="44" customFormat="1" ht="14.1" customHeight="1">
      <c r="A10" s="188"/>
      <c r="B10" s="189"/>
      <c r="C10" s="190"/>
      <c r="D10" s="191"/>
      <c r="E10" s="192"/>
      <c r="F10" s="192"/>
      <c r="G10" s="193"/>
      <c r="H10" s="193"/>
      <c r="I10" s="194"/>
      <c r="J10" s="189"/>
      <c r="K10" s="193" t="s">
        <v>347</v>
      </c>
      <c r="L10" s="193"/>
      <c r="M10" s="193"/>
      <c r="N10" s="190"/>
      <c r="O10" s="193"/>
      <c r="P10" s="179"/>
      <c r="Q10" s="195"/>
      <c r="R10" s="195"/>
      <c r="S10" s="189"/>
      <c r="T10" s="194"/>
      <c r="U10" s="194"/>
      <c r="V10" s="188"/>
      <c r="W10" s="196"/>
      <c r="X10" s="196"/>
      <c r="Y10" s="196"/>
      <c r="Z10" s="190"/>
      <c r="AA10" s="193"/>
      <c r="AB10" s="197"/>
      <c r="AC10" s="197"/>
      <c r="AD10" s="127">
        <f t="shared" si="0"/>
        <v>120</v>
      </c>
      <c r="AE10" s="127">
        <f t="shared" si="1"/>
        <v>350.2</v>
      </c>
      <c r="AF10" s="141">
        <f t="shared" si="2"/>
        <v>13.836666666666666</v>
      </c>
      <c r="AG10" s="142">
        <f t="shared" si="3"/>
        <v>13</v>
      </c>
      <c r="AH10" s="141">
        <f t="shared" si="4"/>
        <v>13.501999999999999</v>
      </c>
      <c r="AI10" s="179"/>
      <c r="AJ10" s="179"/>
      <c r="AK10" s="144">
        <v>50</v>
      </c>
      <c r="AL10" s="144">
        <v>120</v>
      </c>
    </row>
    <row r="11" spans="1:40" s="44" customFormat="1" ht="14.1" customHeight="1">
      <c r="A11" s="216" t="s">
        <v>69</v>
      </c>
      <c r="B11" s="210">
        <v>42808</v>
      </c>
      <c r="C11" s="211" t="s">
        <v>692</v>
      </c>
      <c r="D11" s="211"/>
      <c r="E11" s="211"/>
      <c r="F11" s="211"/>
      <c r="G11" s="212" t="s">
        <v>55</v>
      </c>
      <c r="H11" s="212" t="s">
        <v>693</v>
      </c>
      <c r="I11" s="213">
        <v>300</v>
      </c>
      <c r="J11" s="210">
        <v>42819</v>
      </c>
      <c r="K11" s="212" t="s">
        <v>10</v>
      </c>
      <c r="L11" s="212" t="s">
        <v>64</v>
      </c>
      <c r="M11" s="212" t="s">
        <v>64</v>
      </c>
      <c r="N11" s="212" t="s">
        <v>694</v>
      </c>
      <c r="O11" s="212"/>
      <c r="P11" s="45"/>
      <c r="Q11" s="214"/>
      <c r="R11" s="214"/>
      <c r="S11" s="210">
        <v>42815</v>
      </c>
      <c r="T11" s="213">
        <v>305</v>
      </c>
      <c r="U11" s="213"/>
      <c r="V11" s="213"/>
      <c r="W11" s="213"/>
      <c r="X11" s="213"/>
      <c r="Y11" s="213"/>
      <c r="Z11" s="211" t="s">
        <v>12</v>
      </c>
      <c r="AA11" s="212" t="s">
        <v>562</v>
      </c>
      <c r="AB11" s="215">
        <v>609</v>
      </c>
      <c r="AC11" s="215">
        <v>2095</v>
      </c>
      <c r="AD11" s="127">
        <f t="shared" si="0"/>
        <v>21.1</v>
      </c>
      <c r="AE11" s="127">
        <f t="shared" si="1"/>
        <v>371.3</v>
      </c>
      <c r="AF11" s="141">
        <f t="shared" si="2"/>
        <v>14.188333333333333</v>
      </c>
      <c r="AG11" s="142">
        <f t="shared" si="3"/>
        <v>14</v>
      </c>
      <c r="AH11" s="141">
        <f t="shared" si="4"/>
        <v>14.113</v>
      </c>
      <c r="AI11" s="45"/>
      <c r="AJ11" s="179" t="s">
        <v>531</v>
      </c>
      <c r="AK11" s="179">
        <v>50</v>
      </c>
      <c r="AL11" s="179">
        <v>15</v>
      </c>
      <c r="AN11" s="44" t="s">
        <v>699</v>
      </c>
    </row>
    <row r="12" spans="1:40" s="44" customFormat="1" ht="15.95" customHeight="1">
      <c r="A12" s="216" t="s">
        <v>69</v>
      </c>
      <c r="B12" s="47">
        <v>42809</v>
      </c>
      <c r="C12" s="48" t="s">
        <v>753</v>
      </c>
      <c r="D12" s="48"/>
      <c r="E12" s="48"/>
      <c r="F12" s="48"/>
      <c r="G12" s="49" t="s">
        <v>351</v>
      </c>
      <c r="H12" s="49" t="s">
        <v>352</v>
      </c>
      <c r="I12" s="52">
        <v>500</v>
      </c>
      <c r="J12" s="47">
        <v>42818</v>
      </c>
      <c r="K12" s="49" t="s">
        <v>353</v>
      </c>
      <c r="L12" s="49" t="s">
        <v>64</v>
      </c>
      <c r="M12" s="49" t="s">
        <v>64</v>
      </c>
      <c r="N12" s="49" t="s">
        <v>354</v>
      </c>
      <c r="O12" s="49"/>
      <c r="P12" s="45"/>
      <c r="Q12" s="50"/>
      <c r="R12" s="50"/>
      <c r="S12" s="47">
        <v>42815</v>
      </c>
      <c r="T12" s="52">
        <v>510</v>
      </c>
      <c r="U12" s="52"/>
      <c r="V12" s="52"/>
      <c r="W12" s="52"/>
      <c r="X12" s="52"/>
      <c r="Y12" s="52"/>
      <c r="Z12" s="48" t="s">
        <v>12</v>
      </c>
      <c r="AA12" s="49" t="s">
        <v>258</v>
      </c>
      <c r="AB12" s="53">
        <v>491</v>
      </c>
      <c r="AC12" s="53">
        <v>1713</v>
      </c>
      <c r="AD12" s="127">
        <f t="shared" si="0"/>
        <v>25.2</v>
      </c>
      <c r="AE12" s="127">
        <f t="shared" si="1"/>
        <v>396.5</v>
      </c>
      <c r="AF12" s="141">
        <f t="shared" si="2"/>
        <v>14.608333333333334</v>
      </c>
      <c r="AG12" s="142">
        <f t="shared" si="3"/>
        <v>14</v>
      </c>
      <c r="AH12" s="141">
        <f t="shared" si="4"/>
        <v>14.365</v>
      </c>
      <c r="AI12" s="45"/>
      <c r="AJ12" s="13" t="s">
        <v>2</v>
      </c>
      <c r="AK12" s="45">
        <v>50</v>
      </c>
      <c r="AL12" s="45">
        <v>15</v>
      </c>
      <c r="AN12" s="202" t="s">
        <v>794</v>
      </c>
    </row>
    <row r="13" spans="1:40" s="44" customFormat="1" ht="15.95" customHeight="1">
      <c r="A13" s="216" t="s">
        <v>69</v>
      </c>
      <c r="B13" s="47">
        <v>42809</v>
      </c>
      <c r="C13" s="48" t="s">
        <v>728</v>
      </c>
      <c r="D13" s="48"/>
      <c r="E13" s="48"/>
      <c r="F13" s="48"/>
      <c r="G13" s="49" t="s">
        <v>468</v>
      </c>
      <c r="H13" s="49" t="s">
        <v>729</v>
      </c>
      <c r="I13" s="52">
        <v>1000</v>
      </c>
      <c r="J13" s="47">
        <v>42818</v>
      </c>
      <c r="K13" s="49" t="s">
        <v>730</v>
      </c>
      <c r="L13" s="49" t="s">
        <v>469</v>
      </c>
      <c r="M13" s="49" t="s">
        <v>64</v>
      </c>
      <c r="N13" s="49" t="s">
        <v>731</v>
      </c>
      <c r="O13" s="49"/>
      <c r="P13" s="45"/>
      <c r="Q13" s="50"/>
      <c r="R13" s="50"/>
      <c r="S13" s="47">
        <v>42815</v>
      </c>
      <c r="T13" s="52">
        <v>1010</v>
      </c>
      <c r="U13" s="52"/>
      <c r="V13" s="52"/>
      <c r="W13" s="52"/>
      <c r="X13" s="52"/>
      <c r="Y13" s="52"/>
      <c r="Z13" s="48" t="s">
        <v>35</v>
      </c>
      <c r="AA13" s="49" t="s">
        <v>495</v>
      </c>
      <c r="AB13" s="53">
        <v>720</v>
      </c>
      <c r="AC13" s="53">
        <v>1615</v>
      </c>
      <c r="AD13" s="127">
        <f t="shared" si="0"/>
        <v>35.200000000000003</v>
      </c>
      <c r="AE13" s="127">
        <f t="shared" si="1"/>
        <v>431.7</v>
      </c>
      <c r="AF13" s="141">
        <f t="shared" si="2"/>
        <v>15.195</v>
      </c>
      <c r="AG13" s="142">
        <f t="shared" si="3"/>
        <v>15</v>
      </c>
      <c r="AH13" s="141">
        <f t="shared" si="4"/>
        <v>15.117000000000001</v>
      </c>
      <c r="AI13" s="45"/>
      <c r="AJ13" s="13" t="s">
        <v>2</v>
      </c>
      <c r="AK13" s="45">
        <v>50</v>
      </c>
      <c r="AL13" s="45">
        <v>15</v>
      </c>
    </row>
    <row r="14" spans="1:40" s="44" customFormat="1" ht="15.95" customHeight="1">
      <c r="A14" s="216" t="s">
        <v>66</v>
      </c>
      <c r="B14" s="210">
        <v>42781</v>
      </c>
      <c r="C14" s="211" t="s">
        <v>476</v>
      </c>
      <c r="D14" s="211"/>
      <c r="E14" s="211"/>
      <c r="F14" s="211"/>
      <c r="G14" s="212" t="s">
        <v>220</v>
      </c>
      <c r="H14" s="212" t="s">
        <v>250</v>
      </c>
      <c r="I14" s="213">
        <v>10</v>
      </c>
      <c r="J14" s="210">
        <v>42812</v>
      </c>
      <c r="K14" s="212" t="s">
        <v>221</v>
      </c>
      <c r="L14" s="212" t="s">
        <v>10</v>
      </c>
      <c r="M14" s="212" t="s">
        <v>64</v>
      </c>
      <c r="N14" s="212" t="s">
        <v>251</v>
      </c>
      <c r="O14" s="212"/>
      <c r="P14" s="45"/>
      <c r="Q14" s="214"/>
      <c r="R14" s="214"/>
      <c r="S14" s="210">
        <v>42815</v>
      </c>
      <c r="T14" s="213">
        <v>20</v>
      </c>
      <c r="U14" s="213"/>
      <c r="V14" s="213"/>
      <c r="W14" s="213"/>
      <c r="X14" s="213"/>
      <c r="Y14" s="213"/>
      <c r="Z14" s="211" t="s">
        <v>35</v>
      </c>
      <c r="AA14" s="212" t="s">
        <v>218</v>
      </c>
      <c r="AB14" s="215">
        <v>490</v>
      </c>
      <c r="AC14" s="215">
        <v>1075</v>
      </c>
      <c r="AD14" s="127">
        <f t="shared" si="0"/>
        <v>15.4</v>
      </c>
      <c r="AE14" s="127">
        <f t="shared" si="1"/>
        <v>447.09999999999997</v>
      </c>
      <c r="AF14" s="141">
        <f t="shared" si="2"/>
        <v>15.451666666666666</v>
      </c>
      <c r="AG14" s="142">
        <f t="shared" si="3"/>
        <v>15</v>
      </c>
      <c r="AH14" s="141">
        <f t="shared" si="4"/>
        <v>15.270999999999999</v>
      </c>
      <c r="AI14" s="45"/>
      <c r="AJ14" s="45" t="s">
        <v>2</v>
      </c>
      <c r="AK14" s="45">
        <v>50</v>
      </c>
      <c r="AL14" s="45">
        <v>15</v>
      </c>
      <c r="AN14" s="44" t="s">
        <v>679</v>
      </c>
    </row>
    <row r="15" spans="1:40" s="44" customFormat="1" ht="14.1" customHeight="1">
      <c r="A15" s="51" t="s">
        <v>69</v>
      </c>
      <c r="B15" s="47">
        <v>42809</v>
      </c>
      <c r="C15" s="48" t="s">
        <v>734</v>
      </c>
      <c r="D15" s="48"/>
      <c r="E15" s="48"/>
      <c r="F15" s="48"/>
      <c r="G15" s="49" t="s">
        <v>348</v>
      </c>
      <c r="H15" s="49" t="s">
        <v>735</v>
      </c>
      <c r="I15" s="52">
        <v>500</v>
      </c>
      <c r="J15" s="47">
        <v>42818</v>
      </c>
      <c r="K15" s="49" t="s">
        <v>736</v>
      </c>
      <c r="L15" s="49" t="s">
        <v>10</v>
      </c>
      <c r="M15" s="49" t="s">
        <v>64</v>
      </c>
      <c r="N15" s="49" t="s">
        <v>737</v>
      </c>
      <c r="O15" s="49"/>
      <c r="P15" s="45"/>
      <c r="Q15" s="50"/>
      <c r="R15" s="50"/>
      <c r="S15" s="47">
        <v>42815</v>
      </c>
      <c r="T15" s="52">
        <v>510</v>
      </c>
      <c r="U15" s="52"/>
      <c r="V15" s="52"/>
      <c r="W15" s="52"/>
      <c r="X15" s="52"/>
      <c r="Y15" s="52"/>
      <c r="Z15" s="48" t="s">
        <v>35</v>
      </c>
      <c r="AA15" s="49" t="s">
        <v>487</v>
      </c>
      <c r="AB15" s="53">
        <v>370</v>
      </c>
      <c r="AC15" s="53">
        <v>1145</v>
      </c>
      <c r="AD15" s="127">
        <f t="shared" si="0"/>
        <v>25.2</v>
      </c>
      <c r="AE15" s="127">
        <f t="shared" si="1"/>
        <v>472.29999999999995</v>
      </c>
      <c r="AF15" s="141">
        <f t="shared" si="2"/>
        <v>15.871666666666666</v>
      </c>
      <c r="AG15" s="142">
        <f t="shared" si="3"/>
        <v>15</v>
      </c>
      <c r="AH15" s="141">
        <f t="shared" si="4"/>
        <v>15.523</v>
      </c>
      <c r="AI15" s="45"/>
      <c r="AJ15" s="13" t="s">
        <v>2</v>
      </c>
      <c r="AK15" s="45">
        <v>50</v>
      </c>
      <c r="AL15" s="45">
        <v>15</v>
      </c>
      <c r="AN15" s="202" t="s">
        <v>659</v>
      </c>
    </row>
    <row r="16" spans="1:40" s="44" customFormat="1" ht="14.1" customHeight="1">
      <c r="A16" s="51" t="s">
        <v>69</v>
      </c>
      <c r="B16" s="47">
        <v>42809</v>
      </c>
      <c r="C16" s="48" t="s">
        <v>738</v>
      </c>
      <c r="D16" s="48"/>
      <c r="E16" s="48"/>
      <c r="F16" s="48"/>
      <c r="G16" s="49" t="s">
        <v>348</v>
      </c>
      <c r="H16" s="49" t="s">
        <v>739</v>
      </c>
      <c r="I16" s="52">
        <v>500</v>
      </c>
      <c r="J16" s="47">
        <v>42818</v>
      </c>
      <c r="K16" s="49" t="s">
        <v>350</v>
      </c>
      <c r="L16" s="49" t="s">
        <v>740</v>
      </c>
      <c r="M16" s="49" t="s">
        <v>64</v>
      </c>
      <c r="N16" s="49" t="s">
        <v>741</v>
      </c>
      <c r="O16" s="49"/>
      <c r="P16" s="45"/>
      <c r="Q16" s="50"/>
      <c r="R16" s="50"/>
      <c r="S16" s="47">
        <v>42815</v>
      </c>
      <c r="T16" s="52">
        <v>510</v>
      </c>
      <c r="U16" s="52"/>
      <c r="V16" s="52"/>
      <c r="W16" s="52"/>
      <c r="X16" s="52"/>
      <c r="Y16" s="52"/>
      <c r="Z16" s="48" t="s">
        <v>35</v>
      </c>
      <c r="AA16" s="49" t="s">
        <v>438</v>
      </c>
      <c r="AB16" s="53">
        <v>491</v>
      </c>
      <c r="AC16" s="53">
        <v>1339</v>
      </c>
      <c r="AD16" s="127">
        <f t="shared" si="0"/>
        <v>25.2</v>
      </c>
      <c r="AE16" s="127">
        <f t="shared" si="1"/>
        <v>497.49999999999994</v>
      </c>
      <c r="AF16" s="141">
        <f t="shared" si="2"/>
        <v>16.291666666666664</v>
      </c>
      <c r="AG16" s="142">
        <f t="shared" si="3"/>
        <v>16</v>
      </c>
      <c r="AH16" s="141">
        <f t="shared" si="4"/>
        <v>16.174999999999997</v>
      </c>
      <c r="AI16" s="45"/>
      <c r="AJ16" s="13" t="s">
        <v>2</v>
      </c>
      <c r="AK16" s="45">
        <v>50</v>
      </c>
      <c r="AL16" s="45">
        <v>15</v>
      </c>
      <c r="AN16" s="202" t="s">
        <v>659</v>
      </c>
    </row>
    <row r="17" spans="1:40" s="44" customFormat="1" ht="14.1" customHeight="1">
      <c r="A17" s="51" t="s">
        <v>69</v>
      </c>
      <c r="B17" s="47">
        <v>42809</v>
      </c>
      <c r="C17" s="48" t="s">
        <v>742</v>
      </c>
      <c r="D17" s="48"/>
      <c r="E17" s="48"/>
      <c r="F17" s="48"/>
      <c r="G17" s="49" t="s">
        <v>348</v>
      </c>
      <c r="H17" s="49" t="s">
        <v>743</v>
      </c>
      <c r="I17" s="52">
        <v>500</v>
      </c>
      <c r="J17" s="47">
        <v>42818</v>
      </c>
      <c r="K17" s="49" t="s">
        <v>350</v>
      </c>
      <c r="L17" s="49" t="s">
        <v>744</v>
      </c>
      <c r="M17" s="49" t="s">
        <v>64</v>
      </c>
      <c r="N17" s="49" t="s">
        <v>745</v>
      </c>
      <c r="O17" s="49"/>
      <c r="P17" s="45"/>
      <c r="Q17" s="50"/>
      <c r="R17" s="50"/>
      <c r="S17" s="47">
        <v>42815</v>
      </c>
      <c r="T17" s="52">
        <v>510</v>
      </c>
      <c r="U17" s="52"/>
      <c r="V17" s="52"/>
      <c r="W17" s="52"/>
      <c r="X17" s="52"/>
      <c r="Y17" s="52"/>
      <c r="Z17" s="48" t="s">
        <v>11</v>
      </c>
      <c r="AA17" s="49" t="s">
        <v>340</v>
      </c>
      <c r="AB17" s="53">
        <v>330</v>
      </c>
      <c r="AC17" s="53">
        <v>1425</v>
      </c>
      <c r="AD17" s="127">
        <f t="shared" si="0"/>
        <v>25.2</v>
      </c>
      <c r="AE17" s="127">
        <f t="shared" si="1"/>
        <v>522.69999999999993</v>
      </c>
      <c r="AF17" s="141">
        <f t="shared" si="2"/>
        <v>16.711666666666666</v>
      </c>
      <c r="AG17" s="142">
        <f t="shared" si="3"/>
        <v>16</v>
      </c>
      <c r="AH17" s="141">
        <f t="shared" si="4"/>
        <v>16.427</v>
      </c>
      <c r="AI17" s="45"/>
      <c r="AJ17" s="13" t="s">
        <v>2</v>
      </c>
      <c r="AK17" s="45">
        <v>50</v>
      </c>
      <c r="AL17" s="45">
        <v>15</v>
      </c>
      <c r="AN17" s="202" t="s">
        <v>659</v>
      </c>
    </row>
    <row r="18" spans="1:40" s="44" customFormat="1" ht="14.1" customHeight="1">
      <c r="A18" s="51" t="s">
        <v>69</v>
      </c>
      <c r="B18" s="47">
        <v>42809</v>
      </c>
      <c r="C18" s="48" t="s">
        <v>746</v>
      </c>
      <c r="D18" s="48"/>
      <c r="E18" s="48"/>
      <c r="F18" s="48"/>
      <c r="G18" s="49" t="s">
        <v>348</v>
      </c>
      <c r="H18" s="49" t="s">
        <v>747</v>
      </c>
      <c r="I18" s="52">
        <v>500</v>
      </c>
      <c r="J18" s="47">
        <v>42818</v>
      </c>
      <c r="K18" s="49" t="s">
        <v>748</v>
      </c>
      <c r="L18" s="49" t="s">
        <v>584</v>
      </c>
      <c r="M18" s="49" t="s">
        <v>64</v>
      </c>
      <c r="N18" s="49" t="s">
        <v>749</v>
      </c>
      <c r="O18" s="49"/>
      <c r="P18" s="45"/>
      <c r="Q18" s="50"/>
      <c r="R18" s="50"/>
      <c r="S18" s="47">
        <v>42815</v>
      </c>
      <c r="T18" s="52">
        <v>510</v>
      </c>
      <c r="U18" s="52"/>
      <c r="V18" s="52"/>
      <c r="W18" s="52"/>
      <c r="X18" s="52"/>
      <c r="Y18" s="52"/>
      <c r="Z18" s="48" t="s">
        <v>11</v>
      </c>
      <c r="AA18" s="49" t="s">
        <v>438</v>
      </c>
      <c r="AB18" s="53">
        <v>380</v>
      </c>
      <c r="AC18" s="53">
        <v>1269</v>
      </c>
      <c r="AD18" s="127">
        <f t="shared" si="0"/>
        <v>25.2</v>
      </c>
      <c r="AE18" s="127">
        <f t="shared" si="1"/>
        <v>547.9</v>
      </c>
      <c r="AF18" s="141">
        <f t="shared" si="2"/>
        <v>17.131666666666668</v>
      </c>
      <c r="AG18" s="142">
        <f t="shared" si="3"/>
        <v>17</v>
      </c>
      <c r="AH18" s="141">
        <f t="shared" si="4"/>
        <v>17.079000000000001</v>
      </c>
      <c r="AI18" s="45"/>
      <c r="AJ18" s="13" t="s">
        <v>2</v>
      </c>
      <c r="AK18" s="45">
        <v>50</v>
      </c>
      <c r="AL18" s="45">
        <v>15</v>
      </c>
      <c r="AN18" s="202" t="s">
        <v>659</v>
      </c>
    </row>
    <row r="19" spans="1:40" s="44" customFormat="1" ht="14.1" customHeight="1">
      <c r="A19" s="51" t="s">
        <v>69</v>
      </c>
      <c r="B19" s="47">
        <v>42809</v>
      </c>
      <c r="C19" s="48" t="s">
        <v>750</v>
      </c>
      <c r="D19" s="48"/>
      <c r="E19" s="48"/>
      <c r="F19" s="48"/>
      <c r="G19" s="49" t="s">
        <v>348</v>
      </c>
      <c r="H19" s="49" t="s">
        <v>751</v>
      </c>
      <c r="I19" s="52">
        <v>500</v>
      </c>
      <c r="J19" s="47">
        <v>42818</v>
      </c>
      <c r="K19" s="49" t="s">
        <v>744</v>
      </c>
      <c r="L19" s="49" t="s">
        <v>350</v>
      </c>
      <c r="M19" s="49" t="s">
        <v>64</v>
      </c>
      <c r="N19" s="49" t="s">
        <v>752</v>
      </c>
      <c r="O19" s="49"/>
      <c r="P19" s="45"/>
      <c r="Q19" s="50"/>
      <c r="R19" s="50"/>
      <c r="S19" s="47">
        <v>42815</v>
      </c>
      <c r="T19" s="52">
        <v>510</v>
      </c>
      <c r="U19" s="52"/>
      <c r="V19" s="52"/>
      <c r="W19" s="52"/>
      <c r="X19" s="52"/>
      <c r="Y19" s="52"/>
      <c r="Z19" s="48" t="s">
        <v>11</v>
      </c>
      <c r="AA19" s="49" t="s">
        <v>438</v>
      </c>
      <c r="AB19" s="53">
        <v>380</v>
      </c>
      <c r="AC19" s="53">
        <v>1269</v>
      </c>
      <c r="AD19" s="127">
        <f t="shared" si="0"/>
        <v>25.2</v>
      </c>
      <c r="AE19" s="127">
        <f t="shared" si="1"/>
        <v>573.1</v>
      </c>
      <c r="AF19" s="141">
        <f t="shared" si="2"/>
        <v>17.551666666666669</v>
      </c>
      <c r="AG19" s="142">
        <f t="shared" si="3"/>
        <v>17</v>
      </c>
      <c r="AH19" s="141">
        <f t="shared" si="4"/>
        <v>17.331000000000003</v>
      </c>
      <c r="AI19" s="45"/>
      <c r="AJ19" s="13" t="s">
        <v>2</v>
      </c>
      <c r="AK19" s="45">
        <v>50</v>
      </c>
      <c r="AL19" s="45">
        <v>15</v>
      </c>
      <c r="AN19" s="202" t="s">
        <v>659</v>
      </c>
    </row>
    <row r="20" spans="1:40" s="44" customFormat="1" ht="14.1" customHeight="1">
      <c r="A20" s="51" t="s">
        <v>69</v>
      </c>
      <c r="B20" s="47">
        <v>42809</v>
      </c>
      <c r="C20" s="48" t="s">
        <v>754</v>
      </c>
      <c r="D20" s="48"/>
      <c r="E20" s="48"/>
      <c r="F20" s="48"/>
      <c r="G20" s="49" t="s">
        <v>348</v>
      </c>
      <c r="H20" s="49" t="s">
        <v>755</v>
      </c>
      <c r="I20" s="52">
        <v>500</v>
      </c>
      <c r="J20" s="47">
        <v>42818</v>
      </c>
      <c r="K20" s="49" t="s">
        <v>756</v>
      </c>
      <c r="L20" s="49" t="s">
        <v>64</v>
      </c>
      <c r="M20" s="49" t="s">
        <v>64</v>
      </c>
      <c r="N20" s="49" t="s">
        <v>757</v>
      </c>
      <c r="O20" s="49"/>
      <c r="P20" s="45"/>
      <c r="Q20" s="50"/>
      <c r="R20" s="50"/>
      <c r="S20" s="47">
        <v>42815</v>
      </c>
      <c r="T20" s="52">
        <v>510</v>
      </c>
      <c r="U20" s="52"/>
      <c r="V20" s="52"/>
      <c r="W20" s="52"/>
      <c r="X20" s="52"/>
      <c r="Y20" s="52"/>
      <c r="Z20" s="48" t="s">
        <v>35</v>
      </c>
      <c r="AA20" s="49" t="s">
        <v>487</v>
      </c>
      <c r="AB20" s="53">
        <v>816</v>
      </c>
      <c r="AC20" s="53">
        <v>1767</v>
      </c>
      <c r="AD20" s="127">
        <f t="shared" si="0"/>
        <v>25.2</v>
      </c>
      <c r="AE20" s="127">
        <f t="shared" si="1"/>
        <v>598.30000000000007</v>
      </c>
      <c r="AF20" s="141">
        <f t="shared" si="2"/>
        <v>17.971666666666668</v>
      </c>
      <c r="AG20" s="142">
        <f t="shared" si="3"/>
        <v>17</v>
      </c>
      <c r="AH20" s="141">
        <f t="shared" si="4"/>
        <v>17.583000000000002</v>
      </c>
      <c r="AI20" s="45"/>
      <c r="AJ20" s="13" t="s">
        <v>2</v>
      </c>
      <c r="AK20" s="45">
        <v>50</v>
      </c>
      <c r="AL20" s="45">
        <v>15</v>
      </c>
      <c r="AN20" s="202" t="s">
        <v>659</v>
      </c>
    </row>
    <row r="21" spans="1:40" s="44" customFormat="1" ht="14.1" customHeight="1">
      <c r="A21" s="216" t="s">
        <v>207</v>
      </c>
      <c r="B21" s="210">
        <v>42811</v>
      </c>
      <c r="C21" s="211" t="s">
        <v>802</v>
      </c>
      <c r="D21" s="211"/>
      <c r="E21" s="211"/>
      <c r="F21" s="211"/>
      <c r="G21" s="212" t="s">
        <v>803</v>
      </c>
      <c r="H21" s="212" t="s">
        <v>804</v>
      </c>
      <c r="I21" s="213">
        <v>1000</v>
      </c>
      <c r="J21" s="210">
        <v>42818</v>
      </c>
      <c r="K21" s="212" t="s">
        <v>60</v>
      </c>
      <c r="L21" s="212" t="s">
        <v>805</v>
      </c>
      <c r="M21" s="212" t="s">
        <v>64</v>
      </c>
      <c r="N21" s="212" t="s">
        <v>806</v>
      </c>
      <c r="O21" s="212"/>
      <c r="P21" s="45"/>
      <c r="Q21" s="214"/>
      <c r="R21" s="214"/>
      <c r="S21" s="210">
        <v>42814</v>
      </c>
      <c r="T21" s="213">
        <v>1010</v>
      </c>
      <c r="U21" s="213"/>
      <c r="V21" s="213"/>
      <c r="W21" s="213"/>
      <c r="X21" s="213"/>
      <c r="Y21" s="213"/>
      <c r="Z21" s="211" t="s">
        <v>35</v>
      </c>
      <c r="AA21" s="212" t="s">
        <v>807</v>
      </c>
      <c r="AB21" s="215">
        <v>504</v>
      </c>
      <c r="AC21" s="215">
        <v>1065</v>
      </c>
      <c r="AD21" s="127">
        <f t="shared" si="0"/>
        <v>35.200000000000003</v>
      </c>
      <c r="AE21" s="127">
        <f t="shared" si="1"/>
        <v>633.50000000000011</v>
      </c>
      <c r="AF21" s="141">
        <f t="shared" si="2"/>
        <v>18.558333333333337</v>
      </c>
      <c r="AG21" s="142">
        <f t="shared" si="3"/>
        <v>18</v>
      </c>
      <c r="AH21" s="141">
        <f t="shared" si="4"/>
        <v>18.335000000000001</v>
      </c>
      <c r="AI21" s="45"/>
      <c r="AJ21" s="45" t="s">
        <v>2</v>
      </c>
      <c r="AK21" s="45">
        <v>50</v>
      </c>
      <c r="AL21" s="45">
        <v>15</v>
      </c>
      <c r="AN21" s="44" t="s">
        <v>656</v>
      </c>
    </row>
    <row r="22" spans="1:40" s="44" customFormat="1" ht="14.1" customHeight="1">
      <c r="A22" s="216">
        <v>140</v>
      </c>
      <c r="B22" s="210">
        <v>42811</v>
      </c>
      <c r="C22" s="211" t="s">
        <v>819</v>
      </c>
      <c r="D22" s="211"/>
      <c r="E22" s="211"/>
      <c r="F22" s="211"/>
      <c r="G22" s="212" t="s">
        <v>275</v>
      </c>
      <c r="H22" s="212" t="s">
        <v>820</v>
      </c>
      <c r="I22" s="213">
        <v>500</v>
      </c>
      <c r="J22" s="210">
        <v>42818</v>
      </c>
      <c r="K22" s="212" t="s">
        <v>10</v>
      </c>
      <c r="L22" s="212" t="s">
        <v>64</v>
      </c>
      <c r="M22" s="212" t="s">
        <v>64</v>
      </c>
      <c r="N22" s="212" t="s">
        <v>821</v>
      </c>
      <c r="O22" s="212"/>
      <c r="P22" s="45"/>
      <c r="Q22" s="214"/>
      <c r="R22" s="214"/>
      <c r="S22" s="210">
        <v>42815</v>
      </c>
      <c r="T22" s="213">
        <v>510</v>
      </c>
      <c r="U22" s="213"/>
      <c r="V22" s="213"/>
      <c r="W22" s="213"/>
      <c r="X22" s="213"/>
      <c r="Y22" s="213"/>
      <c r="Z22" s="211" t="s">
        <v>12</v>
      </c>
      <c r="AA22" s="212" t="s">
        <v>276</v>
      </c>
      <c r="AB22" s="215">
        <v>514</v>
      </c>
      <c r="AC22" s="215">
        <v>1855</v>
      </c>
      <c r="AD22" s="127">
        <f t="shared" si="0"/>
        <v>25.2</v>
      </c>
      <c r="AE22" s="127">
        <f t="shared" si="1"/>
        <v>658.70000000000016</v>
      </c>
      <c r="AF22" s="141">
        <f t="shared" si="2"/>
        <v>18.978333333333335</v>
      </c>
      <c r="AG22" s="142">
        <f t="shared" si="3"/>
        <v>18</v>
      </c>
      <c r="AH22" s="141">
        <f t="shared" si="4"/>
        <v>18.587</v>
      </c>
      <c r="AI22" s="45"/>
      <c r="AJ22" s="45" t="s">
        <v>2</v>
      </c>
      <c r="AK22" s="45">
        <v>50</v>
      </c>
      <c r="AL22" s="45">
        <v>15</v>
      </c>
      <c r="AN22" s="44" t="s">
        <v>854</v>
      </c>
    </row>
    <row r="23" spans="1:40" s="44" customFormat="1" ht="14.1" customHeight="1">
      <c r="A23" s="216">
        <v>150</v>
      </c>
      <c r="B23" s="210">
        <v>42811</v>
      </c>
      <c r="C23" s="211" t="s">
        <v>818</v>
      </c>
      <c r="D23" s="211"/>
      <c r="E23" s="211"/>
      <c r="F23" s="211"/>
      <c r="G23" s="212" t="s">
        <v>270</v>
      </c>
      <c r="H23" s="212" t="s">
        <v>377</v>
      </c>
      <c r="I23" s="213">
        <v>1000</v>
      </c>
      <c r="J23" s="210">
        <v>42818</v>
      </c>
      <c r="K23" s="212" t="s">
        <v>271</v>
      </c>
      <c r="L23" s="212" t="s">
        <v>223</v>
      </c>
      <c r="M23" s="212" t="s">
        <v>64</v>
      </c>
      <c r="N23" s="212" t="s">
        <v>378</v>
      </c>
      <c r="O23" s="212"/>
      <c r="P23" s="45"/>
      <c r="Q23" s="214"/>
      <c r="R23" s="214"/>
      <c r="S23" s="210">
        <v>42815</v>
      </c>
      <c r="T23" s="213">
        <v>1010</v>
      </c>
      <c r="U23" s="213"/>
      <c r="V23" s="213"/>
      <c r="W23" s="213"/>
      <c r="X23" s="213"/>
      <c r="Y23" s="213"/>
      <c r="Z23" s="211" t="s">
        <v>35</v>
      </c>
      <c r="AA23" s="212" t="s">
        <v>379</v>
      </c>
      <c r="AB23" s="215">
        <v>700</v>
      </c>
      <c r="AC23" s="215">
        <v>2017</v>
      </c>
      <c r="AD23" s="127">
        <f t="shared" si="0"/>
        <v>35.200000000000003</v>
      </c>
      <c r="AE23" s="127">
        <f t="shared" si="1"/>
        <v>693.9000000000002</v>
      </c>
      <c r="AF23" s="141">
        <f t="shared" si="2"/>
        <v>19.565000000000005</v>
      </c>
      <c r="AG23" s="142">
        <f t="shared" si="3"/>
        <v>19</v>
      </c>
      <c r="AH23" s="141">
        <f t="shared" si="4"/>
        <v>19.339000000000002</v>
      </c>
      <c r="AI23" s="45"/>
      <c r="AJ23" s="45" t="s">
        <v>531</v>
      </c>
      <c r="AK23" s="45">
        <v>50</v>
      </c>
      <c r="AL23" s="45">
        <v>15</v>
      </c>
      <c r="AN23" s="44" t="s">
        <v>853</v>
      </c>
    </row>
    <row r="24" spans="1:40" s="44" customFormat="1" ht="14.1" customHeight="1">
      <c r="A24" s="216">
        <v>160</v>
      </c>
      <c r="B24" s="210">
        <v>42811</v>
      </c>
      <c r="C24" s="211" t="s">
        <v>822</v>
      </c>
      <c r="D24" s="211"/>
      <c r="E24" s="211"/>
      <c r="F24" s="211"/>
      <c r="G24" s="212" t="s">
        <v>468</v>
      </c>
      <c r="H24" s="212" t="s">
        <v>823</v>
      </c>
      <c r="I24" s="213">
        <v>500</v>
      </c>
      <c r="J24" s="210">
        <v>42818</v>
      </c>
      <c r="K24" s="212" t="s">
        <v>504</v>
      </c>
      <c r="L24" s="212" t="s">
        <v>469</v>
      </c>
      <c r="M24" s="212" t="s">
        <v>64</v>
      </c>
      <c r="N24" s="212" t="s">
        <v>824</v>
      </c>
      <c r="O24" s="212"/>
      <c r="P24" s="45"/>
      <c r="Q24" s="214"/>
      <c r="R24" s="214"/>
      <c r="S24" s="210">
        <v>42815</v>
      </c>
      <c r="T24" s="213">
        <v>510</v>
      </c>
      <c r="U24" s="213"/>
      <c r="V24" s="213"/>
      <c r="W24" s="213"/>
      <c r="X24" s="213"/>
      <c r="Y24" s="213"/>
      <c r="Z24" s="211" t="s">
        <v>12</v>
      </c>
      <c r="AA24" s="212" t="s">
        <v>470</v>
      </c>
      <c r="AB24" s="215">
        <v>904</v>
      </c>
      <c r="AC24" s="215">
        <v>1675</v>
      </c>
      <c r="AD24" s="127">
        <f t="shared" si="0"/>
        <v>25.2</v>
      </c>
      <c r="AE24" s="127">
        <f t="shared" si="1"/>
        <v>719.10000000000025</v>
      </c>
      <c r="AF24" s="141">
        <f t="shared" si="2"/>
        <v>19.985000000000007</v>
      </c>
      <c r="AG24" s="142">
        <f t="shared" si="3"/>
        <v>19</v>
      </c>
      <c r="AH24" s="141">
        <f t="shared" si="4"/>
        <v>19.591000000000005</v>
      </c>
      <c r="AI24" s="45"/>
      <c r="AJ24" s="45" t="s">
        <v>2</v>
      </c>
      <c r="AK24" s="45">
        <v>50</v>
      </c>
      <c r="AL24" s="45">
        <v>15</v>
      </c>
    </row>
    <row r="25" spans="1:40" s="44" customFormat="1" ht="14.1" customHeight="1">
      <c r="A25" s="216">
        <v>170</v>
      </c>
      <c r="B25" s="210">
        <v>42811</v>
      </c>
      <c r="C25" s="211" t="s">
        <v>825</v>
      </c>
      <c r="D25" s="211"/>
      <c r="E25" s="211"/>
      <c r="F25" s="211"/>
      <c r="G25" s="212" t="s">
        <v>468</v>
      </c>
      <c r="H25" s="212" t="s">
        <v>823</v>
      </c>
      <c r="I25" s="213">
        <v>500</v>
      </c>
      <c r="J25" s="210">
        <v>42818</v>
      </c>
      <c r="K25" s="212" t="s">
        <v>504</v>
      </c>
      <c r="L25" s="212" t="s">
        <v>469</v>
      </c>
      <c r="M25" s="212" t="s">
        <v>64</v>
      </c>
      <c r="N25" s="212" t="s">
        <v>824</v>
      </c>
      <c r="O25" s="212"/>
      <c r="P25" s="45"/>
      <c r="Q25" s="214"/>
      <c r="R25" s="214"/>
      <c r="S25" s="210">
        <v>42815</v>
      </c>
      <c r="T25" s="213">
        <v>510</v>
      </c>
      <c r="U25" s="213"/>
      <c r="V25" s="213"/>
      <c r="W25" s="213"/>
      <c r="X25" s="213"/>
      <c r="Y25" s="213"/>
      <c r="Z25" s="211" t="s">
        <v>12</v>
      </c>
      <c r="AA25" s="212" t="s">
        <v>470</v>
      </c>
      <c r="AB25" s="215">
        <v>904</v>
      </c>
      <c r="AC25" s="215">
        <v>1675</v>
      </c>
      <c r="AD25" s="127">
        <f t="shared" si="0"/>
        <v>25.2</v>
      </c>
      <c r="AE25" s="127">
        <f t="shared" si="1"/>
        <v>744.3000000000003</v>
      </c>
      <c r="AF25" s="141">
        <f t="shared" si="2"/>
        <v>20.405000000000005</v>
      </c>
      <c r="AG25" s="142">
        <f t="shared" si="3"/>
        <v>20</v>
      </c>
      <c r="AH25" s="141">
        <f t="shared" si="4"/>
        <v>20.243000000000002</v>
      </c>
      <c r="AI25" s="45"/>
      <c r="AJ25" s="45" t="s">
        <v>2</v>
      </c>
      <c r="AK25" s="45">
        <v>50</v>
      </c>
      <c r="AL25" s="45">
        <v>15</v>
      </c>
    </row>
    <row r="26" spans="1:40" s="44" customFormat="1" ht="14.1" customHeight="1">
      <c r="A26" s="216" t="s">
        <v>207</v>
      </c>
      <c r="B26" s="210">
        <v>42811</v>
      </c>
      <c r="C26" s="211" t="s">
        <v>808</v>
      </c>
      <c r="D26" s="211"/>
      <c r="E26" s="211"/>
      <c r="F26" s="211"/>
      <c r="G26" s="212" t="s">
        <v>803</v>
      </c>
      <c r="H26" s="212" t="s">
        <v>809</v>
      </c>
      <c r="I26" s="213">
        <v>10000</v>
      </c>
      <c r="J26" s="210">
        <v>42818</v>
      </c>
      <c r="K26" s="212" t="s">
        <v>60</v>
      </c>
      <c r="L26" s="212" t="s">
        <v>805</v>
      </c>
      <c r="M26" s="212" t="s">
        <v>64</v>
      </c>
      <c r="N26" s="212" t="s">
        <v>810</v>
      </c>
      <c r="O26" s="212"/>
      <c r="P26" s="45"/>
      <c r="Q26" s="214"/>
      <c r="R26" s="214"/>
      <c r="S26" s="210">
        <v>42814</v>
      </c>
      <c r="T26" s="213">
        <v>10010</v>
      </c>
      <c r="U26" s="213"/>
      <c r="V26" s="213"/>
      <c r="W26" s="213"/>
      <c r="X26" s="213"/>
      <c r="Y26" s="213"/>
      <c r="Z26" s="211" t="s">
        <v>35</v>
      </c>
      <c r="AA26" s="212" t="s">
        <v>807</v>
      </c>
      <c r="AB26" s="215">
        <v>502</v>
      </c>
      <c r="AC26" s="215">
        <v>1043</v>
      </c>
      <c r="AD26" s="127">
        <f t="shared" si="0"/>
        <v>215.2</v>
      </c>
      <c r="AE26" s="127">
        <f t="shared" si="1"/>
        <v>959.50000000000023</v>
      </c>
      <c r="AF26" s="141">
        <f t="shared" si="2"/>
        <v>23.991666666666671</v>
      </c>
      <c r="AG26" s="142">
        <f t="shared" si="3"/>
        <v>23</v>
      </c>
      <c r="AH26" s="141">
        <f t="shared" si="4"/>
        <v>23.595000000000002</v>
      </c>
      <c r="AI26" s="45"/>
      <c r="AJ26" s="45" t="s">
        <v>2</v>
      </c>
      <c r="AK26" s="45">
        <v>50</v>
      </c>
      <c r="AL26" s="45">
        <v>15</v>
      </c>
      <c r="AN26" s="44" t="s">
        <v>656</v>
      </c>
    </row>
    <row r="27" spans="1:40" s="44" customFormat="1" ht="14.1" customHeight="1">
      <c r="A27" s="216">
        <v>190</v>
      </c>
      <c r="B27" s="210">
        <v>42811</v>
      </c>
      <c r="C27" s="211" t="s">
        <v>899</v>
      </c>
      <c r="D27" s="211"/>
      <c r="E27" s="211"/>
      <c r="F27" s="211"/>
      <c r="G27" s="212" t="s">
        <v>477</v>
      </c>
      <c r="H27" s="212" t="s">
        <v>900</v>
      </c>
      <c r="I27" s="213">
        <v>2000</v>
      </c>
      <c r="J27" s="210">
        <v>42819</v>
      </c>
      <c r="K27" s="212" t="s">
        <v>901</v>
      </c>
      <c r="L27" s="212" t="s">
        <v>902</v>
      </c>
      <c r="M27" s="212" t="s">
        <v>64</v>
      </c>
      <c r="N27" s="212" t="s">
        <v>903</v>
      </c>
      <c r="O27" s="212"/>
      <c r="P27" s="45"/>
      <c r="Q27" s="214"/>
      <c r="R27" s="214"/>
      <c r="S27" s="210">
        <v>42815</v>
      </c>
      <c r="T27" s="213">
        <v>2055</v>
      </c>
      <c r="U27" s="213"/>
      <c r="V27" s="213"/>
      <c r="W27" s="213"/>
      <c r="X27" s="213"/>
      <c r="Y27" s="213"/>
      <c r="Z27" s="211" t="s">
        <v>12</v>
      </c>
      <c r="AA27" s="212" t="s">
        <v>340</v>
      </c>
      <c r="AB27" s="215">
        <v>508</v>
      </c>
      <c r="AC27" s="215">
        <v>1355</v>
      </c>
      <c r="AD27" s="127">
        <f t="shared" si="0"/>
        <v>56.1</v>
      </c>
      <c r="AE27" s="127">
        <f t="shared" si="1"/>
        <v>1015.6000000000003</v>
      </c>
      <c r="AF27" s="141">
        <f t="shared" si="2"/>
        <v>24.926666666666669</v>
      </c>
      <c r="AG27" s="142">
        <f t="shared" si="3"/>
        <v>24</v>
      </c>
      <c r="AH27" s="141">
        <f t="shared" si="4"/>
        <v>24.556000000000001</v>
      </c>
      <c r="AI27" s="45"/>
      <c r="AJ27" s="45" t="s">
        <v>65</v>
      </c>
      <c r="AK27" s="45">
        <v>50</v>
      </c>
      <c r="AL27" s="45">
        <v>15</v>
      </c>
      <c r="AN27" s="44" t="s">
        <v>658</v>
      </c>
    </row>
    <row r="28" spans="1:40" s="44" customFormat="1" ht="14.1" customHeight="1">
      <c r="A28" s="216" t="s">
        <v>207</v>
      </c>
      <c r="B28" s="210">
        <v>42811</v>
      </c>
      <c r="C28" s="211" t="s">
        <v>829</v>
      </c>
      <c r="D28" s="211"/>
      <c r="E28" s="211"/>
      <c r="F28" s="211"/>
      <c r="G28" s="212" t="s">
        <v>212</v>
      </c>
      <c r="H28" s="212" t="s">
        <v>830</v>
      </c>
      <c r="I28" s="213">
        <v>300</v>
      </c>
      <c r="J28" s="210">
        <v>42819</v>
      </c>
      <c r="K28" s="212" t="s">
        <v>831</v>
      </c>
      <c r="L28" s="212" t="s">
        <v>64</v>
      </c>
      <c r="M28" s="212" t="s">
        <v>225</v>
      </c>
      <c r="N28" s="212" t="s">
        <v>832</v>
      </c>
      <c r="O28" s="212"/>
      <c r="P28" s="45"/>
      <c r="Q28" s="214"/>
      <c r="R28" s="214"/>
      <c r="S28" s="210">
        <v>42816</v>
      </c>
      <c r="T28" s="213">
        <v>326</v>
      </c>
      <c r="U28" s="213"/>
      <c r="V28" s="213"/>
      <c r="W28" s="213"/>
      <c r="X28" s="213"/>
      <c r="Y28" s="213"/>
      <c r="Z28" s="211" t="s">
        <v>35</v>
      </c>
      <c r="AA28" s="212" t="s">
        <v>211</v>
      </c>
      <c r="AB28" s="215">
        <v>475</v>
      </c>
      <c r="AC28" s="215">
        <v>703</v>
      </c>
      <c r="AD28" s="127">
        <f t="shared" si="0"/>
        <v>21.52</v>
      </c>
      <c r="AE28" s="127">
        <f t="shared" si="1"/>
        <v>1037.1200000000003</v>
      </c>
      <c r="AF28" s="141">
        <f t="shared" si="2"/>
        <v>25.285333333333337</v>
      </c>
      <c r="AG28" s="142">
        <f t="shared" si="3"/>
        <v>25</v>
      </c>
      <c r="AH28" s="141">
        <f t="shared" si="4"/>
        <v>25.171200000000002</v>
      </c>
      <c r="AI28" s="45"/>
      <c r="AJ28" s="45" t="s">
        <v>548</v>
      </c>
      <c r="AK28" s="45">
        <v>50</v>
      </c>
      <c r="AL28" s="45">
        <v>15</v>
      </c>
      <c r="AN28" s="44" t="s">
        <v>648</v>
      </c>
    </row>
    <row r="29" spans="1:40" s="44" customFormat="1" ht="14.1" customHeight="1">
      <c r="A29" s="216" t="s">
        <v>207</v>
      </c>
      <c r="B29" s="210">
        <v>42811</v>
      </c>
      <c r="C29" s="211" t="s">
        <v>829</v>
      </c>
      <c r="D29" s="211"/>
      <c r="E29" s="211"/>
      <c r="F29" s="211"/>
      <c r="G29" s="212" t="s">
        <v>212</v>
      </c>
      <c r="H29" s="212" t="s">
        <v>830</v>
      </c>
      <c r="I29" s="213">
        <v>300</v>
      </c>
      <c r="J29" s="210">
        <v>42819</v>
      </c>
      <c r="K29" s="212" t="s">
        <v>831</v>
      </c>
      <c r="L29" s="212" t="s">
        <v>64</v>
      </c>
      <c r="M29" s="212" t="s">
        <v>240</v>
      </c>
      <c r="N29" s="212" t="s">
        <v>832</v>
      </c>
      <c r="O29" s="212"/>
      <c r="P29" s="45"/>
      <c r="Q29" s="214"/>
      <c r="R29" s="214"/>
      <c r="S29" s="210">
        <v>42816</v>
      </c>
      <c r="T29" s="213">
        <v>326</v>
      </c>
      <c r="U29" s="213"/>
      <c r="V29" s="213"/>
      <c r="W29" s="213"/>
      <c r="X29" s="213"/>
      <c r="Y29" s="213"/>
      <c r="Z29" s="211" t="s">
        <v>35</v>
      </c>
      <c r="AA29" s="212" t="s">
        <v>211</v>
      </c>
      <c r="AB29" s="215">
        <v>475</v>
      </c>
      <c r="AC29" s="215">
        <v>703</v>
      </c>
      <c r="AD29" s="127">
        <f t="shared" si="0"/>
        <v>21.52</v>
      </c>
      <c r="AE29" s="127">
        <f t="shared" si="1"/>
        <v>1058.6400000000003</v>
      </c>
      <c r="AF29" s="141">
        <f t="shared" si="2"/>
        <v>25.644000000000005</v>
      </c>
      <c r="AG29" s="142">
        <f t="shared" si="3"/>
        <v>25</v>
      </c>
      <c r="AH29" s="141">
        <f t="shared" si="4"/>
        <v>25.386400000000002</v>
      </c>
      <c r="AI29" s="45"/>
      <c r="AJ29" s="45" t="s">
        <v>548</v>
      </c>
      <c r="AK29" s="45">
        <v>50</v>
      </c>
      <c r="AL29" s="45">
        <v>15</v>
      </c>
      <c r="AN29" s="44" t="s">
        <v>648</v>
      </c>
    </row>
    <row r="30" spans="1:40" s="44" customFormat="1" ht="14.1" customHeight="1">
      <c r="A30" s="216">
        <v>220</v>
      </c>
      <c r="B30" s="210">
        <v>42811</v>
      </c>
      <c r="C30" s="211" t="s">
        <v>842</v>
      </c>
      <c r="D30" s="211"/>
      <c r="E30" s="211"/>
      <c r="F30" s="211"/>
      <c r="G30" s="212" t="s">
        <v>505</v>
      </c>
      <c r="H30" s="212" t="s">
        <v>843</v>
      </c>
      <c r="I30" s="213">
        <v>500</v>
      </c>
      <c r="J30" s="210">
        <v>42819</v>
      </c>
      <c r="K30" s="212" t="s">
        <v>506</v>
      </c>
      <c r="L30" s="212" t="s">
        <v>64</v>
      </c>
      <c r="M30" s="212" t="s">
        <v>64</v>
      </c>
      <c r="N30" s="212" t="s">
        <v>844</v>
      </c>
      <c r="O30" s="212"/>
      <c r="P30" s="45"/>
      <c r="Q30" s="214"/>
      <c r="R30" s="214"/>
      <c r="S30" s="210">
        <v>42816</v>
      </c>
      <c r="T30" s="213">
        <v>525</v>
      </c>
      <c r="U30" s="213"/>
      <c r="V30" s="213"/>
      <c r="W30" s="213"/>
      <c r="X30" s="213"/>
      <c r="Y30" s="213"/>
      <c r="Z30" s="211" t="s">
        <v>12</v>
      </c>
      <c r="AA30" s="212" t="s">
        <v>845</v>
      </c>
      <c r="AB30" s="215">
        <v>428</v>
      </c>
      <c r="AC30" s="215">
        <v>1361</v>
      </c>
      <c r="AD30" s="127">
        <f t="shared" si="0"/>
        <v>25.5</v>
      </c>
      <c r="AE30" s="127">
        <f t="shared" si="1"/>
        <v>1084.1400000000003</v>
      </c>
      <c r="AF30" s="141">
        <f t="shared" si="2"/>
        <v>26.069000000000006</v>
      </c>
      <c r="AG30" s="142">
        <f t="shared" si="3"/>
        <v>26</v>
      </c>
      <c r="AH30" s="141">
        <f t="shared" si="4"/>
        <v>26.041400000000003</v>
      </c>
      <c r="AI30" s="45"/>
      <c r="AJ30" s="45" t="s">
        <v>65</v>
      </c>
      <c r="AK30" s="45">
        <v>50</v>
      </c>
      <c r="AL30" s="45">
        <v>15</v>
      </c>
    </row>
    <row r="31" spans="1:40" s="44" customFormat="1" ht="14.1" customHeight="1">
      <c r="A31" s="216">
        <v>230</v>
      </c>
      <c r="B31" s="210">
        <v>42811</v>
      </c>
      <c r="C31" s="211" t="s">
        <v>857</v>
      </c>
      <c r="D31" s="211"/>
      <c r="E31" s="211"/>
      <c r="F31" s="211"/>
      <c r="G31" s="212" t="s">
        <v>509</v>
      </c>
      <c r="H31" s="212" t="s">
        <v>511</v>
      </c>
      <c r="I31" s="213">
        <v>2000</v>
      </c>
      <c r="J31" s="210">
        <v>42818</v>
      </c>
      <c r="K31" s="212" t="s">
        <v>512</v>
      </c>
      <c r="L31" s="212" t="s">
        <v>64</v>
      </c>
      <c r="M31" s="212" t="s">
        <v>64</v>
      </c>
      <c r="N31" s="212" t="s">
        <v>513</v>
      </c>
      <c r="O31" s="212"/>
      <c r="P31" s="45"/>
      <c r="Q31" s="214"/>
      <c r="R31" s="214"/>
      <c r="S31" s="210">
        <v>42815</v>
      </c>
      <c r="T31" s="213">
        <v>1010</v>
      </c>
      <c r="U31" s="213"/>
      <c r="V31" s="213"/>
      <c r="W31" s="213"/>
      <c r="X31" s="213"/>
      <c r="Y31" s="213"/>
      <c r="Z31" s="211" t="s">
        <v>11</v>
      </c>
      <c r="AA31" s="212" t="s">
        <v>510</v>
      </c>
      <c r="AB31" s="215">
        <v>666</v>
      </c>
      <c r="AC31" s="215">
        <v>784</v>
      </c>
      <c r="AD31" s="127">
        <f t="shared" si="0"/>
        <v>35.200000000000003</v>
      </c>
      <c r="AE31" s="127">
        <f t="shared" si="1"/>
        <v>1119.3400000000004</v>
      </c>
      <c r="AF31" s="141">
        <f t="shared" si="2"/>
        <v>26.655666666666672</v>
      </c>
      <c r="AG31" s="142">
        <f t="shared" si="3"/>
        <v>26</v>
      </c>
      <c r="AH31" s="141">
        <f t="shared" si="4"/>
        <v>26.393400000000003</v>
      </c>
      <c r="AI31" s="45"/>
      <c r="AJ31" s="45" t="s">
        <v>390</v>
      </c>
      <c r="AK31" s="45">
        <v>50</v>
      </c>
      <c r="AL31" s="45">
        <v>15</v>
      </c>
      <c r="AN31" s="44" t="s">
        <v>648</v>
      </c>
    </row>
    <row r="32" spans="1:40" s="44" customFormat="1" ht="14.1" customHeight="1">
      <c r="A32" s="216">
        <v>240</v>
      </c>
      <c r="B32" s="210">
        <v>42811</v>
      </c>
      <c r="C32" s="211" t="s">
        <v>856</v>
      </c>
      <c r="D32" s="211"/>
      <c r="E32" s="211"/>
      <c r="F32" s="211"/>
      <c r="G32" s="212" t="s">
        <v>509</v>
      </c>
      <c r="H32" s="212" t="s">
        <v>511</v>
      </c>
      <c r="I32" s="213">
        <v>2000</v>
      </c>
      <c r="J32" s="210">
        <v>42819</v>
      </c>
      <c r="K32" s="212" t="s">
        <v>512</v>
      </c>
      <c r="L32" s="212" t="s">
        <v>64</v>
      </c>
      <c r="M32" s="212" t="s">
        <v>64</v>
      </c>
      <c r="N32" s="212" t="s">
        <v>513</v>
      </c>
      <c r="O32" s="212"/>
      <c r="P32" s="45"/>
      <c r="Q32" s="214"/>
      <c r="R32" s="214"/>
      <c r="S32" s="210">
        <v>42815</v>
      </c>
      <c r="T32" s="213">
        <v>1010</v>
      </c>
      <c r="U32" s="213"/>
      <c r="V32" s="213"/>
      <c r="W32" s="213"/>
      <c r="X32" s="213"/>
      <c r="Y32" s="213"/>
      <c r="Z32" s="211" t="s">
        <v>11</v>
      </c>
      <c r="AA32" s="212" t="s">
        <v>510</v>
      </c>
      <c r="AB32" s="215">
        <v>666</v>
      </c>
      <c r="AC32" s="215">
        <v>784</v>
      </c>
      <c r="AD32" s="127">
        <f t="shared" si="0"/>
        <v>35.200000000000003</v>
      </c>
      <c r="AE32" s="127">
        <f t="shared" si="1"/>
        <v>1154.5400000000004</v>
      </c>
      <c r="AF32" s="141">
        <f t="shared" si="2"/>
        <v>27.242333333333342</v>
      </c>
      <c r="AG32" s="142">
        <f t="shared" si="3"/>
        <v>27</v>
      </c>
      <c r="AH32" s="141">
        <f t="shared" si="4"/>
        <v>27.145400000000006</v>
      </c>
      <c r="AI32" s="45"/>
      <c r="AJ32" s="45" t="s">
        <v>390</v>
      </c>
      <c r="AK32" s="45">
        <v>50</v>
      </c>
      <c r="AL32" s="45">
        <v>15</v>
      </c>
      <c r="AN32" s="44" t="s">
        <v>648</v>
      </c>
    </row>
    <row r="33" spans="1:184" s="44" customFormat="1" ht="14.1" customHeight="1">
      <c r="A33" s="216">
        <v>250</v>
      </c>
      <c r="B33" s="186">
        <v>42793</v>
      </c>
      <c r="C33" s="185" t="s">
        <v>465</v>
      </c>
      <c r="D33" s="185"/>
      <c r="E33" s="185"/>
      <c r="F33" s="185"/>
      <c r="G33" s="184" t="s">
        <v>450</v>
      </c>
      <c r="H33" s="184" t="s">
        <v>451</v>
      </c>
      <c r="I33" s="183">
        <v>3000</v>
      </c>
      <c r="J33" s="186">
        <v>42819</v>
      </c>
      <c r="K33" s="184" t="s">
        <v>452</v>
      </c>
      <c r="L33" s="184" t="s">
        <v>453</v>
      </c>
      <c r="M33" s="184" t="s">
        <v>64</v>
      </c>
      <c r="N33" s="184" t="s">
        <v>454</v>
      </c>
      <c r="O33" s="184"/>
      <c r="P33" s="45"/>
      <c r="Q33" s="182"/>
      <c r="R33" s="182"/>
      <c r="S33" s="186">
        <v>42816</v>
      </c>
      <c r="T33" s="183">
        <v>3160</v>
      </c>
      <c r="U33" s="183"/>
      <c r="V33" s="183"/>
      <c r="W33" s="183"/>
      <c r="X33" s="183"/>
      <c r="Y33" s="183"/>
      <c r="Z33" s="185" t="s">
        <v>35</v>
      </c>
      <c r="AA33" s="184" t="s">
        <v>248</v>
      </c>
      <c r="AB33" s="181">
        <v>633</v>
      </c>
      <c r="AC33" s="181">
        <v>2123</v>
      </c>
      <c r="AD33" s="127">
        <f t="shared" si="0"/>
        <v>78.2</v>
      </c>
      <c r="AE33" s="127">
        <f t="shared" si="1"/>
        <v>1232.7400000000005</v>
      </c>
      <c r="AF33" s="141">
        <f t="shared" si="2"/>
        <v>28.545666666666673</v>
      </c>
      <c r="AG33" s="142">
        <f t="shared" si="3"/>
        <v>28</v>
      </c>
      <c r="AH33" s="141">
        <f t="shared" si="4"/>
        <v>28.327400000000004</v>
      </c>
      <c r="AI33" s="45"/>
      <c r="AJ33" s="45" t="s">
        <v>2</v>
      </c>
      <c r="AK33" s="45">
        <v>50</v>
      </c>
      <c r="AL33" s="45">
        <v>15</v>
      </c>
    </row>
    <row r="34" spans="1:184" s="44" customFormat="1" ht="14.1" customHeight="1">
      <c r="A34" s="216">
        <v>260</v>
      </c>
      <c r="B34" s="210">
        <v>42812</v>
      </c>
      <c r="C34" s="211" t="s">
        <v>874</v>
      </c>
      <c r="D34" s="211"/>
      <c r="E34" s="211"/>
      <c r="F34" s="211"/>
      <c r="G34" s="212" t="s">
        <v>520</v>
      </c>
      <c r="H34" s="212" t="s">
        <v>875</v>
      </c>
      <c r="I34" s="213">
        <v>300</v>
      </c>
      <c r="J34" s="210">
        <v>42819</v>
      </c>
      <c r="K34" s="212" t="s">
        <v>10</v>
      </c>
      <c r="L34" s="212" t="s">
        <v>64</v>
      </c>
      <c r="M34" s="212" t="s">
        <v>64</v>
      </c>
      <c r="N34" s="212" t="s">
        <v>876</v>
      </c>
      <c r="O34" s="212"/>
      <c r="P34" s="45"/>
      <c r="Q34" s="214"/>
      <c r="R34" s="214"/>
      <c r="S34" s="210">
        <v>42815</v>
      </c>
      <c r="T34" s="213">
        <v>310</v>
      </c>
      <c r="U34" s="213"/>
      <c r="V34" s="213"/>
      <c r="W34" s="213"/>
      <c r="X34" s="213"/>
      <c r="Y34" s="213"/>
      <c r="Z34" s="211" t="s">
        <v>12</v>
      </c>
      <c r="AA34" s="212" t="s">
        <v>877</v>
      </c>
      <c r="AB34" s="215">
        <v>964</v>
      </c>
      <c r="AC34" s="215">
        <v>2201</v>
      </c>
      <c r="AD34" s="127">
        <f t="shared" si="0"/>
        <v>21.2</v>
      </c>
      <c r="AE34" s="127">
        <f t="shared" si="1"/>
        <v>1253.9400000000005</v>
      </c>
      <c r="AF34" s="141">
        <f t="shared" si="2"/>
        <v>28.899000000000008</v>
      </c>
      <c r="AG34" s="142">
        <f t="shared" si="3"/>
        <v>28</v>
      </c>
      <c r="AH34" s="141">
        <f t="shared" si="4"/>
        <v>28.539400000000004</v>
      </c>
      <c r="AI34" s="45"/>
      <c r="AJ34" s="45" t="s">
        <v>2</v>
      </c>
      <c r="AK34" s="45">
        <v>50</v>
      </c>
      <c r="AL34" s="45">
        <v>15</v>
      </c>
      <c r="AN34" s="44" t="s">
        <v>714</v>
      </c>
    </row>
    <row r="35" spans="1:184" s="44" customFormat="1" ht="14.1" customHeight="1">
      <c r="A35" s="51" t="s">
        <v>207</v>
      </c>
      <c r="B35" s="47">
        <v>42809</v>
      </c>
      <c r="C35" s="48" t="s">
        <v>764</v>
      </c>
      <c r="D35" s="48"/>
      <c r="E35" s="48"/>
      <c r="F35" s="48"/>
      <c r="G35" s="49" t="s">
        <v>63</v>
      </c>
      <c r="H35" s="49" t="s">
        <v>765</v>
      </c>
      <c r="I35" s="52">
        <v>5</v>
      </c>
      <c r="J35" s="47">
        <v>42818</v>
      </c>
      <c r="K35" s="49" t="s">
        <v>231</v>
      </c>
      <c r="L35" s="49" t="s">
        <v>64</v>
      </c>
      <c r="M35" s="49" t="s">
        <v>64</v>
      </c>
      <c r="N35" s="49" t="s">
        <v>766</v>
      </c>
      <c r="O35" s="49"/>
      <c r="P35" s="45"/>
      <c r="Q35" s="50"/>
      <c r="R35" s="50"/>
      <c r="S35" s="47">
        <v>42814</v>
      </c>
      <c r="T35" s="52">
        <v>30</v>
      </c>
      <c r="U35" s="52"/>
      <c r="V35" s="52"/>
      <c r="W35" s="52"/>
      <c r="X35" s="52"/>
      <c r="Y35" s="52"/>
      <c r="Z35" s="48" t="s">
        <v>11</v>
      </c>
      <c r="AA35" s="49" t="s">
        <v>218</v>
      </c>
      <c r="AB35" s="53">
        <v>329</v>
      </c>
      <c r="AC35" s="53">
        <v>1419</v>
      </c>
      <c r="AD35" s="127">
        <f t="shared" si="0"/>
        <v>15.6</v>
      </c>
      <c r="AE35" s="127">
        <f t="shared" si="1"/>
        <v>1269.5400000000004</v>
      </c>
      <c r="AF35" s="141">
        <f t="shared" si="2"/>
        <v>29.159000000000006</v>
      </c>
      <c r="AG35" s="142">
        <f t="shared" si="3"/>
        <v>29</v>
      </c>
      <c r="AH35" s="141">
        <f t="shared" si="4"/>
        <v>29.095400000000005</v>
      </c>
      <c r="AI35" s="45"/>
      <c r="AJ35" s="13" t="s">
        <v>65</v>
      </c>
      <c r="AK35" s="45">
        <v>50</v>
      </c>
      <c r="AL35" s="45">
        <v>15</v>
      </c>
    </row>
    <row r="36" spans="1:184" s="44" customFormat="1" ht="14.1" customHeight="1">
      <c r="A36" s="51" t="s">
        <v>207</v>
      </c>
      <c r="B36" s="47">
        <v>42809</v>
      </c>
      <c r="C36" s="48" t="s">
        <v>758</v>
      </c>
      <c r="D36" s="48"/>
      <c r="E36" s="48"/>
      <c r="F36" s="48"/>
      <c r="G36" s="49" t="s">
        <v>63</v>
      </c>
      <c r="H36" s="49" t="s">
        <v>759</v>
      </c>
      <c r="I36" s="52">
        <v>5</v>
      </c>
      <c r="J36" s="47">
        <v>42818</v>
      </c>
      <c r="K36" s="49" t="s">
        <v>10</v>
      </c>
      <c r="L36" s="49" t="s">
        <v>64</v>
      </c>
      <c r="M36" s="49" t="s">
        <v>64</v>
      </c>
      <c r="N36" s="49" t="s">
        <v>760</v>
      </c>
      <c r="O36" s="49"/>
      <c r="P36" s="45"/>
      <c r="Q36" s="50"/>
      <c r="R36" s="50"/>
      <c r="S36" s="47">
        <v>42814</v>
      </c>
      <c r="T36" s="52">
        <v>30</v>
      </c>
      <c r="U36" s="52"/>
      <c r="V36" s="52"/>
      <c r="W36" s="52"/>
      <c r="X36" s="52"/>
      <c r="Y36" s="52"/>
      <c r="Z36" s="48" t="s">
        <v>11</v>
      </c>
      <c r="AA36" s="49" t="s">
        <v>218</v>
      </c>
      <c r="AB36" s="53">
        <v>311</v>
      </c>
      <c r="AC36" s="53">
        <v>1370</v>
      </c>
      <c r="AD36" s="127">
        <f t="shared" si="0"/>
        <v>15.6</v>
      </c>
      <c r="AE36" s="127">
        <f t="shared" si="1"/>
        <v>1285.1400000000003</v>
      </c>
      <c r="AF36" s="141">
        <f t="shared" si="2"/>
        <v>29.419000000000004</v>
      </c>
      <c r="AG36" s="142">
        <f t="shared" si="3"/>
        <v>29</v>
      </c>
      <c r="AH36" s="141">
        <f t="shared" si="4"/>
        <v>29.251400000000004</v>
      </c>
      <c r="AI36" s="45"/>
      <c r="AJ36" s="13" t="s">
        <v>65</v>
      </c>
      <c r="AK36" s="45">
        <v>50</v>
      </c>
      <c r="AL36" s="45">
        <v>15</v>
      </c>
    </row>
    <row r="37" spans="1:184" s="44" customFormat="1" ht="14.1" customHeight="1">
      <c r="A37" s="51" t="s">
        <v>207</v>
      </c>
      <c r="B37" s="47">
        <v>42809</v>
      </c>
      <c r="C37" s="48" t="s">
        <v>761</v>
      </c>
      <c r="D37" s="48"/>
      <c r="E37" s="48"/>
      <c r="F37" s="48"/>
      <c r="G37" s="49" t="s">
        <v>63</v>
      </c>
      <c r="H37" s="49" t="s">
        <v>762</v>
      </c>
      <c r="I37" s="52">
        <v>5</v>
      </c>
      <c r="J37" s="47">
        <v>42818</v>
      </c>
      <c r="K37" s="49" t="s">
        <v>10</v>
      </c>
      <c r="L37" s="49" t="s">
        <v>64</v>
      </c>
      <c r="M37" s="49" t="s">
        <v>64</v>
      </c>
      <c r="N37" s="49" t="s">
        <v>763</v>
      </c>
      <c r="O37" s="49"/>
      <c r="P37" s="45"/>
      <c r="Q37" s="50"/>
      <c r="R37" s="50"/>
      <c r="S37" s="47">
        <v>42814</v>
      </c>
      <c r="T37" s="52">
        <v>15</v>
      </c>
      <c r="U37" s="52"/>
      <c r="V37" s="52"/>
      <c r="W37" s="52"/>
      <c r="X37" s="52"/>
      <c r="Y37" s="52"/>
      <c r="Z37" s="48" t="s">
        <v>11</v>
      </c>
      <c r="AA37" s="49" t="s">
        <v>218</v>
      </c>
      <c r="AB37" s="53">
        <v>329</v>
      </c>
      <c r="AC37" s="53">
        <v>1587</v>
      </c>
      <c r="AD37" s="127">
        <f t="shared" si="0"/>
        <v>15.3</v>
      </c>
      <c r="AE37" s="127">
        <f t="shared" si="1"/>
        <v>1300.4400000000003</v>
      </c>
      <c r="AF37" s="141">
        <f t="shared" si="2"/>
        <v>29.674000000000003</v>
      </c>
      <c r="AG37" s="142">
        <f t="shared" si="3"/>
        <v>29</v>
      </c>
      <c r="AH37" s="141">
        <f t="shared" si="4"/>
        <v>29.404400000000003</v>
      </c>
      <c r="AI37" s="45"/>
      <c r="AJ37" s="13" t="s">
        <v>2</v>
      </c>
      <c r="AK37" s="45">
        <v>50</v>
      </c>
      <c r="AL37" s="45">
        <v>15</v>
      </c>
    </row>
    <row r="38" spans="1:184" s="44" customFormat="1" ht="14.1" customHeight="1">
      <c r="A38" s="51" t="s">
        <v>207</v>
      </c>
      <c r="B38" s="47">
        <v>42809</v>
      </c>
      <c r="C38" s="48" t="s">
        <v>767</v>
      </c>
      <c r="D38" s="48"/>
      <c r="E38" s="48"/>
      <c r="F38" s="48"/>
      <c r="G38" s="49" t="s">
        <v>63</v>
      </c>
      <c r="H38" s="49" t="s">
        <v>768</v>
      </c>
      <c r="I38" s="52">
        <v>5</v>
      </c>
      <c r="J38" s="47">
        <v>42818</v>
      </c>
      <c r="K38" s="49" t="s">
        <v>10</v>
      </c>
      <c r="L38" s="49" t="s">
        <v>64</v>
      </c>
      <c r="M38" s="49" t="s">
        <v>64</v>
      </c>
      <c r="N38" s="49" t="s">
        <v>769</v>
      </c>
      <c r="O38" s="49"/>
      <c r="P38" s="45"/>
      <c r="Q38" s="50"/>
      <c r="R38" s="50"/>
      <c r="S38" s="47">
        <v>42814</v>
      </c>
      <c r="T38" s="52">
        <v>15</v>
      </c>
      <c r="U38" s="52"/>
      <c r="V38" s="52"/>
      <c r="W38" s="52"/>
      <c r="X38" s="52"/>
      <c r="Y38" s="52"/>
      <c r="Z38" s="48" t="s">
        <v>11</v>
      </c>
      <c r="AA38" s="49" t="s">
        <v>218</v>
      </c>
      <c r="AB38" s="53">
        <v>311</v>
      </c>
      <c r="AC38" s="53">
        <v>1487</v>
      </c>
      <c r="AD38" s="127">
        <f t="shared" si="0"/>
        <v>15.3</v>
      </c>
      <c r="AE38" s="127">
        <f t="shared" si="1"/>
        <v>1315.7400000000002</v>
      </c>
      <c r="AF38" s="141">
        <f t="shared" si="2"/>
        <v>29.929000000000006</v>
      </c>
      <c r="AG38" s="142">
        <f t="shared" si="3"/>
        <v>29</v>
      </c>
      <c r="AH38" s="141">
        <f t="shared" si="4"/>
        <v>29.557400000000005</v>
      </c>
      <c r="AI38" s="45"/>
      <c r="AJ38" s="13" t="s">
        <v>2</v>
      </c>
      <c r="AK38" s="45">
        <v>50</v>
      </c>
      <c r="AL38" s="45">
        <v>15</v>
      </c>
    </row>
    <row r="39" spans="1:184" s="44" customFormat="1" ht="14.1" customHeight="1">
      <c r="A39" s="216" t="s">
        <v>207</v>
      </c>
      <c r="B39" s="210">
        <v>42812</v>
      </c>
      <c r="C39" s="211" t="s">
        <v>916</v>
      </c>
      <c r="D39" s="211"/>
      <c r="E39" s="211"/>
      <c r="F39" s="211"/>
      <c r="G39" s="212" t="s">
        <v>63</v>
      </c>
      <c r="H39" s="212" t="s">
        <v>917</v>
      </c>
      <c r="I39" s="213">
        <v>5</v>
      </c>
      <c r="J39" s="210">
        <v>42818</v>
      </c>
      <c r="K39" s="212" t="s">
        <v>237</v>
      </c>
      <c r="L39" s="212" t="s">
        <v>64</v>
      </c>
      <c r="M39" s="212" t="s">
        <v>64</v>
      </c>
      <c r="N39" s="212" t="s">
        <v>918</v>
      </c>
      <c r="O39" s="212"/>
      <c r="P39" s="45"/>
      <c r="Q39" s="214"/>
      <c r="R39" s="214"/>
      <c r="S39" s="210">
        <v>42816</v>
      </c>
      <c r="T39" s="213">
        <v>10</v>
      </c>
      <c r="U39" s="213"/>
      <c r="V39" s="213"/>
      <c r="W39" s="213"/>
      <c r="X39" s="213"/>
      <c r="Y39" s="213"/>
      <c r="Z39" s="211" t="s">
        <v>11</v>
      </c>
      <c r="AA39" s="212" t="s">
        <v>218</v>
      </c>
      <c r="AB39" s="215">
        <v>554</v>
      </c>
      <c r="AC39" s="215">
        <v>1615</v>
      </c>
      <c r="AD39" s="127">
        <f t="shared" si="0"/>
        <v>15.2</v>
      </c>
      <c r="AE39" s="127">
        <f t="shared" si="1"/>
        <v>1330.9400000000003</v>
      </c>
      <c r="AF39" s="141">
        <f t="shared" si="2"/>
        <v>30.182333333333339</v>
      </c>
      <c r="AG39" s="142">
        <f t="shared" si="3"/>
        <v>30</v>
      </c>
      <c r="AH39" s="141">
        <f t="shared" si="4"/>
        <v>30.109400000000004</v>
      </c>
      <c r="AI39" s="45"/>
      <c r="AJ39" s="45" t="s">
        <v>2</v>
      </c>
      <c r="AK39" s="45">
        <v>50</v>
      </c>
      <c r="AL39" s="45">
        <v>15</v>
      </c>
    </row>
    <row r="40" spans="1:184" s="44" customFormat="1" ht="14.1" customHeight="1">
      <c r="A40" s="216" t="s">
        <v>207</v>
      </c>
      <c r="B40" s="210">
        <v>42812</v>
      </c>
      <c r="C40" s="211" t="s">
        <v>919</v>
      </c>
      <c r="D40" s="211"/>
      <c r="E40" s="211"/>
      <c r="F40" s="211"/>
      <c r="G40" s="212" t="s">
        <v>63</v>
      </c>
      <c r="H40" s="212" t="s">
        <v>920</v>
      </c>
      <c r="I40" s="213">
        <v>5</v>
      </c>
      <c r="J40" s="210">
        <v>42818</v>
      </c>
      <c r="K40" s="212" t="s">
        <v>237</v>
      </c>
      <c r="L40" s="212" t="s">
        <v>64</v>
      </c>
      <c r="M40" s="212" t="s">
        <v>64</v>
      </c>
      <c r="N40" s="212" t="s">
        <v>921</v>
      </c>
      <c r="O40" s="212"/>
      <c r="P40" s="45"/>
      <c r="Q40" s="214"/>
      <c r="R40" s="214"/>
      <c r="S40" s="210">
        <v>42816</v>
      </c>
      <c r="T40" s="213">
        <v>10</v>
      </c>
      <c r="U40" s="213"/>
      <c r="V40" s="213"/>
      <c r="W40" s="213"/>
      <c r="X40" s="213"/>
      <c r="Y40" s="213"/>
      <c r="Z40" s="211" t="s">
        <v>11</v>
      </c>
      <c r="AA40" s="212" t="s">
        <v>218</v>
      </c>
      <c r="AB40" s="215">
        <v>595</v>
      </c>
      <c r="AC40" s="215">
        <v>1781</v>
      </c>
      <c r="AD40" s="127">
        <f t="shared" si="0"/>
        <v>15.2</v>
      </c>
      <c r="AE40" s="127">
        <f t="shared" si="1"/>
        <v>1346.1400000000003</v>
      </c>
      <c r="AF40" s="141">
        <f t="shared" si="2"/>
        <v>30.435666666666673</v>
      </c>
      <c r="AG40" s="142">
        <f t="shared" si="3"/>
        <v>30</v>
      </c>
      <c r="AH40" s="141">
        <f t="shared" si="4"/>
        <v>30.261400000000005</v>
      </c>
      <c r="AI40" s="45"/>
      <c r="AJ40" s="45" t="s">
        <v>2</v>
      </c>
      <c r="AK40" s="45">
        <v>50</v>
      </c>
      <c r="AL40" s="45">
        <v>15</v>
      </c>
    </row>
    <row r="41" spans="1:184" s="44" customFormat="1" ht="14.1" customHeight="1">
      <c r="A41" s="216" t="s">
        <v>207</v>
      </c>
      <c r="B41" s="210">
        <v>42812</v>
      </c>
      <c r="C41" s="211" t="s">
        <v>922</v>
      </c>
      <c r="D41" s="211"/>
      <c r="E41" s="211"/>
      <c r="F41" s="211"/>
      <c r="G41" s="212" t="s">
        <v>63</v>
      </c>
      <c r="H41" s="212" t="s">
        <v>532</v>
      </c>
      <c r="I41" s="213">
        <v>5</v>
      </c>
      <c r="J41" s="210">
        <v>42818</v>
      </c>
      <c r="K41" s="212" t="s">
        <v>231</v>
      </c>
      <c r="L41" s="212" t="s">
        <v>64</v>
      </c>
      <c r="M41" s="212" t="s">
        <v>64</v>
      </c>
      <c r="N41" s="212" t="s">
        <v>533</v>
      </c>
      <c r="O41" s="212"/>
      <c r="P41" s="45"/>
      <c r="Q41" s="214"/>
      <c r="R41" s="214"/>
      <c r="S41" s="210">
        <v>42816</v>
      </c>
      <c r="T41" s="213">
        <v>10</v>
      </c>
      <c r="U41" s="213"/>
      <c r="V41" s="213"/>
      <c r="W41" s="213"/>
      <c r="X41" s="213"/>
      <c r="Y41" s="213"/>
      <c r="Z41" s="211" t="s">
        <v>12</v>
      </c>
      <c r="AA41" s="212" t="s">
        <v>534</v>
      </c>
      <c r="AB41" s="215">
        <v>476</v>
      </c>
      <c r="AC41" s="215">
        <v>1909</v>
      </c>
      <c r="AD41" s="127">
        <f t="shared" si="0"/>
        <v>15.2</v>
      </c>
      <c r="AE41" s="127">
        <f t="shared" si="1"/>
        <v>1361.3400000000004</v>
      </c>
      <c r="AF41" s="141">
        <f t="shared" si="2"/>
        <v>30.689000000000007</v>
      </c>
      <c r="AG41" s="142">
        <f t="shared" si="3"/>
        <v>30</v>
      </c>
      <c r="AH41" s="141">
        <f t="shared" si="4"/>
        <v>30.413400000000003</v>
      </c>
      <c r="AI41" s="45"/>
      <c r="AJ41" s="45" t="s">
        <v>2</v>
      </c>
      <c r="AK41" s="45">
        <v>50</v>
      </c>
      <c r="AL41" s="45">
        <v>15</v>
      </c>
    </row>
    <row r="42" spans="1:184" s="44" customFormat="1" ht="14.1" customHeight="1">
      <c r="A42" s="216" t="s">
        <v>207</v>
      </c>
      <c r="B42" s="210">
        <v>42812</v>
      </c>
      <c r="C42" s="211" t="s">
        <v>923</v>
      </c>
      <c r="D42" s="211"/>
      <c r="E42" s="211"/>
      <c r="F42" s="211"/>
      <c r="G42" s="212" t="s">
        <v>63</v>
      </c>
      <c r="H42" s="212" t="s">
        <v>535</v>
      </c>
      <c r="I42" s="213">
        <v>5</v>
      </c>
      <c r="J42" s="210">
        <v>42818</v>
      </c>
      <c r="K42" s="212" t="s">
        <v>231</v>
      </c>
      <c r="L42" s="212" t="s">
        <v>64</v>
      </c>
      <c r="M42" s="212" t="s">
        <v>64</v>
      </c>
      <c r="N42" s="212" t="s">
        <v>536</v>
      </c>
      <c r="O42" s="212"/>
      <c r="P42" s="45"/>
      <c r="Q42" s="214"/>
      <c r="R42" s="214"/>
      <c r="S42" s="210">
        <v>42816</v>
      </c>
      <c r="T42" s="213">
        <v>10</v>
      </c>
      <c r="U42" s="213"/>
      <c r="V42" s="213"/>
      <c r="W42" s="213"/>
      <c r="X42" s="213"/>
      <c r="Y42" s="213"/>
      <c r="Z42" s="211" t="s">
        <v>12</v>
      </c>
      <c r="AA42" s="212" t="s">
        <v>534</v>
      </c>
      <c r="AB42" s="215">
        <v>608</v>
      </c>
      <c r="AC42" s="215">
        <v>2313</v>
      </c>
      <c r="AD42" s="127">
        <f t="shared" si="0"/>
        <v>15.2</v>
      </c>
      <c r="AE42" s="127">
        <f t="shared" si="1"/>
        <v>1376.5400000000004</v>
      </c>
      <c r="AF42" s="141">
        <f t="shared" si="2"/>
        <v>30.942333333333341</v>
      </c>
      <c r="AG42" s="142">
        <f t="shared" si="3"/>
        <v>30</v>
      </c>
      <c r="AH42" s="141">
        <f t="shared" si="4"/>
        <v>30.565400000000004</v>
      </c>
      <c r="AI42" s="45"/>
      <c r="AJ42" s="45" t="s">
        <v>2</v>
      </c>
      <c r="AK42" s="45">
        <v>50</v>
      </c>
      <c r="AL42" s="45">
        <v>15</v>
      </c>
    </row>
    <row r="43" spans="1:184" s="44" customFormat="1" ht="14.1" customHeight="1">
      <c r="A43" s="51">
        <v>350</v>
      </c>
      <c r="B43" s="47">
        <v>42809</v>
      </c>
      <c r="C43" s="48" t="s">
        <v>777</v>
      </c>
      <c r="D43" s="48"/>
      <c r="E43" s="48"/>
      <c r="F43" s="48"/>
      <c r="G43" s="49" t="s">
        <v>63</v>
      </c>
      <c r="H43" s="49" t="s">
        <v>778</v>
      </c>
      <c r="I43" s="52">
        <v>200</v>
      </c>
      <c r="J43" s="47">
        <v>42818</v>
      </c>
      <c r="K43" s="49" t="s">
        <v>779</v>
      </c>
      <c r="L43" s="49" t="s">
        <v>64</v>
      </c>
      <c r="M43" s="49" t="s">
        <v>64</v>
      </c>
      <c r="N43" s="49" t="s">
        <v>780</v>
      </c>
      <c r="O43" s="49"/>
      <c r="P43" s="45"/>
      <c r="Q43" s="50"/>
      <c r="R43" s="50"/>
      <c r="S43" s="47">
        <v>42814</v>
      </c>
      <c r="T43" s="52">
        <v>210</v>
      </c>
      <c r="U43" s="52"/>
      <c r="V43" s="52"/>
      <c r="W43" s="52"/>
      <c r="X43" s="52"/>
      <c r="Y43" s="52"/>
      <c r="Z43" s="48" t="s">
        <v>11</v>
      </c>
      <c r="AA43" s="49" t="s">
        <v>422</v>
      </c>
      <c r="AB43" s="53">
        <v>357</v>
      </c>
      <c r="AC43" s="53">
        <v>1643</v>
      </c>
      <c r="AD43" s="127">
        <f t="shared" si="0"/>
        <v>19.2</v>
      </c>
      <c r="AE43" s="127">
        <f t="shared" si="1"/>
        <v>1395.7400000000005</v>
      </c>
      <c r="AF43" s="141">
        <f t="shared" si="2"/>
        <v>31.262333333333341</v>
      </c>
      <c r="AG43" s="142">
        <f t="shared" si="3"/>
        <v>31</v>
      </c>
      <c r="AH43" s="141">
        <f t="shared" si="4"/>
        <v>31.157400000000006</v>
      </c>
      <c r="AI43" s="45"/>
      <c r="AJ43" s="13" t="s">
        <v>531</v>
      </c>
      <c r="AK43" s="45">
        <v>50</v>
      </c>
      <c r="AL43" s="45">
        <v>15</v>
      </c>
    </row>
    <row r="44" spans="1:184" s="9" customFormat="1" ht="12.75" customHeight="1">
      <c r="A44" s="3"/>
      <c r="B44" s="4"/>
      <c r="C44" s="14"/>
      <c r="D44" s="5"/>
      <c r="E44" s="3"/>
      <c r="F44" s="3"/>
      <c r="G44" s="1"/>
      <c r="H44" s="1"/>
      <c r="I44" s="3">
        <f>SUM(I8:I43)</f>
        <v>41950</v>
      </c>
      <c r="J44" s="4"/>
      <c r="K44" s="1"/>
      <c r="L44" s="1"/>
      <c r="M44" s="1"/>
      <c r="N44" s="14"/>
      <c r="O44" s="1"/>
      <c r="P44" s="1"/>
      <c r="Q44" s="1"/>
      <c r="R44" s="1"/>
      <c r="S44" s="4"/>
      <c r="T44" s="3">
        <f>SUM(T8:T43)</f>
        <v>36037</v>
      </c>
      <c r="U44" s="3"/>
      <c r="V44" s="3"/>
      <c r="W44" s="3"/>
      <c r="X44" s="3"/>
      <c r="Y44" s="12"/>
      <c r="Z44" s="3"/>
      <c r="AA44" s="6"/>
      <c r="AB44" s="14"/>
      <c r="AC44" s="7"/>
      <c r="AD44" s="11">
        <f>SUM(AD7:AD43)</f>
        <v>1395.7400000000005</v>
      </c>
      <c r="AE44" s="11"/>
      <c r="AF44" s="146"/>
      <c r="AG44" s="147"/>
      <c r="AH44" s="11">
        <f>AD44/60</f>
        <v>23.262333333333341</v>
      </c>
      <c r="AI44" s="8"/>
      <c r="AJ44" s="43"/>
      <c r="AK44" s="2"/>
      <c r="AL44" s="2"/>
      <c r="GB44" s="10"/>
    </row>
    <row r="45" spans="1:184" ht="12.75" customHeight="1" thickBot="1">
      <c r="A45" s="148" t="s">
        <v>3</v>
      </c>
      <c r="B45" s="149"/>
      <c r="C45" s="149"/>
      <c r="D45" s="150"/>
      <c r="E45" s="150"/>
      <c r="F45" s="151"/>
      <c r="G45" s="149"/>
      <c r="H45" s="152"/>
      <c r="I45" s="152"/>
      <c r="J45" s="153"/>
      <c r="K45" s="153" t="s">
        <v>4</v>
      </c>
      <c r="L45" s="154"/>
      <c r="M45" s="155"/>
      <c r="N45" s="155"/>
      <c r="O45" s="155"/>
      <c r="P45" s="155"/>
      <c r="Q45" s="155"/>
      <c r="R45" s="155"/>
      <c r="S45" s="156"/>
      <c r="T45" s="157"/>
      <c r="U45" s="40"/>
      <c r="V45" s="40"/>
      <c r="W45" s="158"/>
      <c r="X45" s="159"/>
      <c r="Y45" s="160"/>
      <c r="Z45" s="161"/>
      <c r="AA45" s="155"/>
      <c r="AB45" s="155"/>
      <c r="AC45" s="155"/>
      <c r="AD45" s="162"/>
      <c r="AE45" s="163"/>
      <c r="AF45" s="163"/>
      <c r="AG45" s="164"/>
      <c r="AH45" s="165"/>
      <c r="AI45" s="166"/>
      <c r="AJ45" s="167"/>
      <c r="AK45" s="168"/>
      <c r="AL45" s="55"/>
      <c r="AM45" s="42"/>
      <c r="AN45" s="42"/>
      <c r="AO45" s="42"/>
      <c r="AP45" s="42"/>
      <c r="AQ45" s="42"/>
      <c r="AR45" s="42"/>
      <c r="AS45" s="42"/>
    </row>
    <row r="46" spans="1:184" s="169" customFormat="1" ht="18" customHeight="1" thickBot="1">
      <c r="A46" s="1516" t="s">
        <v>5</v>
      </c>
      <c r="B46" s="1517"/>
      <c r="C46" s="1517"/>
      <c r="D46" s="1517"/>
      <c r="E46" s="1517"/>
      <c r="F46" s="1517"/>
      <c r="G46" s="1517"/>
      <c r="H46" s="1517"/>
      <c r="I46" s="1517"/>
      <c r="J46" s="1517"/>
      <c r="K46" s="1517"/>
      <c r="L46" s="1517"/>
      <c r="M46" s="1517"/>
      <c r="N46" s="1517"/>
      <c r="O46" s="1517"/>
      <c r="P46" s="1517"/>
      <c r="Q46" s="1517"/>
      <c r="R46" s="1517"/>
      <c r="S46" s="1517"/>
      <c r="T46" s="1517"/>
      <c r="U46" s="1517"/>
      <c r="V46" s="1517"/>
      <c r="W46" s="1517"/>
      <c r="X46" s="1517"/>
      <c r="Y46" s="1517"/>
      <c r="Z46" s="1517"/>
      <c r="AA46" s="1517"/>
      <c r="AB46" s="1517"/>
      <c r="AC46" s="1517"/>
      <c r="AD46" s="1517"/>
      <c r="AE46" s="1517"/>
      <c r="AF46" s="1517"/>
      <c r="AG46" s="1517"/>
      <c r="AH46" s="1517"/>
      <c r="AI46" s="1517"/>
      <c r="AJ46" s="1517"/>
      <c r="AK46" s="1517"/>
      <c r="AL46" s="1518"/>
    </row>
    <row r="47" spans="1:184" ht="14.25" customHeight="1">
      <c r="A47" s="170"/>
      <c r="H47" s="171"/>
      <c r="I47" s="171"/>
      <c r="J47" s="171"/>
      <c r="K47" s="172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173"/>
      <c r="Z47" s="171"/>
      <c r="AA47" s="174"/>
      <c r="AB47" s="174"/>
      <c r="AC47" s="174"/>
      <c r="AD47" s="175"/>
      <c r="AE47" s="171"/>
      <c r="AF47" s="171"/>
      <c r="AG47" s="171"/>
      <c r="AH47" s="171"/>
      <c r="AI47" s="171"/>
      <c r="AJ47" s="171"/>
    </row>
    <row r="48" spans="1:184" ht="14.25" customHeight="1">
      <c r="T48" s="42"/>
      <c r="U48" s="42"/>
      <c r="V48" s="42"/>
      <c r="W48" s="176"/>
      <c r="X48" s="176"/>
      <c r="Y48" s="177"/>
      <c r="AB48" s="178" t="s">
        <v>297</v>
      </c>
    </row>
    <row r="49" spans="1:40" ht="19.5" customHeight="1">
      <c r="H49" s="78" t="s">
        <v>592</v>
      </c>
      <c r="S49" s="78" t="s">
        <v>594</v>
      </c>
      <c r="Y49" s="35"/>
    </row>
    <row r="50" spans="1:40" s="199" customFormat="1" ht="16.5" customHeight="1">
      <c r="H50" s="1515"/>
      <c r="I50" s="1515"/>
      <c r="S50" s="1515" t="s">
        <v>61</v>
      </c>
      <c r="T50" s="1515"/>
      <c r="U50" s="1515"/>
      <c r="V50" s="1515"/>
      <c r="W50" s="1515"/>
      <c r="X50" s="1515"/>
      <c r="Y50" s="1515"/>
      <c r="Z50" s="1515"/>
      <c r="AA50" s="200"/>
      <c r="AB50" s="200"/>
      <c r="AC50" s="200"/>
      <c r="AN50" s="201"/>
    </row>
    <row r="51" spans="1:40" ht="19.5" customHeight="1">
      <c r="A51" s="78"/>
      <c r="B51" s="78"/>
      <c r="H51" s="78" t="s">
        <v>593</v>
      </c>
      <c r="N51" s="78"/>
      <c r="T51" s="78"/>
      <c r="U51" s="78"/>
      <c r="Y51" s="35"/>
    </row>
  </sheetData>
  <mergeCells count="10">
    <mergeCell ref="S50:Z50"/>
    <mergeCell ref="A46:AL46"/>
    <mergeCell ref="H50:I50"/>
    <mergeCell ref="A2:AC2"/>
    <mergeCell ref="D4:E5"/>
    <mergeCell ref="G4:G5"/>
    <mergeCell ref="H4:H5"/>
    <mergeCell ref="K4:M4"/>
    <mergeCell ref="P4:R4"/>
    <mergeCell ref="AB4:AC4"/>
  </mergeCells>
  <conditionalFormatting sqref="C44:C48 C52:C65536">
    <cfRule type="duplicateValues" dxfId="4034" priority="298" stopIfTrue="1"/>
  </conditionalFormatting>
  <conditionalFormatting sqref="C44:C48 C1:C7 C52:C65536">
    <cfRule type="duplicateValues" dxfId="4033" priority="299" stopIfTrue="1"/>
  </conditionalFormatting>
  <conditionalFormatting sqref="C44:C48 C1:C7 C52:C65536">
    <cfRule type="duplicateValues" dxfId="4032" priority="300" stopIfTrue="1"/>
    <cfRule type="duplicateValues" dxfId="4031" priority="301" stopIfTrue="1"/>
  </conditionalFormatting>
  <conditionalFormatting sqref="C49:C51">
    <cfRule type="duplicateValues" dxfId="4030" priority="214" stopIfTrue="1"/>
    <cfRule type="duplicateValues" dxfId="4029" priority="215" stopIfTrue="1"/>
  </conditionalFormatting>
  <conditionalFormatting sqref="C49:C51">
    <cfRule type="duplicateValues" dxfId="4028" priority="216" stopIfTrue="1"/>
  </conditionalFormatting>
  <conditionalFormatting sqref="C49:C51">
    <cfRule type="duplicateValues" dxfId="4027" priority="217" stopIfTrue="1"/>
  </conditionalFormatting>
  <conditionalFormatting sqref="C49:C51">
    <cfRule type="duplicateValues" dxfId="4026" priority="218" stopIfTrue="1"/>
    <cfRule type="duplicateValues" dxfId="4025" priority="219" stopIfTrue="1"/>
  </conditionalFormatting>
  <conditionalFormatting sqref="C10">
    <cfRule type="duplicateValues" dxfId="4024" priority="211" stopIfTrue="1"/>
  </conditionalFormatting>
  <conditionalFormatting sqref="C10">
    <cfRule type="duplicateValues" dxfId="4023" priority="212" stopIfTrue="1"/>
    <cfRule type="duplicateValues" dxfId="4022" priority="213" stopIfTrue="1"/>
  </conditionalFormatting>
  <conditionalFormatting sqref="AJ10">
    <cfRule type="duplicateValues" dxfId="4021" priority="208" stopIfTrue="1"/>
  </conditionalFormatting>
  <conditionalFormatting sqref="AJ10">
    <cfRule type="duplicateValues" dxfId="4020" priority="209" stopIfTrue="1"/>
    <cfRule type="duplicateValues" dxfId="4019" priority="210" stopIfTrue="1"/>
  </conditionalFormatting>
  <conditionalFormatting sqref="AP33:AS33 BH33 AY33:AZ33 C33:AC33 AI33:AL33">
    <cfRule type="duplicateValues" dxfId="4018" priority="172" stopIfTrue="1"/>
  </conditionalFormatting>
  <conditionalFormatting sqref="AP33:AS33 BH33 AY33:AZ33 C33:AC33 AI33:AL33">
    <cfRule type="duplicateValues" dxfId="4017" priority="173" stopIfTrue="1"/>
    <cfRule type="duplicateValues" dxfId="4016" priority="174" stopIfTrue="1"/>
  </conditionalFormatting>
  <conditionalFormatting sqref="BI33">
    <cfRule type="duplicateValues" dxfId="4015" priority="175" stopIfTrue="1"/>
  </conditionalFormatting>
  <conditionalFormatting sqref="BI33">
    <cfRule type="duplicateValues" dxfId="4014" priority="176" stopIfTrue="1"/>
    <cfRule type="duplicateValues" dxfId="4013" priority="177" stopIfTrue="1"/>
  </conditionalFormatting>
  <conditionalFormatting sqref="BH21:BI21 BQ21 AP21:AS21 AY21:BB21 C21:AC21 AI21:AL21">
    <cfRule type="duplicateValues" dxfId="4012" priority="166" stopIfTrue="1"/>
  </conditionalFormatting>
  <conditionalFormatting sqref="BH21:BI21 BQ21 AP21:AS21 AY21:BB21 C21:AC21 AI21:AL21">
    <cfRule type="duplicateValues" dxfId="4011" priority="167" stopIfTrue="1"/>
    <cfRule type="duplicateValues" dxfId="4010" priority="168" stopIfTrue="1"/>
  </conditionalFormatting>
  <conditionalFormatting sqref="BR21">
    <cfRule type="duplicateValues" dxfId="4009" priority="169" stopIfTrue="1"/>
  </conditionalFormatting>
  <conditionalFormatting sqref="BR21">
    <cfRule type="duplicateValues" dxfId="4008" priority="170" stopIfTrue="1"/>
    <cfRule type="duplicateValues" dxfId="4007" priority="171" stopIfTrue="1"/>
  </conditionalFormatting>
  <conditionalFormatting sqref="BH29:BI29 BQ29 AP29:AS29 AY29:BB29 C29:AC29 AI29:AL29">
    <cfRule type="duplicateValues" dxfId="4006" priority="148" stopIfTrue="1"/>
  </conditionalFormatting>
  <conditionalFormatting sqref="BH29:BI29 BQ29 AP29:AS29 AY29:BB29 C29:AC29 AI29:AL29">
    <cfRule type="duplicateValues" dxfId="4005" priority="149" stopIfTrue="1"/>
    <cfRule type="duplicateValues" dxfId="4004" priority="150" stopIfTrue="1"/>
  </conditionalFormatting>
  <conditionalFormatting sqref="BR29">
    <cfRule type="duplicateValues" dxfId="4003" priority="151" stopIfTrue="1"/>
  </conditionalFormatting>
  <conditionalFormatting sqref="BR29">
    <cfRule type="duplicateValues" dxfId="4002" priority="152" stopIfTrue="1"/>
    <cfRule type="duplicateValues" dxfId="4001" priority="153" stopIfTrue="1"/>
  </conditionalFormatting>
  <conditionalFormatting sqref="C31:F32">
    <cfRule type="duplicateValues" dxfId="4000" priority="145" stopIfTrue="1"/>
  </conditionalFormatting>
  <conditionalFormatting sqref="C31:F32">
    <cfRule type="duplicateValues" dxfId="3999" priority="146" stopIfTrue="1"/>
    <cfRule type="duplicateValues" dxfId="3998" priority="147" stopIfTrue="1"/>
  </conditionalFormatting>
  <conditionalFormatting sqref="BH27:BI27 BQ27 AP27:AS27 AY27:BB27 C27:AC27 AI27:AL27">
    <cfRule type="duplicateValues" dxfId="3997" priority="124" stopIfTrue="1"/>
  </conditionalFormatting>
  <conditionalFormatting sqref="BH27:BI27 BQ27 AP27:AS27 AY27:BB27 C27:AC27 AI27:AL27">
    <cfRule type="duplicateValues" dxfId="3996" priority="125" stopIfTrue="1"/>
    <cfRule type="duplicateValues" dxfId="3995" priority="126" stopIfTrue="1"/>
  </conditionalFormatting>
  <conditionalFormatting sqref="BR27">
    <cfRule type="duplicateValues" dxfId="3994" priority="127" stopIfTrue="1"/>
  </conditionalFormatting>
  <conditionalFormatting sqref="BR27">
    <cfRule type="duplicateValues" dxfId="3993" priority="128" stopIfTrue="1"/>
    <cfRule type="duplicateValues" dxfId="3992" priority="129" stopIfTrue="1"/>
  </conditionalFormatting>
  <conditionalFormatting sqref="BH28:BI28 C30:AC30 AK31:AL32 BQ28 AY28:BB28 C28:AC28 AY30:BB30 AP30:AS30 BQ30 BH30:BI30 AP28:AS28 AI30:AL30 AI28:AL28">
    <cfRule type="duplicateValues" dxfId="3991" priority="63978" stopIfTrue="1"/>
  </conditionalFormatting>
  <conditionalFormatting sqref="BH28:BI28 C30:AC30 AK31:AL32 BQ28 AY28:BB28 C28:AC28 AY30:BB30 AP30:AS30 BQ30 BH30:BI30 AP28:AS28 AI30:AL30 AI28:AL28">
    <cfRule type="duplicateValues" dxfId="3990" priority="64003" stopIfTrue="1"/>
    <cfRule type="duplicateValues" dxfId="3989" priority="64004" stopIfTrue="1"/>
  </conditionalFormatting>
  <conditionalFormatting sqref="BR30 BR28">
    <cfRule type="duplicateValues" dxfId="3988" priority="64053" stopIfTrue="1"/>
  </conditionalFormatting>
  <conditionalFormatting sqref="BR30 BR28">
    <cfRule type="duplicateValues" dxfId="3987" priority="64057" stopIfTrue="1"/>
    <cfRule type="duplicateValues" dxfId="3986" priority="64058" stopIfTrue="1"/>
  </conditionalFormatting>
  <conditionalFormatting sqref="AI22:AL25 AP22:AS25 C22:AC25 AY22:BB25 BQ22:BQ25 BH22:BI25">
    <cfRule type="duplicateValues" dxfId="3985" priority="64070" stopIfTrue="1"/>
  </conditionalFormatting>
  <conditionalFormatting sqref="AI22:AL25 AP22:AS25 C22:AC25 AY22:BB25 BQ22:BQ25 BH22:BI25">
    <cfRule type="duplicateValues" dxfId="3984" priority="64088" stopIfTrue="1"/>
    <cfRule type="duplicateValues" dxfId="3983" priority="64089" stopIfTrue="1"/>
  </conditionalFormatting>
  <conditionalFormatting sqref="BR22:BR25">
    <cfRule type="duplicateValues" dxfId="3982" priority="64124" stopIfTrue="1"/>
  </conditionalFormatting>
  <conditionalFormatting sqref="BR22:BR25">
    <cfRule type="duplicateValues" dxfId="3981" priority="64127" stopIfTrue="1"/>
    <cfRule type="duplicateValues" dxfId="3980" priority="64128" stopIfTrue="1"/>
  </conditionalFormatting>
  <conditionalFormatting sqref="BH39:BI42 BQ39:BQ42 AY39:BB42 AP39:AS42 C39:AC42 AI39:AL42">
    <cfRule type="duplicateValues" dxfId="3979" priority="118" stopIfTrue="1"/>
  </conditionalFormatting>
  <conditionalFormatting sqref="BH39:BI42 BQ39:BQ42 AY39:BB42 AP39:AS42 C39:AC42 AI39:AL42">
    <cfRule type="duplicateValues" dxfId="3978" priority="119" stopIfTrue="1"/>
    <cfRule type="duplicateValues" dxfId="3977" priority="120" stopIfTrue="1"/>
  </conditionalFormatting>
  <conditionalFormatting sqref="BR39:BR42">
    <cfRule type="duplicateValues" dxfId="3976" priority="121" stopIfTrue="1"/>
  </conditionalFormatting>
  <conditionalFormatting sqref="BR39:BR42">
    <cfRule type="duplicateValues" dxfId="3975" priority="122" stopIfTrue="1"/>
    <cfRule type="duplicateValues" dxfId="3974" priority="123" stopIfTrue="1"/>
  </conditionalFormatting>
  <conditionalFormatting sqref="BH43:BI43 AI43:AL43 C43:AC43 BQ43 AP43:AS43 AY43:BB43">
    <cfRule type="duplicateValues" dxfId="3973" priority="106" stopIfTrue="1"/>
  </conditionalFormatting>
  <conditionalFormatting sqref="BH43:BI43 AI43:AL43 C43:AC43 BQ43 AP43:AS43 AY43:BB43">
    <cfRule type="duplicateValues" dxfId="3972" priority="107" stopIfTrue="1"/>
    <cfRule type="duplicateValues" dxfId="3971" priority="108" stopIfTrue="1"/>
  </conditionalFormatting>
  <conditionalFormatting sqref="BR43">
    <cfRule type="duplicateValues" dxfId="3970" priority="109" stopIfTrue="1"/>
  </conditionalFormatting>
  <conditionalFormatting sqref="BR43">
    <cfRule type="duplicateValues" dxfId="3969" priority="110" stopIfTrue="1"/>
    <cfRule type="duplicateValues" dxfId="3968" priority="111" stopIfTrue="1"/>
  </conditionalFormatting>
  <conditionalFormatting sqref="BH26:BI26 BQ26 AP26:AS26 AY26:BB26 C26:AC26 AI26">
    <cfRule type="duplicateValues" dxfId="3967" priority="97" stopIfTrue="1"/>
  </conditionalFormatting>
  <conditionalFormatting sqref="BH26:BI26 BQ26 AP26:AS26 AY26:BB26 C26:AC26 AI26">
    <cfRule type="duplicateValues" dxfId="3966" priority="98" stopIfTrue="1"/>
    <cfRule type="duplicateValues" dxfId="3965" priority="99" stopIfTrue="1"/>
  </conditionalFormatting>
  <conditionalFormatting sqref="BR26">
    <cfRule type="duplicateValues" dxfId="3964" priority="100" stopIfTrue="1"/>
  </conditionalFormatting>
  <conditionalFormatting sqref="BR26">
    <cfRule type="duplicateValues" dxfId="3963" priority="101" stopIfTrue="1"/>
    <cfRule type="duplicateValues" dxfId="3962" priority="102" stopIfTrue="1"/>
  </conditionalFormatting>
  <conditionalFormatting sqref="AJ26:AL26">
    <cfRule type="duplicateValues" dxfId="3961" priority="94" stopIfTrue="1"/>
  </conditionalFormatting>
  <conditionalFormatting sqref="AJ26:AL26">
    <cfRule type="duplicateValues" dxfId="3960" priority="95" stopIfTrue="1"/>
    <cfRule type="duplicateValues" dxfId="3959" priority="96" stopIfTrue="1"/>
  </conditionalFormatting>
  <conditionalFormatting sqref="AI34:AL34 BH34:BI34 BQ34 AP34:AS34 AY34:BB34 C34:AC34">
    <cfRule type="duplicateValues" dxfId="3958" priority="64257" stopIfTrue="1"/>
  </conditionalFormatting>
  <conditionalFormatting sqref="AI34:AL34 BH34:BI34 BQ34 AP34:AS34 AY34:BB34 C34:AC34">
    <cfRule type="duplicateValues" dxfId="3957" priority="64269" stopIfTrue="1"/>
    <cfRule type="duplicateValues" dxfId="3956" priority="64270" stopIfTrue="1"/>
  </conditionalFormatting>
  <conditionalFormatting sqref="BR34">
    <cfRule type="duplicateValues" dxfId="3955" priority="64293" stopIfTrue="1"/>
  </conditionalFormatting>
  <conditionalFormatting sqref="BR34">
    <cfRule type="duplicateValues" dxfId="3954" priority="64295" stopIfTrue="1"/>
    <cfRule type="duplicateValues" dxfId="3953" priority="64296" stopIfTrue="1"/>
  </conditionalFormatting>
  <conditionalFormatting sqref="AR11:AU11 C11:AC11 AI11:AL11 BA11:BD11 BS11 BJ11:BK11">
    <cfRule type="duplicateValues" dxfId="3952" priority="46" stopIfTrue="1"/>
  </conditionalFormatting>
  <conditionalFormatting sqref="AR11:AU11 C11:AC11 AI11:AL11 BA11:BD11 BS11 BJ11:BK11">
    <cfRule type="duplicateValues" dxfId="3951" priority="47" stopIfTrue="1"/>
    <cfRule type="duplicateValues" dxfId="3950" priority="48" stopIfTrue="1"/>
  </conditionalFormatting>
  <conditionalFormatting sqref="BT11">
    <cfRule type="duplicateValues" dxfId="3949" priority="49" stopIfTrue="1"/>
  </conditionalFormatting>
  <conditionalFormatting sqref="BT11">
    <cfRule type="duplicateValues" dxfId="3948" priority="50" stopIfTrue="1"/>
    <cfRule type="duplicateValues" dxfId="3947" priority="51" stopIfTrue="1"/>
  </conditionalFormatting>
  <conditionalFormatting sqref="BA35:BD38 AR35:AU38 BS35:BS38 BJ35:BK38 C35:AC38 AI35:AL38">
    <cfRule type="duplicateValues" dxfId="3946" priority="34" stopIfTrue="1"/>
  </conditionalFormatting>
  <conditionalFormatting sqref="BA35:BD38 AR35:AU38 BS35:BS38 BJ35:BK38 C35:AC38 AI35:AL38">
    <cfRule type="duplicateValues" dxfId="3945" priority="35" stopIfTrue="1"/>
    <cfRule type="duplicateValues" dxfId="3944" priority="36" stopIfTrue="1"/>
  </conditionalFormatting>
  <conditionalFormatting sqref="BT35:BT38">
    <cfRule type="duplicateValues" dxfId="3943" priority="37" stopIfTrue="1"/>
  </conditionalFormatting>
  <conditionalFormatting sqref="BT35:BT38">
    <cfRule type="duplicateValues" dxfId="3942" priority="38" stopIfTrue="1"/>
    <cfRule type="duplicateValues" dxfId="3941" priority="39" stopIfTrue="1"/>
  </conditionalFormatting>
  <conditionalFormatting sqref="AI15:AL20 C15:AC20 BJ15:BK20 BS15:BS20 AR15:AU20 BA15:BD20">
    <cfRule type="duplicateValues" dxfId="3940" priority="28" stopIfTrue="1"/>
  </conditionalFormatting>
  <conditionalFormatting sqref="AI15:AL20 C15:AC20 BJ15:BK20 BS15:BS20 AR15:AU20 BA15:BD20">
    <cfRule type="duplicateValues" dxfId="3939" priority="29" stopIfTrue="1"/>
    <cfRule type="duplicateValues" dxfId="3938" priority="30" stopIfTrue="1"/>
  </conditionalFormatting>
  <conditionalFormatting sqref="BT15:BT20">
    <cfRule type="duplicateValues" dxfId="3937" priority="31" stopIfTrue="1"/>
  </conditionalFormatting>
  <conditionalFormatting sqref="BT15:BT20">
    <cfRule type="duplicateValues" dxfId="3936" priority="32" stopIfTrue="1"/>
    <cfRule type="duplicateValues" dxfId="3935" priority="33" stopIfTrue="1"/>
  </conditionalFormatting>
  <conditionalFormatting sqref="AK8:AL8">
    <cfRule type="duplicateValues" dxfId="3934" priority="19" stopIfTrue="1"/>
  </conditionalFormatting>
  <conditionalFormatting sqref="AK8:AL8">
    <cfRule type="duplicateValues" dxfId="3933" priority="20" stopIfTrue="1"/>
    <cfRule type="duplicateValues" dxfId="3932" priority="21" stopIfTrue="1"/>
  </conditionalFormatting>
  <conditionalFormatting sqref="AJ8">
    <cfRule type="duplicateValues" dxfId="3931" priority="22" stopIfTrue="1"/>
  </conditionalFormatting>
  <conditionalFormatting sqref="AJ8">
    <cfRule type="duplicateValues" dxfId="3930" priority="23" stopIfTrue="1"/>
    <cfRule type="duplicateValues" dxfId="3929" priority="24" stopIfTrue="1"/>
  </conditionalFormatting>
  <conditionalFormatting sqref="C8:L8">
    <cfRule type="duplicateValues" dxfId="3928" priority="25" stopIfTrue="1"/>
  </conditionalFormatting>
  <conditionalFormatting sqref="C8:L8">
    <cfRule type="duplicateValues" dxfId="3927" priority="26" stopIfTrue="1"/>
    <cfRule type="duplicateValues" dxfId="3926" priority="27" stopIfTrue="1"/>
  </conditionalFormatting>
  <conditionalFormatting sqref="AK9:AL9">
    <cfRule type="duplicateValues" dxfId="3925" priority="16" stopIfTrue="1"/>
  </conditionalFormatting>
  <conditionalFormatting sqref="AK9:AL9">
    <cfRule type="duplicateValues" dxfId="3924" priority="17" stopIfTrue="1"/>
    <cfRule type="duplicateValues" dxfId="3923" priority="18" stopIfTrue="1"/>
  </conditionalFormatting>
  <conditionalFormatting sqref="C9:F9">
    <cfRule type="duplicateValues" dxfId="3922" priority="13" stopIfTrue="1"/>
  </conditionalFormatting>
  <conditionalFormatting sqref="C9:F9">
    <cfRule type="duplicateValues" dxfId="3921" priority="14" stopIfTrue="1"/>
    <cfRule type="duplicateValues" dxfId="3920" priority="15" stopIfTrue="1"/>
  </conditionalFormatting>
  <conditionalFormatting sqref="BA12:BD13 AR12:AU13 BS12:BS13 BJ12:BK13 C12:AC13 AI12:AL13">
    <cfRule type="duplicateValues" dxfId="3919" priority="7" stopIfTrue="1"/>
  </conditionalFormatting>
  <conditionalFormatting sqref="BA12:BD13 AR12:AU13 BS12:BS13 BJ12:BK13 C12:AC13 AI12:AL13">
    <cfRule type="duplicateValues" dxfId="3918" priority="8" stopIfTrue="1"/>
    <cfRule type="duplicateValues" dxfId="3917" priority="9" stopIfTrue="1"/>
  </conditionalFormatting>
  <conditionalFormatting sqref="BT12:BT13">
    <cfRule type="duplicateValues" dxfId="3916" priority="10" stopIfTrue="1"/>
  </conditionalFormatting>
  <conditionalFormatting sqref="BT12:BT13">
    <cfRule type="duplicateValues" dxfId="3915" priority="11" stopIfTrue="1"/>
    <cfRule type="duplicateValues" dxfId="3914" priority="12" stopIfTrue="1"/>
  </conditionalFormatting>
  <conditionalFormatting sqref="C14:L14">
    <cfRule type="duplicateValues" dxfId="3913" priority="4" stopIfTrue="1"/>
  </conditionalFormatting>
  <conditionalFormatting sqref="C14:L14">
    <cfRule type="duplicateValues" dxfId="3912" priority="5" stopIfTrue="1"/>
    <cfRule type="duplicateValues" dxfId="3911" priority="6" stopIfTrue="1"/>
  </conditionalFormatting>
  <conditionalFormatting sqref="AK14:AL14">
    <cfRule type="duplicateValues" dxfId="3910" priority="1" stopIfTrue="1"/>
  </conditionalFormatting>
  <conditionalFormatting sqref="AK14:AL14">
    <cfRule type="duplicateValues" dxfId="3909" priority="2" stopIfTrue="1"/>
    <cfRule type="duplicateValues" dxfId="3908" priority="3" stopIfTrue="1"/>
  </conditionalFormatting>
  <printOptions horizontalCentered="1"/>
  <pageMargins left="0" right="0" top="0" bottom="0" header="0.31496062992125984" footer="0.31496062992125984"/>
  <pageSetup paperSize="156" scale="75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GB53"/>
  <sheetViews>
    <sheetView tabSelected="1" zoomScale="110" zoomScaleNormal="110" workbookViewId="0">
      <selection activeCell="V1" sqref="V1:V1048576"/>
    </sheetView>
  </sheetViews>
  <sheetFormatPr defaultRowHeight="18"/>
  <cols>
    <col min="1" max="1" width="4.5703125" style="490" customWidth="1"/>
    <col min="2" max="2" width="4.5703125" style="490" hidden="1" customWidth="1"/>
    <col min="3" max="3" width="32.7109375" style="490" hidden="1" customWidth="1"/>
    <col min="4" max="4" width="11.7109375" style="490" customWidth="1"/>
    <col min="5" max="5" width="12.42578125" style="490" customWidth="1"/>
    <col min="6" max="6" width="8.7109375" style="490" hidden="1" customWidth="1"/>
    <col min="7" max="7" width="7.28515625" style="490" hidden="1" customWidth="1"/>
    <col min="8" max="8" width="15.42578125" style="490" customWidth="1"/>
    <col min="9" max="9" width="30.42578125" style="490" customWidth="1"/>
    <col min="10" max="10" width="5.85546875" style="490" customWidth="1"/>
    <col min="11" max="11" width="7" style="490" customWidth="1"/>
    <col min="12" max="12" width="26.28515625" style="490" customWidth="1"/>
    <col min="13" max="13" width="9.42578125" style="490" customWidth="1"/>
    <col min="14" max="14" width="10.42578125" style="490" customWidth="1"/>
    <col min="15" max="15" width="4" style="490" customWidth="1"/>
    <col min="16" max="17" width="5.5703125" style="490" customWidth="1"/>
    <col min="18" max="18" width="7.7109375" style="490" customWidth="1"/>
    <col min="19" max="19" width="5.140625" style="490" customWidth="1"/>
    <col min="20" max="20" width="6.28515625" style="490" hidden="1" customWidth="1"/>
    <col min="21" max="21" width="7.7109375" style="490" customWidth="1"/>
    <col min="22" max="22" width="10.5703125" style="1589" customWidth="1"/>
    <col min="23" max="23" width="5.140625" style="503" hidden="1" customWidth="1"/>
    <col min="24" max="24" width="4.85546875" style="490" customWidth="1"/>
    <col min="25" max="25" width="18.7109375" style="490" customWidth="1"/>
    <col min="26" max="26" width="4.5703125" style="490" customWidth="1"/>
    <col min="27" max="27" width="4.28515625" style="490" customWidth="1"/>
    <col min="28" max="28" width="4.5703125" style="490" customWidth="1"/>
    <col min="29" max="29" width="4.7109375" style="490" hidden="1" customWidth="1"/>
    <col min="30" max="30" width="6.7109375" style="490" hidden="1" customWidth="1"/>
    <col min="31" max="31" width="3.7109375" style="490" hidden="1" customWidth="1"/>
    <col min="32" max="32" width="4.5703125" style="490" customWidth="1"/>
    <col min="33" max="33" width="6.42578125" style="490" customWidth="1"/>
    <col min="34" max="34" width="9.140625" style="504" customWidth="1"/>
    <col min="35" max="35" width="4.42578125" style="504" customWidth="1"/>
    <col min="36" max="37" width="4.140625" style="504" customWidth="1"/>
    <col min="38" max="38" width="69.28515625" style="490" customWidth="1"/>
    <col min="39" max="16384" width="9.140625" style="490"/>
  </cols>
  <sheetData>
    <row r="1" spans="1:38" ht="6" customHeight="1" thickBot="1"/>
    <row r="2" spans="1:38" s="661" customFormat="1" ht="23.25" customHeight="1" thickTop="1" thickBot="1">
      <c r="A2" s="1536" t="s">
        <v>1580</v>
      </c>
      <c r="B2" s="1537"/>
      <c r="C2" s="1537"/>
      <c r="D2" s="1537"/>
      <c r="E2" s="1537"/>
      <c r="F2" s="1537"/>
      <c r="G2" s="1537"/>
      <c r="H2" s="1537"/>
      <c r="I2" s="1537"/>
      <c r="J2" s="1537"/>
      <c r="K2" s="1537"/>
      <c r="L2" s="1537"/>
      <c r="M2" s="1537"/>
      <c r="N2" s="1537"/>
      <c r="O2" s="1537"/>
      <c r="P2" s="1537"/>
      <c r="Q2" s="1537"/>
      <c r="R2" s="1537"/>
      <c r="S2" s="1537"/>
      <c r="T2" s="1537"/>
      <c r="U2" s="1537"/>
      <c r="V2" s="1537"/>
      <c r="W2" s="1537"/>
      <c r="X2" s="1537"/>
      <c r="Y2" s="1537"/>
      <c r="Z2" s="1537"/>
      <c r="AA2" s="1537"/>
      <c r="AB2" s="1537"/>
      <c r="AC2" s="1537"/>
      <c r="AD2" s="1537"/>
      <c r="AE2" s="1537"/>
      <c r="AF2" s="657"/>
      <c r="AG2" s="658" t="s">
        <v>51</v>
      </c>
      <c r="AH2" s="659" t="s">
        <v>52</v>
      </c>
      <c r="AI2" s="660"/>
      <c r="AJ2" s="660"/>
      <c r="AK2" s="660"/>
    </row>
    <row r="3" spans="1:38" s="660" customFormat="1" ht="18" customHeight="1" thickTop="1" thickBot="1">
      <c r="A3" s="662" t="s">
        <v>1289</v>
      </c>
      <c r="B3" s="525"/>
      <c r="C3" s="525"/>
      <c r="D3" s="526"/>
      <c r="E3" s="526"/>
      <c r="F3" s="526"/>
      <c r="G3" s="526"/>
      <c r="H3" s="526"/>
      <c r="I3" s="526"/>
      <c r="J3" s="527" t="s">
        <v>36</v>
      </c>
      <c r="K3" s="527"/>
      <c r="L3" s="528" t="s">
        <v>59</v>
      </c>
      <c r="M3" s="529"/>
      <c r="N3" s="530"/>
      <c r="O3" s="530"/>
      <c r="P3" s="530"/>
      <c r="R3" s="663"/>
      <c r="S3" s="664"/>
      <c r="T3" s="664"/>
      <c r="U3" s="664"/>
      <c r="V3" s="1590"/>
      <c r="W3" s="665"/>
      <c r="X3" s="531"/>
      <c r="Y3" s="531"/>
      <c r="Z3" s="666" t="s">
        <v>4691</v>
      </c>
      <c r="AA3" s="667"/>
      <c r="AB3" s="532"/>
      <c r="AC3" s="533"/>
      <c r="AD3" s="533"/>
      <c r="AE3" s="533"/>
      <c r="AF3" s="534"/>
      <c r="AG3" s="668"/>
      <c r="AH3" s="669"/>
    </row>
    <row r="4" spans="1:38" s="1510" customFormat="1" ht="12" customHeight="1" thickTop="1">
      <c r="A4" s="506" t="s">
        <v>37</v>
      </c>
      <c r="B4" s="493"/>
      <c r="C4" s="493" t="s">
        <v>13</v>
      </c>
      <c r="D4" s="571" t="s">
        <v>1296</v>
      </c>
      <c r="E4" s="1507" t="s">
        <v>1296</v>
      </c>
      <c r="F4" s="1507"/>
      <c r="G4" s="1507"/>
      <c r="H4" s="1538" t="s">
        <v>15</v>
      </c>
      <c r="I4" s="1532" t="s">
        <v>16</v>
      </c>
      <c r="J4" s="505" t="s">
        <v>17</v>
      </c>
      <c r="K4" s="572" t="s">
        <v>18</v>
      </c>
      <c r="L4" s="1511" t="s">
        <v>19</v>
      </c>
      <c r="M4" s="493" t="s">
        <v>39</v>
      </c>
      <c r="N4" s="507" t="s">
        <v>20</v>
      </c>
      <c r="O4" s="1539" t="s">
        <v>21</v>
      </c>
      <c r="P4" s="1539"/>
      <c r="Q4" s="1539"/>
      <c r="R4" s="508" t="s">
        <v>22</v>
      </c>
      <c r="S4" s="492" t="s">
        <v>38</v>
      </c>
      <c r="T4" s="492"/>
      <c r="U4" s="492" t="s">
        <v>57</v>
      </c>
      <c r="V4" s="1582" t="s">
        <v>53</v>
      </c>
      <c r="W4" s="509" t="s">
        <v>8</v>
      </c>
      <c r="X4" s="493" t="s">
        <v>40</v>
      </c>
      <c r="Y4" s="510" t="s">
        <v>41</v>
      </c>
      <c r="Z4" s="1540" t="s">
        <v>23</v>
      </c>
      <c r="AA4" s="1541"/>
      <c r="AB4" s="493" t="s">
        <v>44</v>
      </c>
      <c r="AC4" s="493" t="s">
        <v>45</v>
      </c>
      <c r="AD4" s="493" t="s">
        <v>46</v>
      </c>
      <c r="AE4" s="493"/>
      <c r="AF4" s="511" t="s">
        <v>44</v>
      </c>
      <c r="AG4" s="1508" t="s">
        <v>51</v>
      </c>
      <c r="AH4" s="573" t="s">
        <v>52</v>
      </c>
      <c r="AI4" s="524"/>
      <c r="AJ4" s="524"/>
      <c r="AK4" s="524"/>
    </row>
    <row r="5" spans="1:38" s="1510" customFormat="1" ht="12" customHeight="1" thickBot="1">
      <c r="A5" s="512" t="s">
        <v>47</v>
      </c>
      <c r="B5" s="496"/>
      <c r="C5" s="496" t="s">
        <v>24</v>
      </c>
      <c r="D5" s="494" t="s">
        <v>1297</v>
      </c>
      <c r="E5" s="1509" t="s">
        <v>1298</v>
      </c>
      <c r="F5" s="1509"/>
      <c r="G5" s="1509"/>
      <c r="H5" s="1538"/>
      <c r="I5" s="1534"/>
      <c r="J5" s="505" t="s">
        <v>26</v>
      </c>
      <c r="K5" s="574" t="s">
        <v>26</v>
      </c>
      <c r="L5" s="575" t="s">
        <v>27</v>
      </c>
      <c r="M5" s="576"/>
      <c r="N5" s="513"/>
      <c r="O5" s="1511" t="s">
        <v>30</v>
      </c>
      <c r="P5" s="1511" t="s">
        <v>31</v>
      </c>
      <c r="Q5" s="1511" t="s">
        <v>32</v>
      </c>
      <c r="R5" s="514" t="s">
        <v>33</v>
      </c>
      <c r="S5" s="495" t="s">
        <v>48</v>
      </c>
      <c r="T5" s="495" t="s">
        <v>217</v>
      </c>
      <c r="U5" s="495" t="s">
        <v>58</v>
      </c>
      <c r="V5" s="1583" t="s">
        <v>54</v>
      </c>
      <c r="W5" s="515"/>
      <c r="X5" s="512"/>
      <c r="Y5" s="1512" t="s">
        <v>34</v>
      </c>
      <c r="Z5" s="1512" t="s">
        <v>42</v>
      </c>
      <c r="AA5" s="1512" t="s">
        <v>43</v>
      </c>
      <c r="AB5" s="497" t="s">
        <v>49</v>
      </c>
      <c r="AC5" s="496"/>
      <c r="AD5" s="496"/>
      <c r="AE5" s="497"/>
      <c r="AF5" s="516"/>
      <c r="AG5" s="1509"/>
      <c r="AH5" s="577"/>
      <c r="AI5" s="670" t="s">
        <v>50</v>
      </c>
      <c r="AJ5" s="670" t="s">
        <v>0</v>
      </c>
      <c r="AK5" s="602" t="s">
        <v>38</v>
      </c>
      <c r="AL5" s="1532" t="s">
        <v>1325</v>
      </c>
    </row>
    <row r="6" spans="1:38" s="1510" customFormat="1" ht="21.75" hidden="1" customHeight="1" thickTop="1">
      <c r="A6" s="1508"/>
      <c r="B6" s="498"/>
      <c r="C6" s="498"/>
      <c r="D6" s="498"/>
      <c r="E6" s="498"/>
      <c r="F6" s="498"/>
      <c r="G6" s="498"/>
      <c r="H6" s="498"/>
      <c r="I6" s="498"/>
      <c r="J6" s="498"/>
      <c r="K6" s="498"/>
      <c r="L6" s="499"/>
      <c r="M6" s="498"/>
      <c r="N6" s="498"/>
      <c r="O6" s="498"/>
      <c r="P6" s="498"/>
      <c r="Q6" s="498"/>
      <c r="R6" s="499"/>
      <c r="S6" s="578"/>
      <c r="T6" s="578"/>
      <c r="U6" s="578"/>
      <c r="V6" s="1584"/>
      <c r="W6" s="579"/>
      <c r="X6" s="498"/>
      <c r="Y6" s="498"/>
      <c r="Z6" s="498"/>
      <c r="AA6" s="498"/>
      <c r="AB6" s="580">
        <f>S6/80</f>
        <v>0</v>
      </c>
      <c r="AC6" s="581">
        <f>AB6+AC5</f>
        <v>0</v>
      </c>
      <c r="AD6" s="582">
        <f>(7+(AC6/60))</f>
        <v>7</v>
      </c>
      <c r="AE6" s="583">
        <f>FLOOR(AD6,1)</f>
        <v>7</v>
      </c>
      <c r="AF6" s="584">
        <f>(AE6+((AD6-AE6)*60*0.01))</f>
        <v>7</v>
      </c>
      <c r="AG6" s="1509"/>
      <c r="AH6" s="577"/>
      <c r="AI6" s="524"/>
      <c r="AJ6" s="524"/>
      <c r="AK6" s="602"/>
      <c r="AL6" s="1533"/>
    </row>
    <row r="7" spans="1:38" s="593" customFormat="1" ht="12" customHeight="1" thickTop="1">
      <c r="A7" s="585"/>
      <c r="B7" s="585"/>
      <c r="C7" s="586"/>
      <c r="D7" s="1507"/>
      <c r="E7" s="585"/>
      <c r="F7" s="585"/>
      <c r="G7" s="585"/>
      <c r="H7" s="587"/>
      <c r="I7" s="587"/>
      <c r="J7" s="585"/>
      <c r="K7" s="586"/>
      <c r="L7" s="587" t="s">
        <v>1</v>
      </c>
      <c r="M7" s="1507"/>
      <c r="N7" s="587"/>
      <c r="O7" s="587"/>
      <c r="P7" s="587"/>
      <c r="Q7" s="587"/>
      <c r="R7" s="586"/>
      <c r="S7" s="585"/>
      <c r="T7" s="585"/>
      <c r="U7" s="585"/>
      <c r="V7" s="1585"/>
      <c r="W7" s="588"/>
      <c r="X7" s="585"/>
      <c r="Y7" s="589"/>
      <c r="Z7" s="1507"/>
      <c r="AA7" s="590"/>
      <c r="AB7" s="363">
        <f>S7/AI7+AJ7</f>
        <v>0</v>
      </c>
      <c r="AC7" s="363">
        <f>AB7+AC6</f>
        <v>0</v>
      </c>
      <c r="AD7" s="364">
        <f>(8+(AC7/60))</f>
        <v>8</v>
      </c>
      <c r="AE7" s="500">
        <f>FLOOR(AD7,1)</f>
        <v>8</v>
      </c>
      <c r="AF7" s="364">
        <f>(AE7+((AD7-AE7)*60*0.01))</f>
        <v>8</v>
      </c>
      <c r="AG7" s="591"/>
      <c r="AH7" s="592"/>
      <c r="AI7" s="592">
        <v>50</v>
      </c>
      <c r="AJ7" s="592">
        <v>0</v>
      </c>
      <c r="AK7" s="602" t="s">
        <v>1391</v>
      </c>
      <c r="AL7" s="1534"/>
    </row>
    <row r="8" spans="1:38" s="809" customFormat="1" ht="11.1" customHeight="1">
      <c r="A8" s="748" t="s">
        <v>66</v>
      </c>
      <c r="B8" s="753">
        <v>43605</v>
      </c>
      <c r="C8" s="789" t="str">
        <f t="shared" ref="C8:C44" si="0">"*"&amp;D8&amp;"*"</f>
        <v>*PDW1906-0131*</v>
      </c>
      <c r="D8" s="754" t="s">
        <v>5137</v>
      </c>
      <c r="E8" s="748" t="s">
        <v>3207</v>
      </c>
      <c r="F8" s="748"/>
      <c r="G8" s="755" t="s">
        <v>2278</v>
      </c>
      <c r="H8" s="756" t="s">
        <v>2275</v>
      </c>
      <c r="I8" s="756" t="s">
        <v>2663</v>
      </c>
      <c r="J8" s="748">
        <v>1216</v>
      </c>
      <c r="K8" s="753">
        <v>43640</v>
      </c>
      <c r="L8" s="756" t="s">
        <v>2277</v>
      </c>
      <c r="M8" s="757" t="s">
        <v>2276</v>
      </c>
      <c r="N8" s="754" t="s">
        <v>2274</v>
      </c>
      <c r="O8" s="754" t="s">
        <v>1291</v>
      </c>
      <c r="P8" s="756" t="s">
        <v>503</v>
      </c>
      <c r="Q8" s="756"/>
      <c r="R8" s="753">
        <v>43644</v>
      </c>
      <c r="S8" s="748">
        <v>1216</v>
      </c>
      <c r="T8" s="1077">
        <v>2955</v>
      </c>
      <c r="U8" s="748"/>
      <c r="V8" s="727"/>
      <c r="W8" s="758"/>
      <c r="X8" s="759" t="s">
        <v>1829</v>
      </c>
      <c r="Y8" s="757" t="s">
        <v>1908</v>
      </c>
      <c r="Z8" s="754">
        <v>484</v>
      </c>
      <c r="AA8" s="760">
        <v>1135</v>
      </c>
      <c r="AB8" s="363">
        <f t="shared" ref="AB8:AB45" si="1">S8/AI8+AJ8</f>
        <v>42.16</v>
      </c>
      <c r="AC8" s="363">
        <f t="shared" ref="AC8:AC45" si="2">AB8+AC7</f>
        <v>42.16</v>
      </c>
      <c r="AD8" s="364">
        <f t="shared" ref="AD8:AD45" si="3">(8+(AC8/60))</f>
        <v>8.7026666666666674</v>
      </c>
      <c r="AE8" s="500">
        <f t="shared" ref="AE8:AE45" si="4">FLOOR(AD8,1)</f>
        <v>8</v>
      </c>
      <c r="AF8" s="364">
        <f t="shared" ref="AF8:AF45" si="5">(AE8+((AD8-AE8)*60*0.01))</f>
        <v>8.4215999999999998</v>
      </c>
      <c r="AG8" s="761" t="s">
        <v>1330</v>
      </c>
      <c r="AH8" s="752" t="s">
        <v>5002</v>
      </c>
      <c r="AI8" s="752">
        <v>100</v>
      </c>
      <c r="AJ8" s="752">
        <v>30</v>
      </c>
      <c r="AK8" s="752">
        <v>20</v>
      </c>
      <c r="AL8" s="1482" t="s">
        <v>2661</v>
      </c>
    </row>
    <row r="9" spans="1:38" s="809" customFormat="1" ht="11.1" customHeight="1">
      <c r="A9" s="748" t="s">
        <v>66</v>
      </c>
      <c r="B9" s="753">
        <v>43605</v>
      </c>
      <c r="C9" s="789" t="str">
        <f t="shared" si="0"/>
        <v>*PDR1906-0118*</v>
      </c>
      <c r="D9" s="754" t="s">
        <v>4938</v>
      </c>
      <c r="E9" s="748" t="s">
        <v>4939</v>
      </c>
      <c r="F9" s="748"/>
      <c r="G9" s="755" t="s">
        <v>4940</v>
      </c>
      <c r="H9" s="756" t="s">
        <v>2275</v>
      </c>
      <c r="I9" s="756" t="s">
        <v>4941</v>
      </c>
      <c r="J9" s="748">
        <v>296</v>
      </c>
      <c r="K9" s="753">
        <v>22823</v>
      </c>
      <c r="L9" s="756" t="s">
        <v>4942</v>
      </c>
      <c r="M9" s="1513" t="s">
        <v>4943</v>
      </c>
      <c r="N9" s="754" t="s">
        <v>2274</v>
      </c>
      <c r="O9" s="754" t="s">
        <v>1291</v>
      </c>
      <c r="P9" s="756" t="s">
        <v>503</v>
      </c>
      <c r="Q9" s="756"/>
      <c r="R9" s="753">
        <v>43644</v>
      </c>
      <c r="S9" s="748">
        <v>296</v>
      </c>
      <c r="T9" s="1077"/>
      <c r="U9" s="748"/>
      <c r="V9" s="1586"/>
      <c r="W9" s="758"/>
      <c r="X9" s="759" t="s">
        <v>1829</v>
      </c>
      <c r="Y9" s="757" t="s">
        <v>1908</v>
      </c>
      <c r="Z9" s="754">
        <v>484</v>
      </c>
      <c r="AA9" s="760">
        <v>1135</v>
      </c>
      <c r="AB9" s="363">
        <f t="shared" si="1"/>
        <v>32.96</v>
      </c>
      <c r="AC9" s="363">
        <f t="shared" si="2"/>
        <v>75.12</v>
      </c>
      <c r="AD9" s="364">
        <f t="shared" si="3"/>
        <v>9.2520000000000007</v>
      </c>
      <c r="AE9" s="500">
        <f t="shared" si="4"/>
        <v>9</v>
      </c>
      <c r="AF9" s="364">
        <f t="shared" si="5"/>
        <v>9.1512000000000011</v>
      </c>
      <c r="AG9" s="761" t="s">
        <v>1330</v>
      </c>
      <c r="AH9" s="752" t="s">
        <v>5002</v>
      </c>
      <c r="AI9" s="752">
        <v>100</v>
      </c>
      <c r="AJ9" s="752">
        <v>30</v>
      </c>
      <c r="AK9" s="752">
        <v>20</v>
      </c>
      <c r="AL9" s="1482" t="s">
        <v>2661</v>
      </c>
    </row>
    <row r="10" spans="1:38" s="274" customFormat="1" ht="11.1" customHeight="1">
      <c r="A10" s="256">
        <v>30</v>
      </c>
      <c r="B10" s="257">
        <v>43623</v>
      </c>
      <c r="C10" s="713" t="str">
        <f t="shared" si="0"/>
        <v>*PDR1907-0054*</v>
      </c>
      <c r="D10" s="672" t="s">
        <v>4960</v>
      </c>
      <c r="E10" s="256" t="s">
        <v>4959</v>
      </c>
      <c r="F10" s="256"/>
      <c r="G10" s="297" t="s">
        <v>4940</v>
      </c>
      <c r="H10" s="258" t="s">
        <v>2275</v>
      </c>
      <c r="I10" s="258" t="s">
        <v>4941</v>
      </c>
      <c r="J10" s="256">
        <v>772</v>
      </c>
      <c r="K10" s="257">
        <v>22832</v>
      </c>
      <c r="L10" s="258" t="s">
        <v>4942</v>
      </c>
      <c r="M10" s="1513" t="s">
        <v>4943</v>
      </c>
      <c r="N10" s="672" t="s">
        <v>2274</v>
      </c>
      <c r="O10" s="257" t="s">
        <v>1291</v>
      </c>
      <c r="P10" s="739"/>
      <c r="Q10" s="257"/>
      <c r="R10" s="257">
        <v>43644</v>
      </c>
      <c r="S10" s="256">
        <v>772</v>
      </c>
      <c r="T10" s="256"/>
      <c r="U10" s="256"/>
      <c r="V10" s="727"/>
      <c r="W10" s="259"/>
      <c r="X10" s="680" t="s">
        <v>1829</v>
      </c>
      <c r="Y10" s="260" t="s">
        <v>1908</v>
      </c>
      <c r="Z10" s="672">
        <v>484</v>
      </c>
      <c r="AA10" s="261">
        <v>1135</v>
      </c>
      <c r="AB10" s="363">
        <f t="shared" si="1"/>
        <v>37.72</v>
      </c>
      <c r="AC10" s="363">
        <f t="shared" si="2"/>
        <v>112.84</v>
      </c>
      <c r="AD10" s="364">
        <f t="shared" si="3"/>
        <v>9.8806666666666665</v>
      </c>
      <c r="AE10" s="500">
        <f t="shared" si="4"/>
        <v>9</v>
      </c>
      <c r="AF10" s="364">
        <f t="shared" si="5"/>
        <v>9.5283999999999995</v>
      </c>
      <c r="AG10" s="262" t="s">
        <v>1330</v>
      </c>
      <c r="AH10" s="255" t="s">
        <v>5138</v>
      </c>
      <c r="AI10" s="752">
        <v>100</v>
      </c>
      <c r="AJ10" s="255">
        <v>30</v>
      </c>
      <c r="AK10" s="255">
        <v>20</v>
      </c>
      <c r="AL10" s="255" t="s">
        <v>2661</v>
      </c>
    </row>
    <row r="11" spans="1:38" s="274" customFormat="1" ht="11.1" customHeight="1">
      <c r="A11" s="256">
        <v>40</v>
      </c>
      <c r="B11" s="257">
        <v>43623</v>
      </c>
      <c r="C11" s="713" t="str">
        <f t="shared" si="0"/>
        <v>*PDR1907-0056*</v>
      </c>
      <c r="D11" s="672" t="s">
        <v>4972</v>
      </c>
      <c r="E11" s="256" t="s">
        <v>4971</v>
      </c>
      <c r="F11" s="256"/>
      <c r="G11" s="297" t="s">
        <v>4940</v>
      </c>
      <c r="H11" s="258" t="s">
        <v>2275</v>
      </c>
      <c r="I11" s="258" t="s">
        <v>4941</v>
      </c>
      <c r="J11" s="256">
        <v>2950</v>
      </c>
      <c r="K11" s="257">
        <v>22833</v>
      </c>
      <c r="L11" s="258" t="s">
        <v>4942</v>
      </c>
      <c r="M11" s="1513" t="s">
        <v>4943</v>
      </c>
      <c r="N11" s="672" t="s">
        <v>2274</v>
      </c>
      <c r="O11" s="257" t="s">
        <v>1291</v>
      </c>
      <c r="P11" s="739"/>
      <c r="Q11" s="257"/>
      <c r="R11" s="257">
        <v>43644</v>
      </c>
      <c r="S11" s="256">
        <v>2950</v>
      </c>
      <c r="T11" s="256"/>
      <c r="U11" s="256"/>
      <c r="V11" s="727"/>
      <c r="W11" s="259"/>
      <c r="X11" s="680" t="s">
        <v>1829</v>
      </c>
      <c r="Y11" s="260" t="s">
        <v>1908</v>
      </c>
      <c r="Z11" s="672">
        <v>484</v>
      </c>
      <c r="AA11" s="261">
        <v>1135</v>
      </c>
      <c r="AB11" s="363">
        <f t="shared" si="1"/>
        <v>29.5</v>
      </c>
      <c r="AC11" s="363">
        <f t="shared" si="2"/>
        <v>142.34</v>
      </c>
      <c r="AD11" s="364">
        <f t="shared" si="3"/>
        <v>10.372333333333334</v>
      </c>
      <c r="AE11" s="500">
        <f t="shared" si="4"/>
        <v>10</v>
      </c>
      <c r="AF11" s="364">
        <f t="shared" si="5"/>
        <v>10.2234</v>
      </c>
      <c r="AG11" s="262" t="s">
        <v>1330</v>
      </c>
      <c r="AH11" s="255" t="s">
        <v>5138</v>
      </c>
      <c r="AI11" s="752">
        <v>100</v>
      </c>
      <c r="AJ11" s="255"/>
      <c r="AK11" s="274">
        <v>20</v>
      </c>
      <c r="AL11" s="274" t="s">
        <v>2661</v>
      </c>
    </row>
    <row r="12" spans="1:38" s="274" customFormat="1" ht="11.1" customHeight="1">
      <c r="A12" s="256">
        <v>50</v>
      </c>
      <c r="B12" s="257">
        <v>43628</v>
      </c>
      <c r="C12" s="713" t="str">
        <f t="shared" si="0"/>
        <v>*PDR1907-0082*</v>
      </c>
      <c r="D12" s="672" t="s">
        <v>4970</v>
      </c>
      <c r="E12" s="256" t="s">
        <v>4969</v>
      </c>
      <c r="F12" s="256"/>
      <c r="G12" s="297" t="s">
        <v>4940</v>
      </c>
      <c r="H12" s="258" t="s">
        <v>2275</v>
      </c>
      <c r="I12" s="258" t="s">
        <v>4941</v>
      </c>
      <c r="J12" s="256">
        <v>2236</v>
      </c>
      <c r="K12" s="257">
        <v>22835</v>
      </c>
      <c r="L12" s="258" t="s">
        <v>4942</v>
      </c>
      <c r="M12" s="1513" t="s">
        <v>4943</v>
      </c>
      <c r="N12" s="672" t="s">
        <v>2274</v>
      </c>
      <c r="O12" s="257" t="s">
        <v>1291</v>
      </c>
      <c r="P12" s="739"/>
      <c r="Q12" s="257"/>
      <c r="R12" s="257">
        <v>43644</v>
      </c>
      <c r="S12" s="256">
        <v>2236</v>
      </c>
      <c r="T12" s="256"/>
      <c r="U12" s="256"/>
      <c r="V12" s="727"/>
      <c r="W12" s="259"/>
      <c r="X12" s="680" t="s">
        <v>1829</v>
      </c>
      <c r="Y12" s="260" t="s">
        <v>1908</v>
      </c>
      <c r="Z12" s="672">
        <v>484</v>
      </c>
      <c r="AA12" s="261">
        <v>1135</v>
      </c>
      <c r="AB12" s="363">
        <f t="shared" si="1"/>
        <v>22.36</v>
      </c>
      <c r="AC12" s="363">
        <f t="shared" si="2"/>
        <v>164.7</v>
      </c>
      <c r="AD12" s="364">
        <f t="shared" si="3"/>
        <v>10.744999999999999</v>
      </c>
      <c r="AE12" s="500">
        <f t="shared" si="4"/>
        <v>10</v>
      </c>
      <c r="AF12" s="364">
        <f t="shared" si="5"/>
        <v>10.446999999999999</v>
      </c>
      <c r="AG12" s="262" t="s">
        <v>1330</v>
      </c>
      <c r="AH12" s="255" t="s">
        <v>5138</v>
      </c>
      <c r="AI12" s="752">
        <v>100</v>
      </c>
      <c r="AJ12" s="255"/>
      <c r="AK12" s="274">
        <v>20</v>
      </c>
      <c r="AL12" s="274" t="s">
        <v>2661</v>
      </c>
    </row>
    <row r="13" spans="1:38" s="274" customFormat="1" ht="11.1" customHeight="1">
      <c r="A13" s="256">
        <v>60</v>
      </c>
      <c r="B13" s="257">
        <v>43629</v>
      </c>
      <c r="C13" s="713" t="str">
        <f t="shared" si="0"/>
        <v>*PDR1907-0096*</v>
      </c>
      <c r="D13" s="672" t="s">
        <v>4982</v>
      </c>
      <c r="E13" s="256" t="s">
        <v>4981</v>
      </c>
      <c r="F13" s="256"/>
      <c r="G13" s="297" t="s">
        <v>4940</v>
      </c>
      <c r="H13" s="258" t="s">
        <v>2275</v>
      </c>
      <c r="I13" s="258" t="s">
        <v>4941</v>
      </c>
      <c r="J13" s="256">
        <v>1415</v>
      </c>
      <c r="K13" s="257">
        <v>22845</v>
      </c>
      <c r="L13" s="258" t="s">
        <v>4942</v>
      </c>
      <c r="M13" s="1513" t="s">
        <v>4943</v>
      </c>
      <c r="N13" s="672" t="s">
        <v>2274</v>
      </c>
      <c r="O13" s="257" t="s">
        <v>1291</v>
      </c>
      <c r="P13" s="739"/>
      <c r="Q13" s="258"/>
      <c r="R13" s="257">
        <v>43644</v>
      </c>
      <c r="S13" s="256">
        <v>1415</v>
      </c>
      <c r="T13" s="256"/>
      <c r="U13" s="256"/>
      <c r="V13" s="727"/>
      <c r="W13" s="259"/>
      <c r="X13" s="680" t="s">
        <v>1829</v>
      </c>
      <c r="Y13" s="260" t="s">
        <v>1908</v>
      </c>
      <c r="Z13" s="672">
        <v>484</v>
      </c>
      <c r="AA13" s="261">
        <v>1135</v>
      </c>
      <c r="AB13" s="363">
        <f t="shared" si="1"/>
        <v>14.15</v>
      </c>
      <c r="AC13" s="363">
        <f t="shared" si="2"/>
        <v>178.85</v>
      </c>
      <c r="AD13" s="364">
        <f t="shared" si="3"/>
        <v>10.980833333333333</v>
      </c>
      <c r="AE13" s="500">
        <f t="shared" si="4"/>
        <v>10</v>
      </c>
      <c r="AF13" s="364">
        <f t="shared" si="5"/>
        <v>10.5885</v>
      </c>
      <c r="AG13" s="262" t="s">
        <v>1330</v>
      </c>
      <c r="AH13" s="255" t="s">
        <v>5138</v>
      </c>
      <c r="AI13" s="752">
        <v>100</v>
      </c>
      <c r="AJ13" s="255"/>
      <c r="AK13" s="274">
        <v>20</v>
      </c>
      <c r="AL13" s="274" t="s">
        <v>3992</v>
      </c>
    </row>
    <row r="14" spans="1:38" s="809" customFormat="1" ht="11.1" customHeight="1">
      <c r="A14" s="748" t="s">
        <v>66</v>
      </c>
      <c r="B14" s="753">
        <v>43615</v>
      </c>
      <c r="C14" s="789" t="str">
        <f t="shared" si="0"/>
        <v>*PDR1906-0436*</v>
      </c>
      <c r="D14" s="754" t="s">
        <v>4956</v>
      </c>
      <c r="E14" s="748" t="s">
        <v>4937</v>
      </c>
      <c r="F14" s="748"/>
      <c r="G14" s="755" t="s">
        <v>4955</v>
      </c>
      <c r="H14" s="756" t="s">
        <v>2275</v>
      </c>
      <c r="I14" s="756" t="s">
        <v>4954</v>
      </c>
      <c r="J14" s="748"/>
      <c r="K14" s="753">
        <v>43644</v>
      </c>
      <c r="L14" s="756" t="s">
        <v>4953</v>
      </c>
      <c r="M14" s="872" t="s">
        <v>4952</v>
      </c>
      <c r="N14" s="754" t="s">
        <v>2274</v>
      </c>
      <c r="O14" s="754" t="s">
        <v>1291</v>
      </c>
      <c r="P14" s="756" t="s">
        <v>503</v>
      </c>
      <c r="Q14" s="756" t="s">
        <v>5085</v>
      </c>
      <c r="R14" s="753"/>
      <c r="S14" s="748"/>
      <c r="T14" s="1077"/>
      <c r="U14" s="759" t="s">
        <v>5174</v>
      </c>
      <c r="V14" s="1586"/>
      <c r="W14" s="758"/>
      <c r="X14" s="759" t="s">
        <v>1829</v>
      </c>
      <c r="Y14" s="757" t="s">
        <v>1908</v>
      </c>
      <c r="Z14" s="754">
        <v>484</v>
      </c>
      <c r="AA14" s="760">
        <v>1135</v>
      </c>
      <c r="AB14" s="363">
        <f t="shared" si="1"/>
        <v>30</v>
      </c>
      <c r="AC14" s="363">
        <f t="shared" si="2"/>
        <v>208.85</v>
      </c>
      <c r="AD14" s="364">
        <f t="shared" si="3"/>
        <v>11.480833333333333</v>
      </c>
      <c r="AE14" s="500">
        <f t="shared" si="4"/>
        <v>11</v>
      </c>
      <c r="AF14" s="364">
        <f t="shared" si="5"/>
        <v>11.288499999999999</v>
      </c>
      <c r="AG14" s="761" t="s">
        <v>1330</v>
      </c>
      <c r="AH14" s="752" t="s">
        <v>5002</v>
      </c>
      <c r="AI14" s="752">
        <v>100</v>
      </c>
      <c r="AJ14" s="752">
        <v>30</v>
      </c>
      <c r="AK14" s="752">
        <v>20</v>
      </c>
      <c r="AL14" s="1482" t="s">
        <v>2661</v>
      </c>
    </row>
    <row r="15" spans="1:38" s="274" customFormat="1" ht="11.1" customHeight="1">
      <c r="A15" s="256">
        <v>80</v>
      </c>
      <c r="B15" s="257">
        <v>43623</v>
      </c>
      <c r="C15" s="713" t="str">
        <f t="shared" si="0"/>
        <v>*PDR1907-0052*</v>
      </c>
      <c r="D15" s="672" t="s">
        <v>4961</v>
      </c>
      <c r="E15" s="256" t="s">
        <v>4959</v>
      </c>
      <c r="F15" s="256"/>
      <c r="G15" s="297" t="s">
        <v>4955</v>
      </c>
      <c r="H15" s="258" t="s">
        <v>2275</v>
      </c>
      <c r="I15" s="258" t="s">
        <v>4954</v>
      </c>
      <c r="J15" s="256">
        <v>772</v>
      </c>
      <c r="K15" s="257">
        <v>22832</v>
      </c>
      <c r="L15" s="258" t="s">
        <v>4953</v>
      </c>
      <c r="M15" s="872" t="s">
        <v>4952</v>
      </c>
      <c r="N15" s="672" t="s">
        <v>2274</v>
      </c>
      <c r="O15" s="257" t="s">
        <v>1291</v>
      </c>
      <c r="P15" s="739"/>
      <c r="Q15" s="257"/>
      <c r="R15" s="257">
        <v>43644</v>
      </c>
      <c r="S15" s="256">
        <v>772</v>
      </c>
      <c r="T15" s="256"/>
      <c r="U15" s="256"/>
      <c r="V15" s="727"/>
      <c r="W15" s="259"/>
      <c r="X15" s="680" t="s">
        <v>1829</v>
      </c>
      <c r="Y15" s="260" t="s">
        <v>1908</v>
      </c>
      <c r="Z15" s="672">
        <v>484</v>
      </c>
      <c r="AA15" s="261">
        <v>1135</v>
      </c>
      <c r="AB15" s="363">
        <f t="shared" si="1"/>
        <v>22.72</v>
      </c>
      <c r="AC15" s="363">
        <f t="shared" si="2"/>
        <v>231.57</v>
      </c>
      <c r="AD15" s="364">
        <f t="shared" si="3"/>
        <v>11.859500000000001</v>
      </c>
      <c r="AE15" s="500">
        <f t="shared" si="4"/>
        <v>11</v>
      </c>
      <c r="AF15" s="364">
        <f t="shared" si="5"/>
        <v>11.515700000000001</v>
      </c>
      <c r="AG15" s="262" t="s">
        <v>1330</v>
      </c>
      <c r="AH15" s="255" t="s">
        <v>5138</v>
      </c>
      <c r="AI15" s="752">
        <v>100</v>
      </c>
      <c r="AJ15" s="255">
        <v>15</v>
      </c>
      <c r="AK15" s="274">
        <v>20</v>
      </c>
      <c r="AL15" s="274" t="s">
        <v>2661</v>
      </c>
    </row>
    <row r="16" spans="1:38" s="274" customFormat="1" ht="11.1" customHeight="1">
      <c r="A16" s="256">
        <v>90</v>
      </c>
      <c r="B16" s="257">
        <v>43629</v>
      </c>
      <c r="C16" s="713" t="str">
        <f t="shared" si="0"/>
        <v>*PDR1907-0098*</v>
      </c>
      <c r="D16" s="672" t="s">
        <v>4985</v>
      </c>
      <c r="E16" s="256" t="s">
        <v>4984</v>
      </c>
      <c r="F16" s="256"/>
      <c r="G16" s="297" t="s">
        <v>4955</v>
      </c>
      <c r="H16" s="258" t="s">
        <v>2275</v>
      </c>
      <c r="I16" s="258" t="s">
        <v>4954</v>
      </c>
      <c r="J16" s="256">
        <v>1801</v>
      </c>
      <c r="K16" s="257">
        <v>22846</v>
      </c>
      <c r="L16" s="258" t="s">
        <v>4953</v>
      </c>
      <c r="M16" s="872" t="s">
        <v>4952</v>
      </c>
      <c r="N16" s="672" t="s">
        <v>2274</v>
      </c>
      <c r="O16" s="257" t="s">
        <v>1291</v>
      </c>
      <c r="P16" s="739"/>
      <c r="Q16" s="258"/>
      <c r="R16" s="257">
        <v>43644</v>
      </c>
      <c r="S16" s="256">
        <v>1801</v>
      </c>
      <c r="T16" s="256"/>
      <c r="U16" s="256"/>
      <c r="V16" s="727"/>
      <c r="W16" s="259"/>
      <c r="X16" s="680" t="s">
        <v>1829</v>
      </c>
      <c r="Y16" s="260" t="s">
        <v>1908</v>
      </c>
      <c r="Z16" s="672">
        <v>484</v>
      </c>
      <c r="AA16" s="261">
        <v>1135</v>
      </c>
      <c r="AB16" s="363">
        <f t="shared" si="1"/>
        <v>18.010000000000002</v>
      </c>
      <c r="AC16" s="363">
        <f t="shared" si="2"/>
        <v>249.57999999999998</v>
      </c>
      <c r="AD16" s="364">
        <f t="shared" si="3"/>
        <v>12.159666666666666</v>
      </c>
      <c r="AE16" s="500">
        <f t="shared" si="4"/>
        <v>12</v>
      </c>
      <c r="AF16" s="364">
        <f t="shared" si="5"/>
        <v>12.095800000000001</v>
      </c>
      <c r="AG16" s="262" t="s">
        <v>1330</v>
      </c>
      <c r="AH16" s="255" t="s">
        <v>5138</v>
      </c>
      <c r="AI16" s="752">
        <v>100</v>
      </c>
      <c r="AJ16" s="255"/>
      <c r="AK16" s="274">
        <v>20</v>
      </c>
      <c r="AL16" s="274" t="s">
        <v>3992</v>
      </c>
    </row>
    <row r="17" spans="1:184" s="274" customFormat="1" ht="11.1" customHeight="1">
      <c r="A17" s="256">
        <v>100</v>
      </c>
      <c r="B17" s="257">
        <v>43637</v>
      </c>
      <c r="C17" s="713" t="str">
        <f t="shared" si="0"/>
        <v>*PDR1906-1410*</v>
      </c>
      <c r="D17" s="672" t="s">
        <v>4999</v>
      </c>
      <c r="E17" s="256" t="s">
        <v>4997</v>
      </c>
      <c r="F17" s="256"/>
      <c r="G17" s="297" t="s">
        <v>4955</v>
      </c>
      <c r="H17" s="258" t="s">
        <v>2275</v>
      </c>
      <c r="I17" s="258" t="s">
        <v>4954</v>
      </c>
      <c r="J17" s="256">
        <v>515</v>
      </c>
      <c r="K17" s="257">
        <v>22854</v>
      </c>
      <c r="L17" s="258" t="s">
        <v>4953</v>
      </c>
      <c r="M17" s="872" t="s">
        <v>4952</v>
      </c>
      <c r="N17" s="672" t="s">
        <v>2274</v>
      </c>
      <c r="O17" s="257" t="s">
        <v>1291</v>
      </c>
      <c r="P17" s="739"/>
      <c r="Q17" s="257"/>
      <c r="R17" s="257">
        <v>43644</v>
      </c>
      <c r="S17" s="256">
        <v>515</v>
      </c>
      <c r="T17" s="256"/>
      <c r="U17" s="256"/>
      <c r="V17" s="727"/>
      <c r="W17" s="259"/>
      <c r="X17" s="680" t="s">
        <v>1829</v>
      </c>
      <c r="Y17" s="260" t="s">
        <v>1908</v>
      </c>
      <c r="Z17" s="672">
        <v>484</v>
      </c>
      <c r="AA17" s="261">
        <v>1135</v>
      </c>
      <c r="AB17" s="363">
        <f t="shared" si="1"/>
        <v>5.15</v>
      </c>
      <c r="AC17" s="363">
        <f t="shared" si="2"/>
        <v>254.73</v>
      </c>
      <c r="AD17" s="364">
        <f t="shared" si="3"/>
        <v>12.2455</v>
      </c>
      <c r="AE17" s="500">
        <f t="shared" si="4"/>
        <v>12</v>
      </c>
      <c r="AF17" s="364">
        <f t="shared" si="5"/>
        <v>12.1473</v>
      </c>
      <c r="AG17" s="262" t="s">
        <v>1330</v>
      </c>
      <c r="AH17" s="255" t="s">
        <v>5138</v>
      </c>
      <c r="AI17" s="752">
        <v>100</v>
      </c>
      <c r="AJ17" s="255"/>
      <c r="AK17" s="255">
        <v>20</v>
      </c>
      <c r="AL17" s="255" t="s">
        <v>2661</v>
      </c>
    </row>
    <row r="18" spans="1:184" s="274" customFormat="1" ht="11.1" customHeight="1">
      <c r="A18" s="256">
        <v>110</v>
      </c>
      <c r="B18" s="257">
        <v>43637</v>
      </c>
      <c r="C18" s="713" t="str">
        <f t="shared" si="0"/>
        <v>*PDR1907-0165*</v>
      </c>
      <c r="D18" s="672" t="s">
        <v>4992</v>
      </c>
      <c r="E18" s="256" t="s">
        <v>4991</v>
      </c>
      <c r="F18" s="256"/>
      <c r="G18" s="297" t="s">
        <v>4955</v>
      </c>
      <c r="H18" s="258" t="s">
        <v>2275</v>
      </c>
      <c r="I18" s="258" t="s">
        <v>4954</v>
      </c>
      <c r="J18" s="256">
        <v>515</v>
      </c>
      <c r="K18" s="257">
        <v>22854</v>
      </c>
      <c r="L18" s="258" t="s">
        <v>4953</v>
      </c>
      <c r="M18" s="872" t="s">
        <v>4952</v>
      </c>
      <c r="N18" s="672" t="s">
        <v>2274</v>
      </c>
      <c r="O18" s="257" t="s">
        <v>1291</v>
      </c>
      <c r="P18" s="739"/>
      <c r="Q18" s="257"/>
      <c r="R18" s="257">
        <v>43644</v>
      </c>
      <c r="S18" s="256">
        <v>515</v>
      </c>
      <c r="T18" s="256"/>
      <c r="U18" s="256"/>
      <c r="V18" s="727"/>
      <c r="W18" s="259"/>
      <c r="X18" s="680" t="s">
        <v>1829</v>
      </c>
      <c r="Y18" s="260" t="s">
        <v>1908</v>
      </c>
      <c r="Z18" s="672">
        <v>484</v>
      </c>
      <c r="AA18" s="261">
        <v>1135</v>
      </c>
      <c r="AB18" s="363">
        <f t="shared" si="1"/>
        <v>5.15</v>
      </c>
      <c r="AC18" s="363">
        <f t="shared" si="2"/>
        <v>259.88</v>
      </c>
      <c r="AD18" s="364">
        <f t="shared" si="3"/>
        <v>12.331333333333333</v>
      </c>
      <c r="AE18" s="500">
        <f t="shared" si="4"/>
        <v>12</v>
      </c>
      <c r="AF18" s="364">
        <f t="shared" si="5"/>
        <v>12.1988</v>
      </c>
      <c r="AG18" s="262" t="s">
        <v>1330</v>
      </c>
      <c r="AH18" s="255" t="s">
        <v>5138</v>
      </c>
      <c r="AI18" s="752">
        <v>100</v>
      </c>
      <c r="AJ18" s="255"/>
      <c r="AK18" s="255">
        <v>20</v>
      </c>
      <c r="AL18" s="255" t="s">
        <v>2661</v>
      </c>
    </row>
    <row r="19" spans="1:184" s="274" customFormat="1" ht="11.1" customHeight="1">
      <c r="A19" s="256">
        <v>120</v>
      </c>
      <c r="B19" s="257">
        <v>43623</v>
      </c>
      <c r="C19" s="713" t="str">
        <f t="shared" si="0"/>
        <v>*PDR1907-0051*</v>
      </c>
      <c r="D19" s="672" t="s">
        <v>4968</v>
      </c>
      <c r="E19" s="256" t="s">
        <v>4967</v>
      </c>
      <c r="F19" s="256"/>
      <c r="G19" s="297" t="s">
        <v>4965</v>
      </c>
      <c r="H19" s="258" t="s">
        <v>2275</v>
      </c>
      <c r="I19" s="258" t="s">
        <v>4964</v>
      </c>
      <c r="J19" s="256">
        <v>1885</v>
      </c>
      <c r="K19" s="257">
        <v>22831</v>
      </c>
      <c r="L19" s="258" t="s">
        <v>4963</v>
      </c>
      <c r="M19" s="1501" t="s">
        <v>4962</v>
      </c>
      <c r="N19" s="672" t="s">
        <v>2274</v>
      </c>
      <c r="O19" s="257" t="s">
        <v>1291</v>
      </c>
      <c r="P19" s="739"/>
      <c r="Q19" s="257"/>
      <c r="R19" s="257">
        <v>43644</v>
      </c>
      <c r="S19" s="256">
        <v>1885</v>
      </c>
      <c r="T19" s="256"/>
      <c r="U19" s="256"/>
      <c r="V19" s="727"/>
      <c r="W19" s="259"/>
      <c r="X19" s="680" t="s">
        <v>1829</v>
      </c>
      <c r="Y19" s="260" t="s">
        <v>1908</v>
      </c>
      <c r="Z19" s="672">
        <v>484</v>
      </c>
      <c r="AA19" s="261">
        <v>1135</v>
      </c>
      <c r="AB19" s="363">
        <f t="shared" si="1"/>
        <v>33.85</v>
      </c>
      <c r="AC19" s="363">
        <f t="shared" si="2"/>
        <v>293.73</v>
      </c>
      <c r="AD19" s="364">
        <f t="shared" si="3"/>
        <v>12.8955</v>
      </c>
      <c r="AE19" s="500">
        <f t="shared" si="4"/>
        <v>12</v>
      </c>
      <c r="AF19" s="364">
        <f t="shared" si="5"/>
        <v>12.5373</v>
      </c>
      <c r="AG19" s="262" t="s">
        <v>1330</v>
      </c>
      <c r="AH19" s="255" t="s">
        <v>5138</v>
      </c>
      <c r="AI19" s="752">
        <v>100</v>
      </c>
      <c r="AJ19" s="255">
        <v>15</v>
      </c>
      <c r="AK19" s="274">
        <v>20</v>
      </c>
      <c r="AL19" s="274" t="s">
        <v>2661</v>
      </c>
    </row>
    <row r="20" spans="1:184" s="274" customFormat="1" ht="11.1" customHeight="1">
      <c r="A20" s="256">
        <v>130</v>
      </c>
      <c r="B20" s="257">
        <v>43623</v>
      </c>
      <c r="C20" s="713" t="str">
        <f t="shared" si="0"/>
        <v>*PDR1907-0053*</v>
      </c>
      <c r="D20" s="672" t="s">
        <v>4966</v>
      </c>
      <c r="E20" s="256" t="s">
        <v>4959</v>
      </c>
      <c r="F20" s="256"/>
      <c r="G20" s="297" t="s">
        <v>4965</v>
      </c>
      <c r="H20" s="258" t="s">
        <v>2275</v>
      </c>
      <c r="I20" s="258" t="s">
        <v>4964</v>
      </c>
      <c r="J20" s="256">
        <v>1502</v>
      </c>
      <c r="K20" s="257">
        <v>22832</v>
      </c>
      <c r="L20" s="258" t="s">
        <v>4963</v>
      </c>
      <c r="M20" s="1501" t="s">
        <v>4962</v>
      </c>
      <c r="N20" s="672" t="s">
        <v>2274</v>
      </c>
      <c r="O20" s="257" t="s">
        <v>1291</v>
      </c>
      <c r="P20" s="739"/>
      <c r="Q20" s="257"/>
      <c r="R20" s="257">
        <v>43644</v>
      </c>
      <c r="S20" s="256">
        <v>1502</v>
      </c>
      <c r="T20" s="256"/>
      <c r="U20" s="256"/>
      <c r="V20" s="727"/>
      <c r="W20" s="259"/>
      <c r="X20" s="680" t="s">
        <v>1829</v>
      </c>
      <c r="Y20" s="260" t="s">
        <v>1908</v>
      </c>
      <c r="Z20" s="672">
        <v>484</v>
      </c>
      <c r="AA20" s="261">
        <v>1135</v>
      </c>
      <c r="AB20" s="363">
        <f t="shared" si="1"/>
        <v>15.02</v>
      </c>
      <c r="AC20" s="363">
        <f t="shared" si="2"/>
        <v>308.75</v>
      </c>
      <c r="AD20" s="364">
        <f t="shared" si="3"/>
        <v>13.145833333333332</v>
      </c>
      <c r="AE20" s="500">
        <f t="shared" si="4"/>
        <v>13</v>
      </c>
      <c r="AF20" s="364">
        <f t="shared" si="5"/>
        <v>13.087499999999999</v>
      </c>
      <c r="AG20" s="262" t="s">
        <v>1330</v>
      </c>
      <c r="AH20" s="255" t="s">
        <v>5138</v>
      </c>
      <c r="AI20" s="752">
        <v>100</v>
      </c>
      <c r="AJ20" s="255"/>
      <c r="AK20" s="274">
        <v>20</v>
      </c>
      <c r="AL20" s="274" t="s">
        <v>2661</v>
      </c>
    </row>
    <row r="21" spans="1:184" s="274" customFormat="1" ht="11.1" customHeight="1">
      <c r="A21" s="256">
        <v>140</v>
      </c>
      <c r="B21" s="257">
        <v>43628</v>
      </c>
      <c r="C21" s="713" t="str">
        <f t="shared" si="0"/>
        <v>*PDR1907-0084*</v>
      </c>
      <c r="D21" s="672" t="s">
        <v>4978</v>
      </c>
      <c r="E21" s="256" t="s">
        <v>4977</v>
      </c>
      <c r="F21" s="256"/>
      <c r="G21" s="297" t="s">
        <v>4965</v>
      </c>
      <c r="H21" s="258" t="s">
        <v>2275</v>
      </c>
      <c r="I21" s="258" t="s">
        <v>4964</v>
      </c>
      <c r="J21" s="256">
        <v>2950</v>
      </c>
      <c r="K21" s="257">
        <v>22839</v>
      </c>
      <c r="L21" s="258" t="s">
        <v>4963</v>
      </c>
      <c r="M21" s="1501" t="s">
        <v>4962</v>
      </c>
      <c r="N21" s="672" t="s">
        <v>2274</v>
      </c>
      <c r="O21" s="257" t="s">
        <v>1291</v>
      </c>
      <c r="P21" s="739"/>
      <c r="Q21" s="257"/>
      <c r="R21" s="257">
        <v>43644</v>
      </c>
      <c r="S21" s="256">
        <v>2950</v>
      </c>
      <c r="T21" s="256"/>
      <c r="U21" s="256"/>
      <c r="V21" s="727"/>
      <c r="W21" s="259"/>
      <c r="X21" s="680" t="s">
        <v>1829</v>
      </c>
      <c r="Y21" s="260" t="s">
        <v>1908</v>
      </c>
      <c r="Z21" s="672">
        <v>484</v>
      </c>
      <c r="AA21" s="261">
        <v>1135</v>
      </c>
      <c r="AB21" s="363">
        <f t="shared" si="1"/>
        <v>29.5</v>
      </c>
      <c r="AC21" s="363">
        <f t="shared" si="2"/>
        <v>338.25</v>
      </c>
      <c r="AD21" s="364">
        <f t="shared" si="3"/>
        <v>13.637499999999999</v>
      </c>
      <c r="AE21" s="500">
        <f t="shared" si="4"/>
        <v>13</v>
      </c>
      <c r="AF21" s="364">
        <f t="shared" si="5"/>
        <v>13.3825</v>
      </c>
      <c r="AG21" s="262" t="s">
        <v>1330</v>
      </c>
      <c r="AH21" s="255" t="s">
        <v>5138</v>
      </c>
      <c r="AI21" s="752">
        <v>100</v>
      </c>
      <c r="AJ21" s="255"/>
      <c r="AK21" s="274">
        <v>10</v>
      </c>
      <c r="AL21" s="274" t="s">
        <v>1681</v>
      </c>
    </row>
    <row r="22" spans="1:184" s="274" customFormat="1" ht="11.1" customHeight="1">
      <c r="A22" s="256">
        <v>150</v>
      </c>
      <c r="B22" s="257">
        <v>43637</v>
      </c>
      <c r="C22" s="713" t="str">
        <f t="shared" si="0"/>
        <v>*PDR1906-1411*</v>
      </c>
      <c r="D22" s="672" t="s">
        <v>4998</v>
      </c>
      <c r="E22" s="256" t="s">
        <v>4997</v>
      </c>
      <c r="F22" s="256"/>
      <c r="G22" s="297" t="s">
        <v>4965</v>
      </c>
      <c r="H22" s="258" t="s">
        <v>2275</v>
      </c>
      <c r="I22" s="258" t="s">
        <v>4964</v>
      </c>
      <c r="J22" s="256">
        <v>515</v>
      </c>
      <c r="K22" s="257">
        <v>22854</v>
      </c>
      <c r="L22" s="258" t="s">
        <v>4963</v>
      </c>
      <c r="M22" s="1501" t="s">
        <v>4962</v>
      </c>
      <c r="N22" s="672" t="s">
        <v>2274</v>
      </c>
      <c r="O22" s="257" t="s">
        <v>1291</v>
      </c>
      <c r="P22" s="739"/>
      <c r="Q22" s="257"/>
      <c r="R22" s="257">
        <v>43644</v>
      </c>
      <c r="S22" s="256">
        <v>515</v>
      </c>
      <c r="T22" s="256"/>
      <c r="U22" s="256"/>
      <c r="V22" s="727"/>
      <c r="W22" s="259"/>
      <c r="X22" s="680" t="s">
        <v>1829</v>
      </c>
      <c r="Y22" s="260" t="s">
        <v>1908</v>
      </c>
      <c r="Z22" s="672">
        <v>484</v>
      </c>
      <c r="AA22" s="261">
        <v>1135</v>
      </c>
      <c r="AB22" s="363">
        <f t="shared" si="1"/>
        <v>5.15</v>
      </c>
      <c r="AC22" s="363">
        <f t="shared" si="2"/>
        <v>343.4</v>
      </c>
      <c r="AD22" s="364">
        <f t="shared" si="3"/>
        <v>13.723333333333333</v>
      </c>
      <c r="AE22" s="500">
        <f t="shared" si="4"/>
        <v>13</v>
      </c>
      <c r="AF22" s="364">
        <f t="shared" si="5"/>
        <v>13.433999999999999</v>
      </c>
      <c r="AG22" s="262" t="s">
        <v>1330</v>
      </c>
      <c r="AH22" s="255" t="s">
        <v>5138</v>
      </c>
      <c r="AI22" s="752">
        <v>100</v>
      </c>
      <c r="AJ22" s="255"/>
      <c r="AK22" s="274">
        <v>20</v>
      </c>
      <c r="AL22" s="274" t="s">
        <v>2661</v>
      </c>
    </row>
    <row r="23" spans="1:184" s="274" customFormat="1" ht="11.1" customHeight="1">
      <c r="A23" s="256">
        <v>160</v>
      </c>
      <c r="B23" s="257">
        <v>43637</v>
      </c>
      <c r="C23" s="713" t="str">
        <f t="shared" si="0"/>
        <v>*PDR1906-1413*</v>
      </c>
      <c r="D23" s="672" t="s">
        <v>4995</v>
      </c>
      <c r="E23" s="256" t="s">
        <v>4994</v>
      </c>
      <c r="F23" s="256"/>
      <c r="G23" s="297" t="s">
        <v>4965</v>
      </c>
      <c r="H23" s="258" t="s">
        <v>2275</v>
      </c>
      <c r="I23" s="258" t="s">
        <v>4964</v>
      </c>
      <c r="J23" s="256">
        <v>2950</v>
      </c>
      <c r="K23" s="257">
        <v>22854</v>
      </c>
      <c r="L23" s="258" t="s">
        <v>4963</v>
      </c>
      <c r="M23" s="1501" t="s">
        <v>4962</v>
      </c>
      <c r="N23" s="672" t="s">
        <v>2274</v>
      </c>
      <c r="O23" s="257" t="s">
        <v>1291</v>
      </c>
      <c r="P23" s="739"/>
      <c r="Q23" s="257"/>
      <c r="R23" s="257">
        <v>43644</v>
      </c>
      <c r="S23" s="256">
        <v>2950</v>
      </c>
      <c r="T23" s="256"/>
      <c r="U23" s="256"/>
      <c r="V23" s="727"/>
      <c r="W23" s="259"/>
      <c r="X23" s="680" t="s">
        <v>1829</v>
      </c>
      <c r="Y23" s="260" t="s">
        <v>1908</v>
      </c>
      <c r="Z23" s="672">
        <v>484</v>
      </c>
      <c r="AA23" s="261">
        <v>1135</v>
      </c>
      <c r="AB23" s="363">
        <f t="shared" si="1"/>
        <v>29.5</v>
      </c>
      <c r="AC23" s="363">
        <f t="shared" si="2"/>
        <v>372.9</v>
      </c>
      <c r="AD23" s="364">
        <f t="shared" si="3"/>
        <v>14.215</v>
      </c>
      <c r="AE23" s="500">
        <f t="shared" si="4"/>
        <v>14</v>
      </c>
      <c r="AF23" s="364">
        <f t="shared" si="5"/>
        <v>14.129</v>
      </c>
      <c r="AG23" s="262" t="s">
        <v>1330</v>
      </c>
      <c r="AH23" s="255" t="s">
        <v>5138</v>
      </c>
      <c r="AI23" s="752">
        <v>100</v>
      </c>
      <c r="AJ23" s="255"/>
      <c r="AK23" s="274">
        <v>20</v>
      </c>
      <c r="AL23" s="274" t="s">
        <v>2661</v>
      </c>
    </row>
    <row r="24" spans="1:184" s="274" customFormat="1" ht="11.1" customHeight="1">
      <c r="A24" s="256">
        <v>170</v>
      </c>
      <c r="B24" s="257">
        <v>43620</v>
      </c>
      <c r="C24" s="713" t="str">
        <f t="shared" si="0"/>
        <v>*PDR1906-0707*</v>
      </c>
      <c r="D24" s="672" t="s">
        <v>3352</v>
      </c>
      <c r="E24" s="256" t="s">
        <v>3339</v>
      </c>
      <c r="F24" s="256"/>
      <c r="G24" s="297" t="s">
        <v>2538</v>
      </c>
      <c r="H24" s="258" t="s">
        <v>2298</v>
      </c>
      <c r="I24" s="258" t="s">
        <v>3340</v>
      </c>
      <c r="J24" s="256">
        <v>2055</v>
      </c>
      <c r="K24" s="257">
        <v>43645</v>
      </c>
      <c r="L24" s="1303" t="s">
        <v>2537</v>
      </c>
      <c r="M24" s="260" t="s">
        <v>2536</v>
      </c>
      <c r="N24" s="672" t="s">
        <v>2147</v>
      </c>
      <c r="O24" s="257" t="s">
        <v>1291</v>
      </c>
      <c r="P24" s="257"/>
      <c r="Q24" s="257"/>
      <c r="R24" s="257">
        <v>43644</v>
      </c>
      <c r="S24" s="256">
        <v>2058</v>
      </c>
      <c r="T24" s="916" t="s">
        <v>2209</v>
      </c>
      <c r="U24" s="256"/>
      <c r="V24" s="1587" t="s">
        <v>2209</v>
      </c>
      <c r="W24" s="259"/>
      <c r="X24" s="680" t="s">
        <v>1828</v>
      </c>
      <c r="Y24" s="674" t="s">
        <v>2535</v>
      </c>
      <c r="Z24" s="672">
        <v>508</v>
      </c>
      <c r="AA24" s="261">
        <v>1675</v>
      </c>
      <c r="AB24" s="363">
        <f t="shared" si="1"/>
        <v>70.58</v>
      </c>
      <c r="AC24" s="363">
        <f t="shared" si="2"/>
        <v>443.47999999999996</v>
      </c>
      <c r="AD24" s="364">
        <f t="shared" si="3"/>
        <v>15.391333333333332</v>
      </c>
      <c r="AE24" s="500">
        <f t="shared" si="4"/>
        <v>15</v>
      </c>
      <c r="AF24" s="364">
        <f t="shared" si="5"/>
        <v>15.2348</v>
      </c>
      <c r="AG24" s="262" t="s">
        <v>1395</v>
      </c>
      <c r="AH24" s="255" t="s">
        <v>65</v>
      </c>
      <c r="AI24" s="255">
        <v>100</v>
      </c>
      <c r="AJ24" s="255">
        <v>50</v>
      </c>
      <c r="AK24" s="274">
        <v>10</v>
      </c>
      <c r="AL24" s="274" t="s">
        <v>2048</v>
      </c>
    </row>
    <row r="25" spans="1:184" s="274" customFormat="1" ht="11.1" customHeight="1">
      <c r="A25" s="256">
        <v>180</v>
      </c>
      <c r="B25" s="257">
        <v>43620</v>
      </c>
      <c r="C25" s="713" t="str">
        <f t="shared" si="0"/>
        <v>*PDR1906-0709*</v>
      </c>
      <c r="D25" s="672" t="s">
        <v>3353</v>
      </c>
      <c r="E25" s="256" t="s">
        <v>3339</v>
      </c>
      <c r="F25" s="256"/>
      <c r="G25" s="297" t="s">
        <v>2538</v>
      </c>
      <c r="H25" s="258" t="s">
        <v>2298</v>
      </c>
      <c r="I25" s="258" t="s">
        <v>3340</v>
      </c>
      <c r="J25" s="256">
        <v>2055</v>
      </c>
      <c r="K25" s="257">
        <v>43645</v>
      </c>
      <c r="L25" s="1303" t="s">
        <v>2537</v>
      </c>
      <c r="M25" s="260" t="s">
        <v>2536</v>
      </c>
      <c r="N25" s="672" t="s">
        <v>2147</v>
      </c>
      <c r="O25" s="257" t="s">
        <v>1291</v>
      </c>
      <c r="P25" s="257"/>
      <c r="Q25" s="257"/>
      <c r="R25" s="257">
        <v>43644</v>
      </c>
      <c r="S25" s="256">
        <v>2058</v>
      </c>
      <c r="T25" s="916" t="s">
        <v>2209</v>
      </c>
      <c r="U25" s="256"/>
      <c r="V25" s="1587" t="s">
        <v>2209</v>
      </c>
      <c r="W25" s="259"/>
      <c r="X25" s="680" t="s">
        <v>1828</v>
      </c>
      <c r="Y25" s="674" t="s">
        <v>2535</v>
      </c>
      <c r="Z25" s="672">
        <v>508</v>
      </c>
      <c r="AA25" s="261">
        <v>1675</v>
      </c>
      <c r="AB25" s="363">
        <f t="shared" si="1"/>
        <v>20.58</v>
      </c>
      <c r="AC25" s="363">
        <f t="shared" si="2"/>
        <v>464.05999999999995</v>
      </c>
      <c r="AD25" s="364">
        <f t="shared" si="3"/>
        <v>15.734333333333332</v>
      </c>
      <c r="AE25" s="500">
        <f t="shared" si="4"/>
        <v>15</v>
      </c>
      <c r="AF25" s="364">
        <f t="shared" si="5"/>
        <v>15.4406</v>
      </c>
      <c r="AG25" s="262" t="s">
        <v>1395</v>
      </c>
      <c r="AH25" s="255" t="s">
        <v>65</v>
      </c>
      <c r="AI25" s="255">
        <v>100</v>
      </c>
      <c r="AJ25" s="255"/>
      <c r="AK25" s="274">
        <v>10</v>
      </c>
      <c r="AL25" s="274" t="s">
        <v>2048</v>
      </c>
    </row>
    <row r="26" spans="1:184" s="274" customFormat="1" ht="11.1" customHeight="1">
      <c r="A26" s="256">
        <v>190</v>
      </c>
      <c r="B26" s="257">
        <v>43620</v>
      </c>
      <c r="C26" s="713" t="str">
        <f t="shared" si="0"/>
        <v>*PDR1906-0711*</v>
      </c>
      <c r="D26" s="672" t="s">
        <v>3354</v>
      </c>
      <c r="E26" s="256" t="s">
        <v>3339</v>
      </c>
      <c r="F26" s="256"/>
      <c r="G26" s="297" t="s">
        <v>2538</v>
      </c>
      <c r="H26" s="258" t="s">
        <v>2298</v>
      </c>
      <c r="I26" s="258" t="s">
        <v>3340</v>
      </c>
      <c r="J26" s="256">
        <v>2055</v>
      </c>
      <c r="K26" s="257">
        <v>43645</v>
      </c>
      <c r="L26" s="1303" t="s">
        <v>2537</v>
      </c>
      <c r="M26" s="260" t="s">
        <v>2536</v>
      </c>
      <c r="N26" s="672" t="s">
        <v>2147</v>
      </c>
      <c r="O26" s="257" t="s">
        <v>1291</v>
      </c>
      <c r="P26" s="257"/>
      <c r="Q26" s="257"/>
      <c r="R26" s="257">
        <v>43644</v>
      </c>
      <c r="S26" s="256">
        <v>2058</v>
      </c>
      <c r="T26" s="916" t="s">
        <v>2209</v>
      </c>
      <c r="U26" s="256"/>
      <c r="V26" s="1587" t="s">
        <v>2209</v>
      </c>
      <c r="W26" s="259"/>
      <c r="X26" s="680" t="s">
        <v>1828</v>
      </c>
      <c r="Y26" s="674" t="s">
        <v>2535</v>
      </c>
      <c r="Z26" s="672">
        <v>508</v>
      </c>
      <c r="AA26" s="261">
        <v>1675</v>
      </c>
      <c r="AB26" s="363">
        <f t="shared" si="1"/>
        <v>20.58</v>
      </c>
      <c r="AC26" s="363">
        <f t="shared" si="2"/>
        <v>484.63999999999993</v>
      </c>
      <c r="AD26" s="364">
        <f t="shared" si="3"/>
        <v>16.077333333333332</v>
      </c>
      <c r="AE26" s="500">
        <f t="shared" si="4"/>
        <v>16</v>
      </c>
      <c r="AF26" s="364">
        <f t="shared" si="5"/>
        <v>16.046399999999998</v>
      </c>
      <c r="AG26" s="262" t="s">
        <v>1395</v>
      </c>
      <c r="AH26" s="255" t="s">
        <v>65</v>
      </c>
      <c r="AI26" s="255">
        <v>100</v>
      </c>
      <c r="AJ26" s="255"/>
      <c r="AK26" s="274">
        <v>10</v>
      </c>
      <c r="AL26" s="274" t="s">
        <v>2048</v>
      </c>
    </row>
    <row r="27" spans="1:184" s="792" customFormat="1" ht="11.1" customHeight="1">
      <c r="A27" s="256">
        <v>200</v>
      </c>
      <c r="B27" s="257">
        <v>43601</v>
      </c>
      <c r="C27" s="713" t="str">
        <f t="shared" si="0"/>
        <v>*PDR1905-1073*</v>
      </c>
      <c r="D27" s="870" t="s">
        <v>2575</v>
      </c>
      <c r="E27" s="278" t="s">
        <v>2570</v>
      </c>
      <c r="F27" s="278"/>
      <c r="G27" s="716" t="s">
        <v>2140</v>
      </c>
      <c r="H27" s="717" t="s">
        <v>1903</v>
      </c>
      <c r="I27" s="717" t="s">
        <v>2139</v>
      </c>
      <c r="J27" s="278">
        <v>1000</v>
      </c>
      <c r="K27" s="718">
        <v>43645</v>
      </c>
      <c r="L27" s="717" t="s">
        <v>2138</v>
      </c>
      <c r="M27" s="719" t="s">
        <v>2137</v>
      </c>
      <c r="N27" s="715"/>
      <c r="O27" s="257" t="s">
        <v>1291</v>
      </c>
      <c r="P27" s="257" t="s">
        <v>2546</v>
      </c>
      <c r="Q27" s="257"/>
      <c r="R27" s="806">
        <v>43643</v>
      </c>
      <c r="S27" s="808">
        <v>1003</v>
      </c>
      <c r="T27" s="256"/>
      <c r="U27" s="256"/>
      <c r="V27" s="727"/>
      <c r="W27" s="720"/>
      <c r="X27" s="721" t="s">
        <v>1828</v>
      </c>
      <c r="Y27" s="719" t="s">
        <v>1095</v>
      </c>
      <c r="Z27" s="715">
        <v>937</v>
      </c>
      <c r="AA27" s="722">
        <v>1695</v>
      </c>
      <c r="AB27" s="363">
        <f t="shared" si="1"/>
        <v>25.03</v>
      </c>
      <c r="AC27" s="363">
        <f t="shared" si="2"/>
        <v>509.66999999999996</v>
      </c>
      <c r="AD27" s="364">
        <f t="shared" si="3"/>
        <v>16.494499999999999</v>
      </c>
      <c r="AE27" s="500">
        <f t="shared" si="4"/>
        <v>16</v>
      </c>
      <c r="AF27" s="364">
        <f t="shared" si="5"/>
        <v>16.296699999999998</v>
      </c>
      <c r="AG27" s="723" t="s">
        <v>1330</v>
      </c>
      <c r="AH27" s="724" t="s">
        <v>2</v>
      </c>
      <c r="AI27" s="255">
        <v>100</v>
      </c>
      <c r="AJ27" s="724">
        <v>15</v>
      </c>
      <c r="AK27" s="724">
        <v>10</v>
      </c>
      <c r="AL27" s="724" t="s">
        <v>2136</v>
      </c>
      <c r="AM27" s="784"/>
      <c r="AN27" s="784"/>
      <c r="AO27" s="784"/>
      <c r="AP27" s="784"/>
      <c r="AQ27" s="784"/>
      <c r="AR27" s="784"/>
      <c r="AS27" s="784"/>
      <c r="AT27" s="784"/>
      <c r="AU27" s="784"/>
      <c r="AV27" s="784"/>
      <c r="AW27" s="784"/>
      <c r="AX27" s="784"/>
      <c r="AY27" s="784"/>
      <c r="AZ27" s="784"/>
      <c r="BA27" s="784"/>
      <c r="BB27" s="784"/>
      <c r="BC27" s="784"/>
      <c r="BD27" s="784"/>
      <c r="BE27" s="784"/>
      <c r="BF27" s="784"/>
      <c r="BG27" s="784"/>
      <c r="BH27" s="784"/>
      <c r="BI27" s="784"/>
      <c r="BJ27" s="784"/>
      <c r="BK27" s="784"/>
      <c r="BL27" s="784"/>
      <c r="BM27" s="784"/>
      <c r="BN27" s="784"/>
      <c r="BO27" s="784"/>
      <c r="BP27" s="784"/>
      <c r="BQ27" s="784"/>
      <c r="BR27" s="784"/>
      <c r="BS27" s="784"/>
      <c r="BT27" s="784"/>
      <c r="BU27" s="784"/>
      <c r="BV27" s="784"/>
      <c r="BW27" s="784"/>
      <c r="BX27" s="784"/>
      <c r="BY27" s="784"/>
      <c r="BZ27" s="784"/>
      <c r="CA27" s="784"/>
      <c r="CB27" s="784"/>
      <c r="CC27" s="784"/>
      <c r="CD27" s="784"/>
      <c r="CE27" s="784"/>
      <c r="CF27" s="784"/>
      <c r="CG27" s="784"/>
      <c r="CH27" s="784"/>
      <c r="CI27" s="784"/>
      <c r="CJ27" s="784"/>
      <c r="CK27" s="784"/>
      <c r="CL27" s="784"/>
      <c r="CM27" s="784"/>
      <c r="CN27" s="784"/>
      <c r="CO27" s="784"/>
      <c r="CP27" s="784"/>
      <c r="CQ27" s="784"/>
      <c r="CR27" s="784"/>
      <c r="CS27" s="784"/>
      <c r="CT27" s="784"/>
      <c r="CU27" s="784"/>
      <c r="CV27" s="784"/>
      <c r="CW27" s="784"/>
      <c r="CX27" s="784"/>
      <c r="CY27" s="784"/>
      <c r="CZ27" s="784"/>
      <c r="DA27" s="784"/>
      <c r="DB27" s="784"/>
      <c r="DC27" s="784"/>
      <c r="DD27" s="784"/>
      <c r="DE27" s="784"/>
      <c r="DF27" s="784"/>
      <c r="DG27" s="784"/>
      <c r="DH27" s="784"/>
      <c r="DI27" s="784"/>
      <c r="DJ27" s="784"/>
      <c r="DK27" s="784"/>
      <c r="DL27" s="784"/>
      <c r="DM27" s="784"/>
      <c r="DN27" s="784"/>
      <c r="DO27" s="784"/>
      <c r="DP27" s="784"/>
      <c r="DQ27" s="784"/>
      <c r="DR27" s="784"/>
      <c r="DS27" s="784"/>
      <c r="DT27" s="784"/>
      <c r="DU27" s="784"/>
      <c r="DV27" s="784"/>
      <c r="DW27" s="784"/>
      <c r="DX27" s="784"/>
      <c r="DY27" s="784"/>
      <c r="DZ27" s="784"/>
      <c r="EA27" s="784"/>
      <c r="EB27" s="784"/>
      <c r="EC27" s="784"/>
      <c r="ED27" s="784"/>
      <c r="EE27" s="784"/>
      <c r="EF27" s="784"/>
      <c r="EG27" s="784"/>
      <c r="EH27" s="784"/>
      <c r="EI27" s="784"/>
      <c r="EJ27" s="784"/>
      <c r="EK27" s="784"/>
      <c r="EL27" s="784"/>
      <c r="EM27" s="784"/>
      <c r="EN27" s="784"/>
      <c r="EO27" s="784"/>
      <c r="EP27" s="784"/>
      <c r="EQ27" s="784"/>
      <c r="ER27" s="784"/>
      <c r="ES27" s="784"/>
      <c r="ET27" s="784"/>
      <c r="EU27" s="784"/>
      <c r="EV27" s="784"/>
      <c r="EW27" s="784"/>
      <c r="EX27" s="784"/>
      <c r="EY27" s="784"/>
      <c r="EZ27" s="784"/>
      <c r="FA27" s="784"/>
      <c r="FB27" s="784"/>
      <c r="FC27" s="784"/>
      <c r="FD27" s="784"/>
      <c r="FE27" s="784"/>
      <c r="FF27" s="784"/>
      <c r="FG27" s="784"/>
      <c r="FH27" s="784"/>
      <c r="FI27" s="784"/>
      <c r="FJ27" s="784"/>
      <c r="FK27" s="784"/>
      <c r="FL27" s="784"/>
      <c r="FM27" s="784"/>
      <c r="FN27" s="784"/>
      <c r="FO27" s="784"/>
      <c r="FP27" s="784"/>
      <c r="FQ27" s="784"/>
      <c r="FR27" s="784"/>
      <c r="FS27" s="784"/>
      <c r="FT27" s="784"/>
      <c r="FU27" s="784"/>
      <c r="FV27" s="784"/>
      <c r="FW27" s="784"/>
      <c r="FX27" s="784"/>
      <c r="FY27" s="784"/>
      <c r="FZ27" s="784"/>
      <c r="GA27" s="784"/>
      <c r="GB27" s="784"/>
    </row>
    <row r="28" spans="1:184" s="274" customFormat="1" ht="11.1" customHeight="1">
      <c r="A28" s="256">
        <v>210</v>
      </c>
      <c r="B28" s="257">
        <v>43642</v>
      </c>
      <c r="C28" s="713" t="str">
        <f t="shared" si="0"/>
        <v>*PDR1907-0290*</v>
      </c>
      <c r="D28" s="672" t="s">
        <v>5110</v>
      </c>
      <c r="E28" s="256" t="s">
        <v>5109</v>
      </c>
      <c r="F28" s="256"/>
      <c r="G28" s="297" t="s">
        <v>5108</v>
      </c>
      <c r="H28" s="258" t="s">
        <v>5107</v>
      </c>
      <c r="I28" s="258" t="s">
        <v>5106</v>
      </c>
      <c r="J28" s="256">
        <v>500</v>
      </c>
      <c r="K28" s="257">
        <v>22826</v>
      </c>
      <c r="L28" s="258" t="s">
        <v>5105</v>
      </c>
      <c r="M28" s="260" t="s">
        <v>5104</v>
      </c>
      <c r="N28" s="672"/>
      <c r="O28" s="257" t="s">
        <v>1291</v>
      </c>
      <c r="P28" s="258"/>
      <c r="Q28" s="258"/>
      <c r="R28" s="257">
        <v>43643</v>
      </c>
      <c r="S28" s="256">
        <v>505</v>
      </c>
      <c r="T28" s="256"/>
      <c r="U28" s="256" t="s">
        <v>5172</v>
      </c>
      <c r="V28" s="727" t="s">
        <v>1291</v>
      </c>
      <c r="W28" s="259"/>
      <c r="X28" s="680" t="s">
        <v>1829</v>
      </c>
      <c r="Y28" s="260" t="s">
        <v>5103</v>
      </c>
      <c r="Z28" s="672">
        <v>936</v>
      </c>
      <c r="AA28" s="261">
        <v>2285</v>
      </c>
      <c r="AB28" s="363">
        <f t="shared" si="1"/>
        <v>20.05</v>
      </c>
      <c r="AC28" s="363">
        <f t="shared" si="2"/>
        <v>529.71999999999991</v>
      </c>
      <c r="AD28" s="364">
        <f t="shared" si="3"/>
        <v>16.828666666666663</v>
      </c>
      <c r="AE28" s="500">
        <f t="shared" si="4"/>
        <v>16</v>
      </c>
      <c r="AF28" s="364">
        <f t="shared" si="5"/>
        <v>16.497199999999999</v>
      </c>
      <c r="AG28" s="262" t="s">
        <v>1330</v>
      </c>
      <c r="AH28" s="255" t="s">
        <v>2</v>
      </c>
      <c r="AI28" s="255">
        <v>100</v>
      </c>
      <c r="AJ28" s="255">
        <v>15</v>
      </c>
      <c r="AK28" s="274">
        <v>10</v>
      </c>
      <c r="AL28" s="274" t="s">
        <v>5102</v>
      </c>
    </row>
    <row r="29" spans="1:184" s="274" customFormat="1" ht="11.1" customHeight="1">
      <c r="A29" s="256">
        <v>220</v>
      </c>
      <c r="B29" s="257">
        <v>43642</v>
      </c>
      <c r="C29" s="713" t="str">
        <f t="shared" si="0"/>
        <v>*PDR1906-1544*</v>
      </c>
      <c r="D29" s="672" t="s">
        <v>5136</v>
      </c>
      <c r="E29" s="256" t="s">
        <v>5135</v>
      </c>
      <c r="F29" s="256"/>
      <c r="G29" s="297" t="s">
        <v>5134</v>
      </c>
      <c r="H29" s="258" t="s">
        <v>5133</v>
      </c>
      <c r="I29" s="258" t="s">
        <v>5132</v>
      </c>
      <c r="J29" s="256">
        <v>2100</v>
      </c>
      <c r="K29" s="257">
        <v>22826</v>
      </c>
      <c r="L29" s="258" t="s">
        <v>5131</v>
      </c>
      <c r="M29" s="260" t="s">
        <v>5130</v>
      </c>
      <c r="N29" s="672"/>
      <c r="O29" s="257"/>
      <c r="P29" s="257">
        <v>43643</v>
      </c>
      <c r="Q29" s="258"/>
      <c r="R29" s="257">
        <v>43643</v>
      </c>
      <c r="S29" s="256">
        <v>2100</v>
      </c>
      <c r="T29" s="256"/>
      <c r="U29" s="256" t="s">
        <v>5173</v>
      </c>
      <c r="V29" s="727" t="s">
        <v>1291</v>
      </c>
      <c r="W29" s="259"/>
      <c r="X29" s="680" t="s">
        <v>1829</v>
      </c>
      <c r="Y29" s="260" t="s">
        <v>5129</v>
      </c>
      <c r="Z29" s="672">
        <v>506</v>
      </c>
      <c r="AA29" s="261">
        <v>1371</v>
      </c>
      <c r="AB29" s="363">
        <f t="shared" si="1"/>
        <v>36</v>
      </c>
      <c r="AC29" s="363">
        <f t="shared" si="2"/>
        <v>565.71999999999991</v>
      </c>
      <c r="AD29" s="364">
        <f t="shared" si="3"/>
        <v>17.428666666666665</v>
      </c>
      <c r="AE29" s="500">
        <f t="shared" si="4"/>
        <v>17</v>
      </c>
      <c r="AF29" s="364">
        <f t="shared" si="5"/>
        <v>17.257199999999997</v>
      </c>
      <c r="AG29" s="262" t="s">
        <v>1330</v>
      </c>
      <c r="AH29" s="255" t="s">
        <v>2</v>
      </c>
      <c r="AI29" s="255">
        <v>100</v>
      </c>
      <c r="AJ29" s="255">
        <v>15</v>
      </c>
      <c r="AK29" s="274">
        <v>20</v>
      </c>
      <c r="AL29" s="274">
        <v>0</v>
      </c>
    </row>
    <row r="30" spans="1:184" s="274" customFormat="1" ht="11.1" customHeight="1">
      <c r="A30" s="256">
        <v>230</v>
      </c>
      <c r="B30" s="257">
        <v>43642</v>
      </c>
      <c r="C30" s="713" t="str">
        <f t="shared" si="0"/>
        <v>*PDR1906-1549*</v>
      </c>
      <c r="D30" s="672" t="s">
        <v>5121</v>
      </c>
      <c r="E30" s="256" t="s">
        <v>5120</v>
      </c>
      <c r="F30" s="256"/>
      <c r="G30" s="297" t="s">
        <v>5119</v>
      </c>
      <c r="H30" s="258" t="s">
        <v>2134</v>
      </c>
      <c r="I30" s="258" t="s">
        <v>5118</v>
      </c>
      <c r="J30" s="256">
        <v>5000</v>
      </c>
      <c r="K30" s="257">
        <v>22826</v>
      </c>
      <c r="L30" s="258" t="s">
        <v>2165</v>
      </c>
      <c r="M30" s="260" t="s">
        <v>5117</v>
      </c>
      <c r="N30" s="672" t="s">
        <v>503</v>
      </c>
      <c r="O30" s="257" t="s">
        <v>1291</v>
      </c>
      <c r="P30" s="258"/>
      <c r="Q30" s="258"/>
      <c r="R30" s="257">
        <v>43643</v>
      </c>
      <c r="S30" s="256">
        <v>5000</v>
      </c>
      <c r="T30" s="256"/>
      <c r="U30" s="256" t="s">
        <v>4683</v>
      </c>
      <c r="V30" s="727" t="s">
        <v>1291</v>
      </c>
      <c r="W30" s="259"/>
      <c r="X30" s="680" t="s">
        <v>1828</v>
      </c>
      <c r="Y30" s="674" t="s">
        <v>537</v>
      </c>
      <c r="Z30" s="672">
        <v>480</v>
      </c>
      <c r="AA30" s="261">
        <v>1665</v>
      </c>
      <c r="AB30" s="363">
        <f t="shared" si="1"/>
        <v>65</v>
      </c>
      <c r="AC30" s="363">
        <f t="shared" si="2"/>
        <v>630.71999999999991</v>
      </c>
      <c r="AD30" s="364">
        <f t="shared" si="3"/>
        <v>18.512</v>
      </c>
      <c r="AE30" s="500">
        <f t="shared" si="4"/>
        <v>18</v>
      </c>
      <c r="AF30" s="364">
        <f t="shared" si="5"/>
        <v>18.307200000000002</v>
      </c>
      <c r="AG30" s="262" t="s">
        <v>1330</v>
      </c>
      <c r="AH30" s="255" t="s">
        <v>2</v>
      </c>
      <c r="AI30" s="255">
        <v>100</v>
      </c>
      <c r="AJ30" s="255">
        <v>15</v>
      </c>
      <c r="AK30" s="274">
        <v>10</v>
      </c>
      <c r="AL30" s="274" t="s">
        <v>2174</v>
      </c>
    </row>
    <row r="31" spans="1:184" s="274" customFormat="1" ht="11.1" customHeight="1">
      <c r="A31" s="256">
        <v>240</v>
      </c>
      <c r="B31" s="257">
        <v>43642</v>
      </c>
      <c r="C31" s="713" t="str">
        <f t="shared" si="0"/>
        <v>*PDR1906-1547*</v>
      </c>
      <c r="D31" s="672" t="s">
        <v>5128</v>
      </c>
      <c r="E31" s="256" t="s">
        <v>5127</v>
      </c>
      <c r="F31" s="256"/>
      <c r="G31" s="297" t="s">
        <v>5126</v>
      </c>
      <c r="H31" s="258" t="s">
        <v>5125</v>
      </c>
      <c r="I31" s="258" t="s">
        <v>5124</v>
      </c>
      <c r="J31" s="256">
        <v>1050</v>
      </c>
      <c r="K31" s="257">
        <v>22826</v>
      </c>
      <c r="L31" s="258" t="s">
        <v>1316</v>
      </c>
      <c r="M31" s="260" t="s">
        <v>5123</v>
      </c>
      <c r="N31" s="672"/>
      <c r="O31" s="257" t="s">
        <v>1291</v>
      </c>
      <c r="P31" s="258"/>
      <c r="Q31" s="258"/>
      <c r="R31" s="257">
        <v>43643</v>
      </c>
      <c r="S31" s="256">
        <v>1050</v>
      </c>
      <c r="T31" s="256"/>
      <c r="U31" s="256"/>
      <c r="V31" s="727"/>
      <c r="W31" s="259"/>
      <c r="X31" s="680" t="s">
        <v>1828</v>
      </c>
      <c r="Y31" s="674" t="s">
        <v>492</v>
      </c>
      <c r="Z31" s="672">
        <v>636</v>
      </c>
      <c r="AA31" s="261">
        <v>1547</v>
      </c>
      <c r="AB31" s="363">
        <f t="shared" si="1"/>
        <v>25.5</v>
      </c>
      <c r="AC31" s="363">
        <f t="shared" si="2"/>
        <v>656.21999999999991</v>
      </c>
      <c r="AD31" s="364">
        <f t="shared" si="3"/>
        <v>18.936999999999998</v>
      </c>
      <c r="AE31" s="500">
        <f t="shared" si="4"/>
        <v>18</v>
      </c>
      <c r="AF31" s="364">
        <f t="shared" si="5"/>
        <v>18.562199999999997</v>
      </c>
      <c r="AG31" s="262" t="s">
        <v>1330</v>
      </c>
      <c r="AH31" s="255" t="s">
        <v>2</v>
      </c>
      <c r="AI31" s="255">
        <v>100</v>
      </c>
      <c r="AJ31" s="255">
        <v>15</v>
      </c>
      <c r="AK31" s="274">
        <v>10</v>
      </c>
      <c r="AL31" s="274" t="s">
        <v>5122</v>
      </c>
    </row>
    <row r="32" spans="1:184" s="274" customFormat="1" ht="11.1" customHeight="1">
      <c r="A32" s="256">
        <v>250</v>
      </c>
      <c r="B32" s="257">
        <v>43642</v>
      </c>
      <c r="C32" s="713" t="str">
        <f t="shared" si="0"/>
        <v>*PDR1906-1550*</v>
      </c>
      <c r="D32" s="672" t="s">
        <v>5116</v>
      </c>
      <c r="E32" s="256" t="s">
        <v>5113</v>
      </c>
      <c r="F32" s="256"/>
      <c r="G32" s="297" t="s">
        <v>2814</v>
      </c>
      <c r="H32" s="258" t="s">
        <v>2427</v>
      </c>
      <c r="I32" s="258" t="s">
        <v>2813</v>
      </c>
      <c r="J32" s="256">
        <v>1000</v>
      </c>
      <c r="K32" s="257">
        <v>22826</v>
      </c>
      <c r="L32" s="258" t="s">
        <v>2812</v>
      </c>
      <c r="M32" s="260" t="s">
        <v>2811</v>
      </c>
      <c r="N32" s="672"/>
      <c r="O32" s="257" t="s">
        <v>1291</v>
      </c>
      <c r="P32" s="258"/>
      <c r="Q32" s="258"/>
      <c r="R32" s="257">
        <v>43643</v>
      </c>
      <c r="S32" s="256">
        <v>1000</v>
      </c>
      <c r="T32" s="256"/>
      <c r="U32" s="256"/>
      <c r="V32" s="727"/>
      <c r="W32" s="259"/>
      <c r="X32" s="680" t="s">
        <v>1828</v>
      </c>
      <c r="Y32" s="674" t="s">
        <v>1314</v>
      </c>
      <c r="Z32" s="672">
        <v>684</v>
      </c>
      <c r="AA32" s="261">
        <v>1915</v>
      </c>
      <c r="AB32" s="363">
        <f t="shared" si="1"/>
        <v>25</v>
      </c>
      <c r="AC32" s="363">
        <f t="shared" si="2"/>
        <v>681.21999999999991</v>
      </c>
      <c r="AD32" s="364">
        <f t="shared" si="3"/>
        <v>19.353666666666665</v>
      </c>
      <c r="AE32" s="500">
        <f t="shared" si="4"/>
        <v>19</v>
      </c>
      <c r="AF32" s="364">
        <f t="shared" si="5"/>
        <v>19.212199999999999</v>
      </c>
      <c r="AG32" s="262" t="s">
        <v>1330</v>
      </c>
      <c r="AH32" s="255" t="s">
        <v>2</v>
      </c>
      <c r="AI32" s="255">
        <v>100</v>
      </c>
      <c r="AJ32" s="255">
        <v>15</v>
      </c>
      <c r="AK32" s="274">
        <v>10</v>
      </c>
      <c r="AL32" s="274" t="s">
        <v>2810</v>
      </c>
    </row>
    <row r="33" spans="1:184" s="792" customFormat="1" ht="11.1" customHeight="1">
      <c r="A33" s="256">
        <v>260</v>
      </c>
      <c r="B33" s="257">
        <v>43642</v>
      </c>
      <c r="C33" s="713" t="str">
        <f t="shared" si="0"/>
        <v>*PDR1906-1551*</v>
      </c>
      <c r="D33" s="672" t="s">
        <v>5115</v>
      </c>
      <c r="E33" s="256" t="s">
        <v>5113</v>
      </c>
      <c r="F33" s="256"/>
      <c r="G33" s="297" t="s">
        <v>2814</v>
      </c>
      <c r="H33" s="258" t="s">
        <v>2427</v>
      </c>
      <c r="I33" s="258" t="s">
        <v>2813</v>
      </c>
      <c r="J33" s="256">
        <v>1000</v>
      </c>
      <c r="K33" s="257">
        <v>22828</v>
      </c>
      <c r="L33" s="258" t="s">
        <v>2812</v>
      </c>
      <c r="M33" s="260" t="s">
        <v>2811</v>
      </c>
      <c r="N33" s="672"/>
      <c r="O33" s="257" t="s">
        <v>1291</v>
      </c>
      <c r="P33" s="258"/>
      <c r="Q33" s="258"/>
      <c r="R33" s="257">
        <v>43644</v>
      </c>
      <c r="S33" s="256">
        <v>1000</v>
      </c>
      <c r="T33" s="256"/>
      <c r="U33" s="256"/>
      <c r="V33" s="727"/>
      <c r="W33" s="259"/>
      <c r="X33" s="680" t="s">
        <v>1828</v>
      </c>
      <c r="Y33" s="674" t="s">
        <v>1314</v>
      </c>
      <c r="Z33" s="672">
        <v>684</v>
      </c>
      <c r="AA33" s="261">
        <v>1915</v>
      </c>
      <c r="AB33" s="363">
        <f t="shared" si="1"/>
        <v>29.285714285714285</v>
      </c>
      <c r="AC33" s="363">
        <f t="shared" si="2"/>
        <v>710.50571428571425</v>
      </c>
      <c r="AD33" s="364">
        <f t="shared" si="3"/>
        <v>19.841761904761903</v>
      </c>
      <c r="AE33" s="500">
        <f t="shared" si="4"/>
        <v>19</v>
      </c>
      <c r="AF33" s="364">
        <f t="shared" si="5"/>
        <v>19.50505714285714</v>
      </c>
      <c r="AG33" s="262" t="s">
        <v>1330</v>
      </c>
      <c r="AH33" s="255" t="s">
        <v>2</v>
      </c>
      <c r="AI33" s="255">
        <v>70</v>
      </c>
      <c r="AJ33" s="255">
        <v>15</v>
      </c>
      <c r="AK33" s="255">
        <v>10</v>
      </c>
      <c r="AL33" s="255" t="s">
        <v>2810</v>
      </c>
    </row>
    <row r="34" spans="1:184" s="274" customFormat="1" ht="11.1" customHeight="1">
      <c r="A34" s="256" t="s">
        <v>66</v>
      </c>
      <c r="B34" s="257">
        <v>43643</v>
      </c>
      <c r="C34" s="713" t="str">
        <f t="shared" si="0"/>
        <v>*PDW1906-0130*</v>
      </c>
      <c r="D34" s="672" t="s">
        <v>5074</v>
      </c>
      <c r="E34" s="256" t="s">
        <v>4590</v>
      </c>
      <c r="F34" s="256"/>
      <c r="G34" s="297" t="s">
        <v>5088</v>
      </c>
      <c r="H34" s="258" t="s">
        <v>1448</v>
      </c>
      <c r="I34" s="258" t="s">
        <v>5089</v>
      </c>
      <c r="J34" s="256">
        <v>5000</v>
      </c>
      <c r="K34" s="257">
        <v>22826</v>
      </c>
      <c r="L34" s="258" t="s">
        <v>5090</v>
      </c>
      <c r="M34" s="260" t="s">
        <v>5091</v>
      </c>
      <c r="N34" s="672"/>
      <c r="O34" s="257" t="s">
        <v>1291</v>
      </c>
      <c r="P34" s="257"/>
      <c r="Q34" s="257"/>
      <c r="R34" s="257">
        <v>43644</v>
      </c>
      <c r="S34" s="256">
        <v>5000</v>
      </c>
      <c r="T34" s="256"/>
      <c r="U34" s="256"/>
      <c r="V34" s="727"/>
      <c r="W34" s="259"/>
      <c r="X34" s="680" t="s">
        <v>5092</v>
      </c>
      <c r="Y34" s="260" t="s">
        <v>218</v>
      </c>
      <c r="Z34" s="672">
        <v>484</v>
      </c>
      <c r="AA34" s="261">
        <v>1025</v>
      </c>
      <c r="AB34" s="363">
        <f t="shared" si="1"/>
        <v>86.428571428571431</v>
      </c>
      <c r="AC34" s="363">
        <f t="shared" si="2"/>
        <v>796.93428571428569</v>
      </c>
      <c r="AD34" s="364">
        <f t="shared" si="3"/>
        <v>21.282238095238093</v>
      </c>
      <c r="AE34" s="500">
        <f t="shared" si="4"/>
        <v>21</v>
      </c>
      <c r="AF34" s="364">
        <f t="shared" si="5"/>
        <v>21.169342857142855</v>
      </c>
      <c r="AG34" s="262" t="s">
        <v>1330</v>
      </c>
      <c r="AH34" s="255" t="s">
        <v>2</v>
      </c>
      <c r="AI34" s="255">
        <v>70</v>
      </c>
      <c r="AJ34" s="255">
        <v>15</v>
      </c>
      <c r="AK34" s="274">
        <v>20</v>
      </c>
      <c r="AL34" s="274" t="s">
        <v>2429</v>
      </c>
    </row>
    <row r="35" spans="1:184" s="274" customFormat="1" ht="11.1" customHeight="1">
      <c r="A35" s="256">
        <v>280</v>
      </c>
      <c r="B35" s="257">
        <v>43635</v>
      </c>
      <c r="C35" s="713" t="str">
        <f t="shared" si="0"/>
        <v>*PDR1907-0120*</v>
      </c>
      <c r="D35" s="672" t="s">
        <v>4317</v>
      </c>
      <c r="E35" s="256" t="s">
        <v>4316</v>
      </c>
      <c r="F35" s="256"/>
      <c r="G35" s="297" t="s">
        <v>2920</v>
      </c>
      <c r="H35" s="258" t="s">
        <v>2919</v>
      </c>
      <c r="I35" s="258" t="s">
        <v>2918</v>
      </c>
      <c r="J35" s="256">
        <v>3000</v>
      </c>
      <c r="K35" s="257">
        <v>22828</v>
      </c>
      <c r="L35" s="258" t="s">
        <v>1329</v>
      </c>
      <c r="M35" s="674" t="s">
        <v>2917</v>
      </c>
      <c r="N35" s="672"/>
      <c r="O35" s="257" t="s">
        <v>1291</v>
      </c>
      <c r="P35" s="257"/>
      <c r="Q35" s="257"/>
      <c r="R35" s="257">
        <v>43643</v>
      </c>
      <c r="S35" s="256">
        <v>3000</v>
      </c>
      <c r="T35" s="256"/>
      <c r="U35" s="256" t="s">
        <v>5149</v>
      </c>
      <c r="V35" s="727" t="s">
        <v>1291</v>
      </c>
      <c r="W35" s="259"/>
      <c r="X35" s="680" t="s">
        <v>1828</v>
      </c>
      <c r="Y35" s="674" t="s">
        <v>1095</v>
      </c>
      <c r="Z35" s="672">
        <v>354</v>
      </c>
      <c r="AA35" s="261">
        <v>939</v>
      </c>
      <c r="AB35" s="363">
        <f t="shared" si="1"/>
        <v>57.857142857142854</v>
      </c>
      <c r="AC35" s="363">
        <f t="shared" si="2"/>
        <v>854.79142857142858</v>
      </c>
      <c r="AD35" s="364">
        <f t="shared" si="3"/>
        <v>22.246523809523808</v>
      </c>
      <c r="AE35" s="500">
        <f t="shared" si="4"/>
        <v>22</v>
      </c>
      <c r="AF35" s="364">
        <f t="shared" si="5"/>
        <v>22.147914285714286</v>
      </c>
      <c r="AG35" s="262" t="s">
        <v>1395</v>
      </c>
      <c r="AH35" s="255" t="s">
        <v>65</v>
      </c>
      <c r="AI35" s="255">
        <v>70</v>
      </c>
      <c r="AJ35" s="255">
        <v>15</v>
      </c>
      <c r="AK35" s="255">
        <v>10</v>
      </c>
      <c r="AL35" s="255">
        <v>0</v>
      </c>
    </row>
    <row r="36" spans="1:184" s="274" customFormat="1" ht="11.1" customHeight="1">
      <c r="A36" s="256">
        <v>290</v>
      </c>
      <c r="B36" s="257">
        <v>43637</v>
      </c>
      <c r="C36" s="713" t="str">
        <f t="shared" si="0"/>
        <v>*PDR1907-0156*</v>
      </c>
      <c r="D36" s="672" t="s">
        <v>4525</v>
      </c>
      <c r="E36" s="256" t="s">
        <v>4524</v>
      </c>
      <c r="F36" s="256"/>
      <c r="G36" s="297" t="s">
        <v>4523</v>
      </c>
      <c r="H36" s="258" t="s">
        <v>1827</v>
      </c>
      <c r="I36" s="258" t="s">
        <v>1042</v>
      </c>
      <c r="J36" s="256">
        <v>500</v>
      </c>
      <c r="K36" s="257">
        <v>22828</v>
      </c>
      <c r="L36" s="258" t="s">
        <v>1385</v>
      </c>
      <c r="M36" s="260" t="s">
        <v>4522</v>
      </c>
      <c r="N36" s="255"/>
      <c r="O36" s="257" t="s">
        <v>1291</v>
      </c>
      <c r="P36" s="257"/>
      <c r="Q36" s="257"/>
      <c r="R36" s="257">
        <v>43643</v>
      </c>
      <c r="S36" s="256">
        <v>500</v>
      </c>
      <c r="T36" s="256"/>
      <c r="U36" s="256" t="s">
        <v>5152</v>
      </c>
      <c r="V36" s="727" t="s">
        <v>1291</v>
      </c>
      <c r="W36" s="259"/>
      <c r="X36" s="680" t="s">
        <v>1828</v>
      </c>
      <c r="Y36" s="674" t="s">
        <v>555</v>
      </c>
      <c r="Z36" s="672">
        <v>846</v>
      </c>
      <c r="AA36" s="261">
        <v>1459</v>
      </c>
      <c r="AB36" s="363">
        <f t="shared" si="1"/>
        <v>22.142857142857142</v>
      </c>
      <c r="AC36" s="363">
        <f t="shared" si="2"/>
        <v>876.93428571428569</v>
      </c>
      <c r="AD36" s="364">
        <f t="shared" si="3"/>
        <v>22.615571428571428</v>
      </c>
      <c r="AE36" s="500">
        <f t="shared" si="4"/>
        <v>22</v>
      </c>
      <c r="AF36" s="364">
        <f t="shared" si="5"/>
        <v>22.369342857142858</v>
      </c>
      <c r="AG36" s="262" t="s">
        <v>1395</v>
      </c>
      <c r="AH36" s="255" t="s">
        <v>65</v>
      </c>
      <c r="AI36" s="255">
        <v>70</v>
      </c>
      <c r="AJ36" s="255">
        <v>15</v>
      </c>
      <c r="AK36" s="255">
        <v>10</v>
      </c>
      <c r="AL36" s="255" t="s">
        <v>2422</v>
      </c>
    </row>
    <row r="37" spans="1:184" s="274" customFormat="1" ht="11.1" customHeight="1">
      <c r="A37" s="256">
        <v>300</v>
      </c>
      <c r="B37" s="257">
        <v>43617</v>
      </c>
      <c r="C37" s="713" t="str">
        <f t="shared" si="0"/>
        <v>*PDR1907-0036*</v>
      </c>
      <c r="D37" s="672" t="s">
        <v>3108</v>
      </c>
      <c r="E37" s="256" t="s">
        <v>3107</v>
      </c>
      <c r="F37" s="256"/>
      <c r="G37" s="297" t="s">
        <v>2481</v>
      </c>
      <c r="H37" s="258" t="s">
        <v>1328</v>
      </c>
      <c r="I37" s="258" t="s">
        <v>2482</v>
      </c>
      <c r="J37" s="256">
        <v>1000</v>
      </c>
      <c r="K37" s="257">
        <v>43647</v>
      </c>
      <c r="L37" s="258" t="s">
        <v>1316</v>
      </c>
      <c r="M37" s="260" t="s">
        <v>2483</v>
      </c>
      <c r="N37" s="672"/>
      <c r="O37" s="257" t="s">
        <v>1291</v>
      </c>
      <c r="P37" s="257"/>
      <c r="Q37" s="257"/>
      <c r="R37" s="257">
        <v>43643</v>
      </c>
      <c r="S37" s="256">
        <v>507</v>
      </c>
      <c r="T37" s="256"/>
      <c r="U37" s="256" t="s">
        <v>5150</v>
      </c>
      <c r="V37" s="727" t="s">
        <v>1291</v>
      </c>
      <c r="W37" s="259"/>
      <c r="X37" s="680" t="s">
        <v>1828</v>
      </c>
      <c r="Y37" s="674" t="s">
        <v>2484</v>
      </c>
      <c r="Z37" s="672">
        <v>526</v>
      </c>
      <c r="AA37" s="261">
        <v>860</v>
      </c>
      <c r="AB37" s="363">
        <f t="shared" si="1"/>
        <v>22.242857142857144</v>
      </c>
      <c r="AC37" s="363">
        <f t="shared" si="2"/>
        <v>899.17714285714283</v>
      </c>
      <c r="AD37" s="364">
        <f t="shared" si="3"/>
        <v>22.986285714285714</v>
      </c>
      <c r="AE37" s="500">
        <f t="shared" si="4"/>
        <v>22</v>
      </c>
      <c r="AF37" s="364">
        <f t="shared" si="5"/>
        <v>22.591771428571427</v>
      </c>
      <c r="AG37" s="262" t="s">
        <v>1416</v>
      </c>
      <c r="AH37" s="255" t="s">
        <v>2485</v>
      </c>
      <c r="AI37" s="255">
        <v>70</v>
      </c>
      <c r="AJ37" s="255">
        <v>15</v>
      </c>
      <c r="AK37" s="255">
        <v>20</v>
      </c>
      <c r="AL37" s="255" t="s">
        <v>2486</v>
      </c>
    </row>
    <row r="38" spans="1:184" s="274" customFormat="1" ht="11.1" customHeight="1">
      <c r="A38" s="256">
        <v>310</v>
      </c>
      <c r="B38" s="257">
        <v>43623</v>
      </c>
      <c r="C38" s="713" t="str">
        <f t="shared" si="0"/>
        <v>*PDR1907-0061*</v>
      </c>
      <c r="D38" s="672" t="s">
        <v>3593</v>
      </c>
      <c r="E38" s="256" t="s">
        <v>3592</v>
      </c>
      <c r="F38" s="256"/>
      <c r="G38" s="297" t="s">
        <v>3591</v>
      </c>
      <c r="H38" s="258" t="s">
        <v>1370</v>
      </c>
      <c r="I38" s="258" t="s">
        <v>3590</v>
      </c>
      <c r="J38" s="256">
        <v>850</v>
      </c>
      <c r="K38" s="257">
        <v>22828</v>
      </c>
      <c r="L38" s="258" t="s">
        <v>1316</v>
      </c>
      <c r="M38" s="260" t="s">
        <v>3589</v>
      </c>
      <c r="N38" s="672"/>
      <c r="O38" s="257" t="s">
        <v>1291</v>
      </c>
      <c r="P38" s="257"/>
      <c r="Q38" s="257"/>
      <c r="R38" s="257">
        <v>43643</v>
      </c>
      <c r="S38" s="256">
        <v>850</v>
      </c>
      <c r="T38" s="256"/>
      <c r="U38" s="256">
        <v>850</v>
      </c>
      <c r="V38" s="727" t="s">
        <v>1291</v>
      </c>
      <c r="W38" s="259"/>
      <c r="X38" s="680" t="s">
        <v>1828</v>
      </c>
      <c r="Y38" s="674" t="s">
        <v>1304</v>
      </c>
      <c r="Z38" s="672">
        <v>489</v>
      </c>
      <c r="AA38" s="261">
        <v>1325</v>
      </c>
      <c r="AB38" s="363">
        <f t="shared" si="1"/>
        <v>27.142857142857142</v>
      </c>
      <c r="AC38" s="363">
        <f t="shared" si="2"/>
        <v>926.31999999999994</v>
      </c>
      <c r="AD38" s="364">
        <f t="shared" si="3"/>
        <v>23.438666666666666</v>
      </c>
      <c r="AE38" s="500">
        <f t="shared" si="4"/>
        <v>23</v>
      </c>
      <c r="AF38" s="364">
        <f t="shared" si="5"/>
        <v>23.263200000000001</v>
      </c>
      <c r="AG38" s="262" t="s">
        <v>1330</v>
      </c>
      <c r="AH38" s="255" t="s">
        <v>2</v>
      </c>
      <c r="AI38" s="255">
        <v>70</v>
      </c>
      <c r="AJ38" s="255">
        <v>15</v>
      </c>
      <c r="AK38" s="255">
        <v>10</v>
      </c>
      <c r="AL38" s="255" t="s">
        <v>3588</v>
      </c>
    </row>
    <row r="39" spans="1:184" s="274" customFormat="1" ht="11.1" customHeight="1">
      <c r="A39" s="256">
        <v>320</v>
      </c>
      <c r="B39" s="257">
        <v>43640</v>
      </c>
      <c r="C39" s="713" t="str">
        <f t="shared" si="0"/>
        <v>*PDR1907-0212*</v>
      </c>
      <c r="D39" s="672" t="s">
        <v>4748</v>
      </c>
      <c r="E39" s="256" t="s">
        <v>4747</v>
      </c>
      <c r="F39" s="256"/>
      <c r="G39" s="297" t="s">
        <v>4746</v>
      </c>
      <c r="H39" s="258" t="s">
        <v>1350</v>
      </c>
      <c r="I39" s="258" t="s">
        <v>4745</v>
      </c>
      <c r="J39" s="256">
        <v>500</v>
      </c>
      <c r="K39" s="257">
        <v>22828</v>
      </c>
      <c r="L39" s="258" t="s">
        <v>1979</v>
      </c>
      <c r="M39" s="260" t="s">
        <v>4744</v>
      </c>
      <c r="N39" s="672"/>
      <c r="O39" s="257" t="s">
        <v>1291</v>
      </c>
      <c r="P39" s="257"/>
      <c r="Q39" s="257"/>
      <c r="R39" s="257">
        <v>43643</v>
      </c>
      <c r="S39" s="256">
        <v>500</v>
      </c>
      <c r="T39" s="256"/>
      <c r="U39" s="256" t="s">
        <v>4650</v>
      </c>
      <c r="V39" s="727" t="s">
        <v>1291</v>
      </c>
      <c r="W39" s="259"/>
      <c r="X39" s="680" t="s">
        <v>1828</v>
      </c>
      <c r="Y39" s="674" t="s">
        <v>242</v>
      </c>
      <c r="Z39" s="672">
        <v>485</v>
      </c>
      <c r="AA39" s="261">
        <v>1645</v>
      </c>
      <c r="AB39" s="363">
        <f t="shared" si="1"/>
        <v>22.142857142857142</v>
      </c>
      <c r="AC39" s="363">
        <f t="shared" si="2"/>
        <v>948.46285714285705</v>
      </c>
      <c r="AD39" s="364">
        <f t="shared" si="3"/>
        <v>23.807714285714283</v>
      </c>
      <c r="AE39" s="500">
        <f t="shared" si="4"/>
        <v>23</v>
      </c>
      <c r="AF39" s="364">
        <f t="shared" si="5"/>
        <v>23.484628571428569</v>
      </c>
      <c r="AG39" s="262" t="s">
        <v>1330</v>
      </c>
      <c r="AH39" s="255" t="s">
        <v>2</v>
      </c>
      <c r="AI39" s="255">
        <v>70</v>
      </c>
      <c r="AJ39" s="255">
        <v>15</v>
      </c>
      <c r="AK39" s="255">
        <v>10</v>
      </c>
      <c r="AL39" s="255">
        <v>0</v>
      </c>
    </row>
    <row r="40" spans="1:184" s="274" customFormat="1" ht="11.1" customHeight="1">
      <c r="A40" s="256">
        <v>330</v>
      </c>
      <c r="B40" s="257">
        <v>43642</v>
      </c>
      <c r="C40" s="713" t="str">
        <f t="shared" si="0"/>
        <v>*PDR1907-0257*</v>
      </c>
      <c r="D40" s="672" t="s">
        <v>5031</v>
      </c>
      <c r="E40" s="256" t="s">
        <v>5030</v>
      </c>
      <c r="F40" s="256"/>
      <c r="G40" s="297" t="s">
        <v>5029</v>
      </c>
      <c r="H40" s="258" t="s">
        <v>1299</v>
      </c>
      <c r="I40" s="258" t="s">
        <v>5028</v>
      </c>
      <c r="J40" s="256">
        <v>500</v>
      </c>
      <c r="K40" s="257">
        <v>22828</v>
      </c>
      <c r="L40" s="258" t="s">
        <v>1316</v>
      </c>
      <c r="M40" s="260" t="s">
        <v>5027</v>
      </c>
      <c r="N40" s="672"/>
      <c r="O40" s="257" t="s">
        <v>1291</v>
      </c>
      <c r="P40" s="257"/>
      <c r="Q40" s="257"/>
      <c r="R40" s="257">
        <v>43643</v>
      </c>
      <c r="S40" s="256">
        <v>500</v>
      </c>
      <c r="T40" s="256"/>
      <c r="U40" s="256" t="s">
        <v>5151</v>
      </c>
      <c r="V40" s="727" t="s">
        <v>1291</v>
      </c>
      <c r="W40" s="259"/>
      <c r="X40" s="680" t="s">
        <v>1831</v>
      </c>
      <c r="Y40" s="260" t="s">
        <v>1319</v>
      </c>
      <c r="Z40" s="672">
        <v>531</v>
      </c>
      <c r="AA40" s="261">
        <v>1845</v>
      </c>
      <c r="AB40" s="363">
        <f t="shared" si="1"/>
        <v>22.142857142857142</v>
      </c>
      <c r="AC40" s="363">
        <f t="shared" si="2"/>
        <v>970.60571428571416</v>
      </c>
      <c r="AD40" s="364">
        <f t="shared" si="3"/>
        <v>24.176761904761904</v>
      </c>
      <c r="AE40" s="500">
        <f t="shared" si="4"/>
        <v>24</v>
      </c>
      <c r="AF40" s="364">
        <f t="shared" si="5"/>
        <v>24.106057142857143</v>
      </c>
      <c r="AG40" s="262" t="s">
        <v>1330</v>
      </c>
      <c r="AH40" s="255" t="s">
        <v>2</v>
      </c>
      <c r="AI40" s="255">
        <v>70</v>
      </c>
      <c r="AJ40" s="255">
        <v>15</v>
      </c>
      <c r="AK40" s="255">
        <v>20</v>
      </c>
      <c r="AL40" s="255">
        <v>0</v>
      </c>
    </row>
    <row r="41" spans="1:184" s="274" customFormat="1" ht="11.1" customHeight="1">
      <c r="A41" s="256">
        <v>340</v>
      </c>
      <c r="B41" s="257">
        <v>43633</v>
      </c>
      <c r="C41" s="713" t="str">
        <f t="shared" si="0"/>
        <v>*PDR1907-0114*</v>
      </c>
      <c r="D41" s="672" t="s">
        <v>4228</v>
      </c>
      <c r="E41" s="256" t="s">
        <v>4227</v>
      </c>
      <c r="F41" s="256"/>
      <c r="G41" s="297" t="s">
        <v>4226</v>
      </c>
      <c r="H41" s="258" t="s">
        <v>4225</v>
      </c>
      <c r="I41" s="258" t="s">
        <v>4224</v>
      </c>
      <c r="J41" s="256">
        <v>1000</v>
      </c>
      <c r="K41" s="257">
        <v>22828</v>
      </c>
      <c r="L41" s="258" t="s">
        <v>4223</v>
      </c>
      <c r="M41" s="260" t="s">
        <v>4222</v>
      </c>
      <c r="N41" s="672"/>
      <c r="O41" s="257"/>
      <c r="P41" s="257"/>
      <c r="Q41" s="257">
        <v>43633</v>
      </c>
      <c r="R41" s="257">
        <v>43643</v>
      </c>
      <c r="S41" s="256">
        <v>1010</v>
      </c>
      <c r="T41" s="256"/>
      <c r="U41" s="256" t="s">
        <v>5170</v>
      </c>
      <c r="V41" s="727" t="s">
        <v>1291</v>
      </c>
      <c r="W41" s="259"/>
      <c r="X41" s="680" t="s">
        <v>4221</v>
      </c>
      <c r="Y41" s="260" t="s">
        <v>495</v>
      </c>
      <c r="Z41" s="672">
        <v>590</v>
      </c>
      <c r="AA41" s="261">
        <v>1215</v>
      </c>
      <c r="AB41" s="363">
        <f t="shared" si="1"/>
        <v>29.428571428571431</v>
      </c>
      <c r="AC41" s="363">
        <f t="shared" si="2"/>
        <v>1000.0342857142856</v>
      </c>
      <c r="AD41" s="364">
        <f t="shared" si="3"/>
        <v>24.667238095238094</v>
      </c>
      <c r="AE41" s="500">
        <f t="shared" si="4"/>
        <v>24</v>
      </c>
      <c r="AF41" s="364">
        <f t="shared" si="5"/>
        <v>24.400342857142856</v>
      </c>
      <c r="AG41" s="262" t="s">
        <v>1330</v>
      </c>
      <c r="AH41" s="255" t="s">
        <v>2</v>
      </c>
      <c r="AI41" s="255">
        <v>70</v>
      </c>
      <c r="AJ41" s="255">
        <v>15</v>
      </c>
      <c r="AK41" s="255">
        <v>20</v>
      </c>
      <c r="AL41" s="255" t="s">
        <v>3360</v>
      </c>
    </row>
    <row r="42" spans="1:184" s="762" customFormat="1" ht="11.1" customHeight="1">
      <c r="A42" s="748" t="s">
        <v>69</v>
      </c>
      <c r="B42" s="753">
        <v>43596</v>
      </c>
      <c r="C42" s="789" t="str">
        <f t="shared" si="0"/>
        <v>*PDR1905-0936*</v>
      </c>
      <c r="D42" s="754" t="s">
        <v>2502</v>
      </c>
      <c r="E42" s="748" t="s">
        <v>2488</v>
      </c>
      <c r="F42" s="748"/>
      <c r="G42" s="755" t="s">
        <v>2498</v>
      </c>
      <c r="H42" s="756" t="s">
        <v>2012</v>
      </c>
      <c r="I42" s="756" t="s">
        <v>2499</v>
      </c>
      <c r="J42" s="748">
        <v>2500</v>
      </c>
      <c r="K42" s="753">
        <v>43645</v>
      </c>
      <c r="L42" s="756" t="s">
        <v>2500</v>
      </c>
      <c r="M42" s="757" t="s">
        <v>2501</v>
      </c>
      <c r="N42" s="754"/>
      <c r="O42" s="753" t="s">
        <v>1291</v>
      </c>
      <c r="P42" s="753"/>
      <c r="Q42" s="753"/>
      <c r="R42" s="753">
        <v>43605</v>
      </c>
      <c r="S42" s="748">
        <v>2500</v>
      </c>
      <c r="T42" s="748"/>
      <c r="U42" s="748" t="s">
        <v>4594</v>
      </c>
      <c r="V42" s="727" t="s">
        <v>1291</v>
      </c>
      <c r="W42" s="758"/>
      <c r="X42" s="759" t="s">
        <v>1828</v>
      </c>
      <c r="Y42" s="674" t="s">
        <v>1314</v>
      </c>
      <c r="Z42" s="754">
        <v>997</v>
      </c>
      <c r="AA42" s="760">
        <v>1789</v>
      </c>
      <c r="AB42" s="363">
        <f t="shared" si="1"/>
        <v>50.714285714285715</v>
      </c>
      <c r="AC42" s="363">
        <f t="shared" si="2"/>
        <v>1050.7485714285713</v>
      </c>
      <c r="AD42" s="364">
        <f t="shared" si="3"/>
        <v>25.512476190476189</v>
      </c>
      <c r="AE42" s="500">
        <f t="shared" si="4"/>
        <v>25</v>
      </c>
      <c r="AF42" s="364">
        <f t="shared" si="5"/>
        <v>25.307485714285715</v>
      </c>
      <c r="AG42" s="761" t="s">
        <v>1330</v>
      </c>
      <c r="AH42" s="752" t="s">
        <v>2</v>
      </c>
      <c r="AI42" s="255">
        <v>70</v>
      </c>
      <c r="AJ42" s="752">
        <v>15</v>
      </c>
      <c r="AK42" s="752">
        <v>10</v>
      </c>
      <c r="AL42" s="752">
        <v>0</v>
      </c>
    </row>
    <row r="43" spans="1:184" s="792" customFormat="1" ht="11.1" customHeight="1">
      <c r="A43" s="256">
        <v>360</v>
      </c>
      <c r="B43" s="257">
        <v>43643</v>
      </c>
      <c r="C43" s="713" t="str">
        <f t="shared" si="0"/>
        <v>*PDR1907-0317*</v>
      </c>
      <c r="D43" s="672" t="s">
        <v>5161</v>
      </c>
      <c r="E43" s="256" t="s">
        <v>5159</v>
      </c>
      <c r="F43" s="256"/>
      <c r="G43" s="297" t="s">
        <v>5158</v>
      </c>
      <c r="H43" s="258" t="s">
        <v>3987</v>
      </c>
      <c r="I43" s="258" t="s">
        <v>5157</v>
      </c>
      <c r="J43" s="256">
        <v>10000</v>
      </c>
      <c r="K43" s="257">
        <v>22828</v>
      </c>
      <c r="L43" s="258" t="s">
        <v>3985</v>
      </c>
      <c r="M43" s="260" t="s">
        <v>5156</v>
      </c>
      <c r="N43" s="672"/>
      <c r="O43" s="257"/>
      <c r="P43" s="257">
        <v>43644</v>
      </c>
      <c r="Q43" s="258"/>
      <c r="R43" s="257">
        <v>43644</v>
      </c>
      <c r="S43" s="256">
        <v>10000</v>
      </c>
      <c r="T43" s="256"/>
      <c r="U43" s="256"/>
      <c r="V43" s="727"/>
      <c r="W43" s="259"/>
      <c r="X43" s="680" t="s">
        <v>1829</v>
      </c>
      <c r="Y43" s="260" t="s">
        <v>3983</v>
      </c>
      <c r="Z43" s="672">
        <v>540</v>
      </c>
      <c r="AA43" s="261">
        <v>1255</v>
      </c>
      <c r="AB43" s="363">
        <f t="shared" si="1"/>
        <v>157.85714285714286</v>
      </c>
      <c r="AC43" s="363">
        <f t="shared" si="2"/>
        <v>1208.6057142857142</v>
      </c>
      <c r="AD43" s="364">
        <f t="shared" si="3"/>
        <v>28.143428571428569</v>
      </c>
      <c r="AE43" s="500">
        <f t="shared" si="4"/>
        <v>28</v>
      </c>
      <c r="AF43" s="364">
        <f t="shared" si="5"/>
        <v>28.08605714285714</v>
      </c>
      <c r="AG43" s="262" t="s">
        <v>1330</v>
      </c>
      <c r="AH43" s="724" t="s">
        <v>2</v>
      </c>
      <c r="AI43" s="255">
        <v>70</v>
      </c>
      <c r="AJ43" s="255">
        <v>15</v>
      </c>
      <c r="AK43" s="255">
        <v>10</v>
      </c>
      <c r="AL43" s="255" t="s">
        <v>5155</v>
      </c>
    </row>
    <row r="44" spans="1:184" s="792" customFormat="1" ht="11.1" customHeight="1">
      <c r="A44" s="256">
        <v>370</v>
      </c>
      <c r="B44" s="257">
        <v>43637</v>
      </c>
      <c r="C44" s="713" t="str">
        <f t="shared" si="0"/>
        <v>*PDR1907-0158*</v>
      </c>
      <c r="D44" s="672" t="s">
        <v>4604</v>
      </c>
      <c r="E44" s="256" t="s">
        <v>4605</v>
      </c>
      <c r="F44" s="256"/>
      <c r="G44" s="297" t="s">
        <v>4460</v>
      </c>
      <c r="H44" s="258" t="s">
        <v>1350</v>
      </c>
      <c r="I44" s="258" t="s">
        <v>4461</v>
      </c>
      <c r="J44" s="256">
        <v>2010</v>
      </c>
      <c r="K44" s="257">
        <v>22828</v>
      </c>
      <c r="L44" s="258" t="s">
        <v>4462</v>
      </c>
      <c r="M44" s="260" t="s">
        <v>4463</v>
      </c>
      <c r="N44" s="672"/>
      <c r="O44" s="257" t="s">
        <v>1291</v>
      </c>
      <c r="P44" s="257"/>
      <c r="Q44" s="257"/>
      <c r="R44" s="257">
        <v>43644</v>
      </c>
      <c r="S44" s="256">
        <v>2010</v>
      </c>
      <c r="T44" s="256"/>
      <c r="U44" s="256"/>
      <c r="V44" s="727"/>
      <c r="W44" s="259"/>
      <c r="X44" s="680" t="s">
        <v>1828</v>
      </c>
      <c r="Y44" s="674" t="s">
        <v>1304</v>
      </c>
      <c r="Z44" s="672">
        <v>465</v>
      </c>
      <c r="AA44" s="261">
        <v>1185</v>
      </c>
      <c r="AB44" s="363">
        <f t="shared" si="1"/>
        <v>43.714285714285715</v>
      </c>
      <c r="AC44" s="363">
        <f t="shared" si="2"/>
        <v>1252.32</v>
      </c>
      <c r="AD44" s="364">
        <f t="shared" si="3"/>
        <v>28.872</v>
      </c>
      <c r="AE44" s="500">
        <f t="shared" si="4"/>
        <v>28</v>
      </c>
      <c r="AF44" s="364">
        <f t="shared" si="5"/>
        <v>28.523199999999999</v>
      </c>
      <c r="AG44" s="262" t="s">
        <v>1330</v>
      </c>
      <c r="AH44" s="724" t="s">
        <v>2</v>
      </c>
      <c r="AI44" s="255">
        <v>70</v>
      </c>
      <c r="AJ44" s="255">
        <v>15</v>
      </c>
      <c r="AK44" s="255">
        <v>10</v>
      </c>
      <c r="AL44" s="255" t="s">
        <v>4465</v>
      </c>
    </row>
    <row r="45" spans="1:184" s="310" customFormat="1" ht="15.95" customHeight="1">
      <c r="A45" s="302"/>
      <c r="B45" s="302"/>
      <c r="C45" s="301"/>
      <c r="D45" s="673"/>
      <c r="E45" s="346"/>
      <c r="F45" s="346"/>
      <c r="G45" s="673"/>
      <c r="H45" s="347"/>
      <c r="I45" s="347"/>
      <c r="J45" s="302"/>
      <c r="K45" s="301"/>
      <c r="L45" s="348" t="s">
        <v>347</v>
      </c>
      <c r="M45" s="348"/>
      <c r="N45" s="348"/>
      <c r="O45" s="389"/>
      <c r="P45" s="349"/>
      <c r="Q45" s="350"/>
      <c r="R45" s="351"/>
      <c r="S45" s="352"/>
      <c r="T45" s="353"/>
      <c r="U45" s="352"/>
      <c r="V45" s="1588"/>
      <c r="W45" s="353"/>
      <c r="X45" s="354"/>
      <c r="Y45" s="348"/>
      <c r="Z45" s="355"/>
      <c r="AA45" s="362"/>
      <c r="AB45" s="363">
        <f t="shared" si="1"/>
        <v>120</v>
      </c>
      <c r="AC45" s="363">
        <f t="shared" si="2"/>
        <v>1372.32</v>
      </c>
      <c r="AD45" s="364">
        <f t="shared" si="3"/>
        <v>30.872</v>
      </c>
      <c r="AE45" s="500">
        <f t="shared" si="4"/>
        <v>30</v>
      </c>
      <c r="AF45" s="364">
        <f t="shared" si="5"/>
        <v>30.523199999999999</v>
      </c>
      <c r="AG45" s="304"/>
      <c r="AH45" s="304"/>
      <c r="AI45" s="846">
        <v>50</v>
      </c>
      <c r="AJ45" s="724">
        <v>120</v>
      </c>
      <c r="AK45" s="1514"/>
      <c r="AL45" s="304"/>
      <c r="AM45" s="391"/>
      <c r="AN45" s="391"/>
    </row>
    <row r="46" spans="1:184" s="310" customFormat="1" ht="15.95" customHeight="1">
      <c r="A46" s="302"/>
      <c r="B46" s="302"/>
      <c r="C46" s="301"/>
      <c r="D46" s="673"/>
      <c r="E46" s="346"/>
      <c r="F46" s="346"/>
      <c r="G46" s="673"/>
      <c r="H46" s="347"/>
      <c r="I46" s="347"/>
      <c r="J46" s="302"/>
      <c r="K46" s="301"/>
      <c r="L46" s="347"/>
      <c r="M46" s="347"/>
      <c r="N46" s="347"/>
      <c r="O46" s="347"/>
      <c r="P46" s="347"/>
      <c r="Q46" s="347"/>
      <c r="R46" s="389"/>
      <c r="S46" s="359"/>
      <c r="T46" s="359"/>
      <c r="U46" s="301"/>
      <c r="V46" s="1588"/>
      <c r="W46" s="360"/>
      <c r="X46" s="302"/>
      <c r="Y46" s="302"/>
      <c r="Z46" s="360"/>
      <c r="AA46" s="360"/>
      <c r="AB46" s="346"/>
      <c r="AC46" s="347"/>
      <c r="AD46" s="361"/>
      <c r="AE46" s="362"/>
      <c r="AF46" s="501"/>
      <c r="AG46" s="501"/>
      <c r="AH46" s="305"/>
      <c r="AI46" s="610"/>
      <c r="AJ46" s="611"/>
      <c r="AK46" s="304"/>
      <c r="AL46" s="304"/>
      <c r="AM46" s="391"/>
      <c r="AN46" s="391"/>
    </row>
    <row r="47" spans="1:184" s="310" customFormat="1" ht="15.95" customHeight="1">
      <c r="A47" s="302"/>
      <c r="B47" s="302"/>
      <c r="C47" s="301"/>
      <c r="D47" s="673"/>
      <c r="E47" s="346"/>
      <c r="F47" s="346"/>
      <c r="G47" s="673"/>
      <c r="H47" s="347"/>
      <c r="I47" s="347"/>
      <c r="J47" s="302"/>
      <c r="K47" s="301"/>
      <c r="L47" s="347"/>
      <c r="M47" s="347"/>
      <c r="N47" s="347"/>
      <c r="O47" s="347"/>
      <c r="P47" s="347"/>
      <c r="Q47" s="347"/>
      <c r="R47" s="389"/>
      <c r="S47" s="359"/>
      <c r="T47" s="359"/>
      <c r="U47" s="301"/>
      <c r="V47" s="1588"/>
      <c r="W47" s="360"/>
      <c r="X47" s="302"/>
      <c r="Y47" s="302"/>
      <c r="Z47" s="360"/>
      <c r="AA47" s="360"/>
      <c r="AB47" s="346"/>
      <c r="AC47" s="347"/>
      <c r="AD47" s="361"/>
      <c r="AE47" s="362"/>
      <c r="AF47" s="363"/>
      <c r="AG47" s="363"/>
      <c r="AH47" s="364"/>
      <c r="AI47" s="610"/>
      <c r="AJ47" s="611"/>
      <c r="AK47" s="518"/>
      <c r="AL47" s="304"/>
      <c r="AM47" s="391"/>
      <c r="AN47" s="391"/>
    </row>
    <row r="48" spans="1:184" s="310" customFormat="1" ht="15.95" customHeight="1">
      <c r="A48" s="302"/>
      <c r="B48" s="302"/>
      <c r="C48" s="301"/>
      <c r="D48" s="673"/>
      <c r="E48" s="302"/>
      <c r="F48" s="302"/>
      <c r="G48" s="302"/>
      <c r="H48" s="306"/>
      <c r="I48" s="306"/>
      <c r="J48" s="302">
        <f>SUM(J8:J47)</f>
        <v>66965</v>
      </c>
      <c r="K48" s="301"/>
      <c r="L48" s="306"/>
      <c r="M48" s="673"/>
      <c r="N48" s="306"/>
      <c r="O48" s="306"/>
      <c r="P48" s="306"/>
      <c r="Q48" s="306"/>
      <c r="R48" s="301"/>
      <c r="S48" s="302">
        <f>SUM(S8:S47)</f>
        <v>66499</v>
      </c>
      <c r="T48" s="302"/>
      <c r="U48" s="302"/>
      <c r="V48" s="1588"/>
      <c r="W48" s="308"/>
      <c r="X48" s="302"/>
      <c r="Y48" s="307"/>
      <c r="Z48" s="673"/>
      <c r="AA48" s="309"/>
      <c r="AB48" s="501">
        <f>SUM(AB7:AB47)</f>
        <v>1372.32</v>
      </c>
      <c r="AC48" s="501"/>
      <c r="AD48" s="305"/>
      <c r="AE48" s="365"/>
      <c r="AF48" s="501">
        <f>AB48/60</f>
        <v>22.872</v>
      </c>
      <c r="AG48" s="305"/>
      <c r="AH48" s="518"/>
      <c r="AI48" s="518"/>
      <c r="AJ48" s="518"/>
      <c r="AK48" s="518"/>
      <c r="AL48" s="389"/>
      <c r="GB48" s="519"/>
    </row>
    <row r="49" spans="1:40">
      <c r="A49" s="1510"/>
      <c r="B49" s="1510"/>
      <c r="L49" s="520"/>
      <c r="M49" s="502"/>
      <c r="N49" s="502"/>
      <c r="O49" s="502"/>
      <c r="P49" s="502"/>
      <c r="Q49" s="502"/>
      <c r="R49" s="502"/>
      <c r="S49" s="502"/>
      <c r="T49" s="502"/>
      <c r="U49" s="502"/>
      <c r="V49" s="1591"/>
      <c r="W49" s="521"/>
      <c r="Y49" s="1510"/>
      <c r="Z49" s="1510"/>
      <c r="AA49" s="1510"/>
      <c r="AK49" s="656"/>
    </row>
    <row r="50" spans="1:40">
      <c r="S50" s="491"/>
      <c r="T50" s="491"/>
      <c r="U50" s="491"/>
      <c r="V50" s="1592"/>
      <c r="W50" s="522"/>
      <c r="Z50" s="837" t="s">
        <v>2307</v>
      </c>
    </row>
    <row r="51" spans="1:40">
      <c r="I51" s="504" t="s">
        <v>592</v>
      </c>
      <c r="R51" s="504" t="s">
        <v>594</v>
      </c>
      <c r="W51" s="490"/>
      <c r="AM51" s="491"/>
      <c r="AN51" s="491"/>
    </row>
    <row r="52" spans="1:40" s="1510" customFormat="1">
      <c r="I52" s="1535"/>
      <c r="J52" s="1535"/>
      <c r="R52" s="1535" t="s">
        <v>61</v>
      </c>
      <c r="S52" s="1535"/>
      <c r="T52" s="1535"/>
      <c r="U52" s="1535"/>
      <c r="V52" s="1535"/>
      <c r="W52" s="1535"/>
      <c r="X52" s="1535"/>
      <c r="Y52" s="523"/>
      <c r="Z52" s="523"/>
      <c r="AA52" s="523"/>
      <c r="AH52" s="524"/>
      <c r="AI52" s="524"/>
      <c r="AJ52" s="524"/>
      <c r="AK52" s="504"/>
      <c r="AL52" s="505"/>
      <c r="AM52" s="505"/>
    </row>
    <row r="53" spans="1:40">
      <c r="A53" s="504"/>
      <c r="B53" s="504"/>
      <c r="C53" s="504"/>
      <c r="I53" s="504" t="s">
        <v>593</v>
      </c>
      <c r="M53" s="504"/>
      <c r="T53" s="504"/>
      <c r="W53" s="490"/>
      <c r="AK53" s="524"/>
      <c r="AM53" s="491"/>
      <c r="AN53" s="491"/>
    </row>
  </sheetData>
  <mergeCells count="8">
    <mergeCell ref="AL5:AL7"/>
    <mergeCell ref="I52:J52"/>
    <mergeCell ref="R52:X52"/>
    <mergeCell ref="A2:AE2"/>
    <mergeCell ref="H4:H5"/>
    <mergeCell ref="I4:I5"/>
    <mergeCell ref="O4:Q4"/>
    <mergeCell ref="Z4:AA4"/>
  </mergeCells>
  <conditionalFormatting sqref="AA45">
    <cfRule type="duplicateValues" dxfId="842" priority="129" stopIfTrue="1"/>
  </conditionalFormatting>
  <conditionalFormatting sqref="AA45">
    <cfRule type="duplicateValues" dxfId="841" priority="127" stopIfTrue="1"/>
    <cfRule type="duplicateValues" dxfId="840" priority="128" stopIfTrue="1"/>
  </conditionalFormatting>
  <conditionalFormatting sqref="BC45:BD45 BL45 AT45:AW45">
    <cfRule type="duplicateValues" dxfId="839" priority="126" stopIfTrue="1"/>
  </conditionalFormatting>
  <conditionalFormatting sqref="BC45:BD45 BL45 AT45:AW45">
    <cfRule type="duplicateValues" dxfId="838" priority="124" stopIfTrue="1"/>
    <cfRule type="duplicateValues" dxfId="837" priority="125" stopIfTrue="1"/>
  </conditionalFormatting>
  <conditionalFormatting sqref="BM45">
    <cfRule type="duplicateValues" dxfId="836" priority="123" stopIfTrue="1"/>
  </conditionalFormatting>
  <conditionalFormatting sqref="BM45">
    <cfRule type="duplicateValues" dxfId="835" priority="121" stopIfTrue="1"/>
    <cfRule type="duplicateValues" dxfId="834" priority="122" stopIfTrue="1"/>
  </conditionalFormatting>
  <conditionalFormatting sqref="D2">
    <cfRule type="duplicateValues" dxfId="833" priority="120" stopIfTrue="1"/>
  </conditionalFormatting>
  <conditionalFormatting sqref="D2">
    <cfRule type="duplicateValues" dxfId="832" priority="118" stopIfTrue="1"/>
    <cfRule type="duplicateValues" dxfId="831" priority="119" stopIfTrue="1"/>
  </conditionalFormatting>
  <conditionalFormatting sqref="BC46:BD47 BL46:BL47 AT46:AW47 AE46:AE47">
    <cfRule type="duplicateValues" dxfId="830" priority="117" stopIfTrue="1"/>
  </conditionalFormatting>
  <conditionalFormatting sqref="BC46:BD47 BL46:BL47 AT46:AW47 AE46:AE47">
    <cfRule type="duplicateValues" dxfId="829" priority="115" stopIfTrue="1"/>
    <cfRule type="duplicateValues" dxfId="828" priority="116" stopIfTrue="1"/>
  </conditionalFormatting>
  <conditionalFormatting sqref="BM46:BM47">
    <cfRule type="duplicateValues" dxfId="827" priority="114" stopIfTrue="1"/>
  </conditionalFormatting>
  <conditionalFormatting sqref="BM46:BM47">
    <cfRule type="duplicateValues" dxfId="826" priority="112" stopIfTrue="1"/>
    <cfRule type="duplicateValues" dxfId="825" priority="113" stopIfTrue="1"/>
  </conditionalFormatting>
  <conditionalFormatting sqref="D36 D38">
    <cfRule type="duplicateValues" dxfId="824" priority="81" stopIfTrue="1"/>
  </conditionalFormatting>
  <conditionalFormatting sqref="D36 D38">
    <cfRule type="duplicateValues" dxfId="823" priority="79" stopIfTrue="1"/>
    <cfRule type="duplicateValues" dxfId="822" priority="80" stopIfTrue="1"/>
  </conditionalFormatting>
  <conditionalFormatting sqref="D35">
    <cfRule type="duplicateValues" dxfId="821" priority="78" stopIfTrue="1"/>
  </conditionalFormatting>
  <conditionalFormatting sqref="D35">
    <cfRule type="duplicateValues" dxfId="820" priority="76" stopIfTrue="1"/>
    <cfRule type="duplicateValues" dxfId="819" priority="77" stopIfTrue="1"/>
  </conditionalFormatting>
  <conditionalFormatting sqref="D41">
    <cfRule type="duplicateValues" dxfId="818" priority="75" stopIfTrue="1"/>
  </conditionalFormatting>
  <conditionalFormatting sqref="D41">
    <cfRule type="duplicateValues" dxfId="817" priority="73" stopIfTrue="1"/>
    <cfRule type="duplicateValues" dxfId="816" priority="74" stopIfTrue="1"/>
  </conditionalFormatting>
  <conditionalFormatting sqref="D37">
    <cfRule type="duplicateValues" dxfId="815" priority="72" stopIfTrue="1"/>
  </conditionalFormatting>
  <conditionalFormatting sqref="D37">
    <cfRule type="duplicateValues" dxfId="814" priority="70" stopIfTrue="1"/>
    <cfRule type="duplicateValues" dxfId="813" priority="71" stopIfTrue="1"/>
  </conditionalFormatting>
  <conditionalFormatting sqref="D39">
    <cfRule type="duplicateValues" dxfId="812" priority="69" stopIfTrue="1"/>
  </conditionalFormatting>
  <conditionalFormatting sqref="D39">
    <cfRule type="duplicateValues" dxfId="811" priority="67" stopIfTrue="1"/>
    <cfRule type="duplicateValues" dxfId="810" priority="68" stopIfTrue="1"/>
  </conditionalFormatting>
  <conditionalFormatting sqref="D40">
    <cfRule type="duplicateValues" dxfId="809" priority="66" stopIfTrue="1"/>
  </conditionalFormatting>
  <conditionalFormatting sqref="D40">
    <cfRule type="duplicateValues" dxfId="808" priority="64" stopIfTrue="1"/>
    <cfRule type="duplicateValues" dxfId="807" priority="65" stopIfTrue="1"/>
  </conditionalFormatting>
  <conditionalFormatting sqref="D42">
    <cfRule type="duplicateValues" dxfId="806" priority="60" stopIfTrue="1"/>
  </conditionalFormatting>
  <conditionalFormatting sqref="D42">
    <cfRule type="duplicateValues" dxfId="805" priority="58" stopIfTrue="1"/>
    <cfRule type="duplicateValues" dxfId="804" priority="59" stopIfTrue="1"/>
  </conditionalFormatting>
  <conditionalFormatting sqref="D28:D32">
    <cfRule type="duplicateValues" dxfId="803" priority="52" stopIfTrue="1"/>
  </conditionalFormatting>
  <conditionalFormatting sqref="D28:D32">
    <cfRule type="duplicateValues" dxfId="802" priority="53" stopIfTrue="1"/>
    <cfRule type="duplicateValues" dxfId="801" priority="54" stopIfTrue="1"/>
  </conditionalFormatting>
  <conditionalFormatting sqref="D34">
    <cfRule type="duplicateValues" dxfId="800" priority="49" stopIfTrue="1"/>
  </conditionalFormatting>
  <conditionalFormatting sqref="D34">
    <cfRule type="duplicateValues" dxfId="799" priority="50" stopIfTrue="1"/>
    <cfRule type="duplicateValues" dxfId="798" priority="51" stopIfTrue="1"/>
  </conditionalFormatting>
  <conditionalFormatting sqref="D15">
    <cfRule type="duplicateValues" dxfId="797" priority="46" stopIfTrue="1"/>
  </conditionalFormatting>
  <conditionalFormatting sqref="D15">
    <cfRule type="duplicateValues" dxfId="796" priority="47" stopIfTrue="1"/>
    <cfRule type="duplicateValues" dxfId="795" priority="48" stopIfTrue="1"/>
  </conditionalFormatting>
  <conditionalFormatting sqref="D17">
    <cfRule type="duplicateValues" dxfId="794" priority="40" stopIfTrue="1"/>
  </conditionalFormatting>
  <conditionalFormatting sqref="D17">
    <cfRule type="duplicateValues" dxfId="793" priority="41" stopIfTrue="1"/>
    <cfRule type="duplicateValues" dxfId="792" priority="42" stopIfTrue="1"/>
  </conditionalFormatting>
  <conditionalFormatting sqref="D16">
    <cfRule type="duplicateValues" dxfId="791" priority="43" stopIfTrue="1"/>
  </conditionalFormatting>
  <conditionalFormatting sqref="D16">
    <cfRule type="duplicateValues" dxfId="790" priority="44" stopIfTrue="1"/>
    <cfRule type="duplicateValues" dxfId="789" priority="45" stopIfTrue="1"/>
  </conditionalFormatting>
  <conditionalFormatting sqref="D18 D10">
    <cfRule type="duplicateValues" dxfId="788" priority="37" stopIfTrue="1"/>
  </conditionalFormatting>
  <conditionalFormatting sqref="D18 D10">
    <cfRule type="duplicateValues" dxfId="787" priority="38" stopIfTrue="1"/>
    <cfRule type="duplicateValues" dxfId="786" priority="39" stopIfTrue="1"/>
  </conditionalFormatting>
  <conditionalFormatting sqref="D22:D23">
    <cfRule type="duplicateValues" dxfId="785" priority="34" stopIfTrue="1"/>
  </conditionalFormatting>
  <conditionalFormatting sqref="D22:D23">
    <cfRule type="duplicateValues" dxfId="784" priority="35" stopIfTrue="1"/>
    <cfRule type="duplicateValues" dxfId="783" priority="36" stopIfTrue="1"/>
  </conditionalFormatting>
  <conditionalFormatting sqref="D24:D26">
    <cfRule type="duplicateValues" dxfId="782" priority="28" stopIfTrue="1"/>
  </conditionalFormatting>
  <conditionalFormatting sqref="D24:D26">
    <cfRule type="duplicateValues" dxfId="781" priority="29" stopIfTrue="1"/>
    <cfRule type="duplicateValues" dxfId="780" priority="30" stopIfTrue="1"/>
  </conditionalFormatting>
  <conditionalFormatting sqref="D14">
    <cfRule type="duplicateValues" dxfId="779" priority="25" stopIfTrue="1"/>
  </conditionalFormatting>
  <conditionalFormatting sqref="D14">
    <cfRule type="duplicateValues" dxfId="778" priority="26" stopIfTrue="1"/>
    <cfRule type="duplicateValues" dxfId="777" priority="27" stopIfTrue="1"/>
  </conditionalFormatting>
  <conditionalFormatting sqref="D9">
    <cfRule type="duplicateValues" dxfId="776" priority="19" stopIfTrue="1"/>
  </conditionalFormatting>
  <conditionalFormatting sqref="D9">
    <cfRule type="duplicateValues" dxfId="775" priority="20" stopIfTrue="1"/>
    <cfRule type="duplicateValues" dxfId="774" priority="21" stopIfTrue="1"/>
  </conditionalFormatting>
  <conditionalFormatting sqref="D19:D21 D11:D13">
    <cfRule type="duplicateValues" dxfId="773" priority="114839" stopIfTrue="1"/>
  </conditionalFormatting>
  <conditionalFormatting sqref="D19:D21 D11:D13">
    <cfRule type="duplicateValues" dxfId="772" priority="114841" stopIfTrue="1"/>
    <cfRule type="duplicateValues" dxfId="771" priority="114842" stopIfTrue="1"/>
  </conditionalFormatting>
  <conditionalFormatting sqref="D8">
    <cfRule type="duplicateValues" dxfId="770" priority="16" stopIfTrue="1"/>
  </conditionalFormatting>
  <conditionalFormatting sqref="D8">
    <cfRule type="duplicateValues" dxfId="769" priority="17" stopIfTrue="1"/>
    <cfRule type="duplicateValues" dxfId="768" priority="18" stopIfTrue="1"/>
  </conditionalFormatting>
  <conditionalFormatting sqref="D27">
    <cfRule type="duplicateValues" dxfId="767" priority="12" stopIfTrue="1"/>
  </conditionalFormatting>
  <conditionalFormatting sqref="D27">
    <cfRule type="duplicateValues" dxfId="766" priority="10" stopIfTrue="1"/>
    <cfRule type="duplicateValues" dxfId="765" priority="11" stopIfTrue="1"/>
  </conditionalFormatting>
  <conditionalFormatting sqref="D33">
    <cfRule type="duplicateValues" dxfId="764" priority="7" stopIfTrue="1"/>
  </conditionalFormatting>
  <conditionalFormatting sqref="D33">
    <cfRule type="duplicateValues" dxfId="763" priority="8" stopIfTrue="1"/>
    <cfRule type="duplicateValues" dxfId="762" priority="9" stopIfTrue="1"/>
  </conditionalFormatting>
  <conditionalFormatting sqref="D44">
    <cfRule type="duplicateValues" dxfId="761" priority="4" stopIfTrue="1"/>
  </conditionalFormatting>
  <conditionalFormatting sqref="D44">
    <cfRule type="duplicateValues" dxfId="760" priority="5" stopIfTrue="1"/>
    <cfRule type="duplicateValues" dxfId="759" priority="6" stopIfTrue="1"/>
  </conditionalFormatting>
  <conditionalFormatting sqref="D43">
    <cfRule type="duplicateValues" dxfId="758" priority="1" stopIfTrue="1"/>
  </conditionalFormatting>
  <conditionalFormatting sqref="D43">
    <cfRule type="duplicateValues" dxfId="757" priority="2" stopIfTrue="1"/>
    <cfRule type="duplicateValues" dxfId="756" priority="3" stopIfTrue="1"/>
  </conditionalFormatting>
  <printOptions horizontalCentered="1"/>
  <pageMargins left="0" right="0" top="0" bottom="0" header="0.31496062992125984" footer="0.31496062992125984"/>
  <pageSetup paperSize="122" scale="65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JD38"/>
  <sheetViews>
    <sheetView zoomScale="110" zoomScaleNormal="110" workbookViewId="0">
      <selection activeCell="A12" sqref="A12:XFD13"/>
    </sheetView>
  </sheetViews>
  <sheetFormatPr defaultRowHeight="18"/>
  <cols>
    <col min="1" max="1" width="4.5703125" style="367" customWidth="1"/>
    <col min="2" max="2" width="4.5703125" style="367" hidden="1" customWidth="1"/>
    <col min="3" max="3" width="32.7109375" style="367" hidden="1" customWidth="1"/>
    <col min="4" max="4" width="11.7109375" style="367" customWidth="1"/>
    <col min="5" max="5" width="12.42578125" style="367" customWidth="1"/>
    <col min="6" max="6" width="8.7109375" style="367" hidden="1" customWidth="1"/>
    <col min="7" max="7" width="7.28515625" style="367" hidden="1" customWidth="1"/>
    <col min="8" max="8" width="15.42578125" style="367" customWidth="1"/>
    <col min="9" max="9" width="20.5703125" style="367" customWidth="1"/>
    <col min="10" max="10" width="5.85546875" style="367" customWidth="1"/>
    <col min="11" max="11" width="7" style="367" customWidth="1"/>
    <col min="12" max="12" width="26.85546875" style="367" customWidth="1"/>
    <col min="13" max="13" width="9.85546875" style="367" customWidth="1"/>
    <col min="14" max="14" width="10.28515625" style="367" customWidth="1"/>
    <col min="15" max="15" width="4" style="367" customWidth="1"/>
    <col min="16" max="16" width="5.85546875" style="367" customWidth="1"/>
    <col min="17" max="17" width="6.28515625" style="367" customWidth="1"/>
    <col min="18" max="18" width="7" style="367" customWidth="1"/>
    <col min="19" max="19" width="5.140625" style="367" customWidth="1"/>
    <col min="20" max="20" width="6.28515625" style="367" hidden="1" customWidth="1"/>
    <col min="21" max="21" width="5.7109375" style="367" customWidth="1"/>
    <col min="22" max="22" width="5.42578125" style="367" customWidth="1"/>
    <col min="23" max="23" width="5.140625" style="368" hidden="1" customWidth="1"/>
    <col min="24" max="24" width="4.85546875" style="367" customWidth="1"/>
    <col min="25" max="25" width="18.42578125" style="367" customWidth="1"/>
    <col min="26" max="26" width="4.5703125" style="367" customWidth="1"/>
    <col min="27" max="27" width="4.28515625" style="367" customWidth="1"/>
    <col min="28" max="28" width="4.5703125" style="367" customWidth="1"/>
    <col min="29" max="29" width="4.7109375" style="367" hidden="1" customWidth="1"/>
    <col min="30" max="30" width="6.7109375" style="367" hidden="1" customWidth="1"/>
    <col min="31" max="31" width="3.7109375" style="367" hidden="1" customWidth="1"/>
    <col min="32" max="32" width="4.5703125" style="367" customWidth="1"/>
    <col min="33" max="33" width="5.5703125" style="367" hidden="1" customWidth="1"/>
    <col min="34" max="34" width="5.28515625" style="369" customWidth="1"/>
    <col min="35" max="35" width="4.42578125" style="369" customWidth="1"/>
    <col min="36" max="37" width="4.140625" style="369" customWidth="1"/>
    <col min="38" max="38" width="69.28515625" style="367" customWidth="1"/>
    <col min="39" max="16384" width="9.140625" style="367"/>
  </cols>
  <sheetData>
    <row r="1" spans="1:264" ht="6" customHeight="1" thickBot="1"/>
    <row r="2" spans="1:264" s="538" customFormat="1" ht="23.25" customHeight="1" thickTop="1" thickBot="1">
      <c r="A2" s="1556" t="s">
        <v>1580</v>
      </c>
      <c r="B2" s="1557"/>
      <c r="C2" s="1557"/>
      <c r="D2" s="1557"/>
      <c r="E2" s="1557"/>
      <c r="F2" s="1557"/>
      <c r="G2" s="1557"/>
      <c r="H2" s="1557"/>
      <c r="I2" s="1557"/>
      <c r="J2" s="1557"/>
      <c r="K2" s="1557"/>
      <c r="L2" s="1557"/>
      <c r="M2" s="1557"/>
      <c r="N2" s="1557"/>
      <c r="O2" s="1557"/>
      <c r="P2" s="1557"/>
      <c r="Q2" s="1557"/>
      <c r="R2" s="1557"/>
      <c r="S2" s="1557"/>
      <c r="T2" s="1557"/>
      <c r="U2" s="1557"/>
      <c r="V2" s="1557"/>
      <c r="W2" s="1557"/>
      <c r="X2" s="1557"/>
      <c r="Y2" s="1557"/>
      <c r="Z2" s="1557"/>
      <c r="AA2" s="1557"/>
      <c r="AB2" s="1557"/>
      <c r="AC2" s="1557"/>
      <c r="AD2" s="1557"/>
      <c r="AE2" s="1557"/>
      <c r="AF2" s="535"/>
      <c r="AG2" s="536" t="s">
        <v>51</v>
      </c>
      <c r="AH2" s="537" t="s">
        <v>52</v>
      </c>
      <c r="AI2" s="540"/>
      <c r="AJ2" s="540"/>
      <c r="AK2" s="540"/>
    </row>
    <row r="3" spans="1:264" s="540" customFormat="1" ht="18" customHeight="1" thickTop="1" thickBot="1">
      <c r="A3" s="539" t="s">
        <v>1289</v>
      </c>
      <c r="B3" s="401"/>
      <c r="C3" s="401"/>
      <c r="D3" s="402"/>
      <c r="E3" s="402"/>
      <c r="F3" s="402"/>
      <c r="G3" s="402"/>
      <c r="H3" s="402"/>
      <c r="I3" s="402"/>
      <c r="J3" s="311" t="s">
        <v>36</v>
      </c>
      <c r="K3" s="311"/>
      <c r="L3" s="403" t="s">
        <v>59</v>
      </c>
      <c r="M3" s="404"/>
      <c r="N3" s="405"/>
      <c r="O3" s="405"/>
      <c r="P3" s="405"/>
      <c r="R3" s="541"/>
      <c r="S3" s="542"/>
      <c r="T3" s="542"/>
      <c r="U3" s="542"/>
      <c r="V3" s="542"/>
      <c r="W3" s="543"/>
      <c r="X3" s="406"/>
      <c r="Y3" s="406"/>
      <c r="Z3" s="544" t="s">
        <v>4692</v>
      </c>
      <c r="AA3" s="545"/>
      <c r="AB3" s="407"/>
      <c r="AC3" s="312"/>
      <c r="AD3" s="312"/>
      <c r="AE3" s="312"/>
      <c r="AF3" s="313"/>
      <c r="AG3" s="546"/>
      <c r="AH3" s="547"/>
    </row>
    <row r="4" spans="1:264" s="1360" customFormat="1" ht="12" customHeight="1" thickTop="1">
      <c r="A4" s="372" t="s">
        <v>37</v>
      </c>
      <c r="B4" s="317"/>
      <c r="C4" s="317" t="s">
        <v>13</v>
      </c>
      <c r="D4" s="548" t="s">
        <v>1296</v>
      </c>
      <c r="E4" s="1357" t="s">
        <v>1296</v>
      </c>
      <c r="F4" s="1357"/>
      <c r="G4" s="1357"/>
      <c r="H4" s="1558" t="s">
        <v>15</v>
      </c>
      <c r="I4" s="1552" t="s">
        <v>16</v>
      </c>
      <c r="J4" s="370" t="s">
        <v>17</v>
      </c>
      <c r="K4" s="549" t="s">
        <v>18</v>
      </c>
      <c r="L4" s="1361" t="s">
        <v>19</v>
      </c>
      <c r="M4" s="317" t="s">
        <v>39</v>
      </c>
      <c r="N4" s="373" t="s">
        <v>20</v>
      </c>
      <c r="O4" s="1559" t="s">
        <v>21</v>
      </c>
      <c r="P4" s="1559"/>
      <c r="Q4" s="1559"/>
      <c r="R4" s="374" t="s">
        <v>22</v>
      </c>
      <c r="S4" s="375" t="s">
        <v>38</v>
      </c>
      <c r="T4" s="375"/>
      <c r="U4" s="375" t="s">
        <v>57</v>
      </c>
      <c r="V4" s="375" t="s">
        <v>53</v>
      </c>
      <c r="W4" s="376" t="s">
        <v>8</v>
      </c>
      <c r="X4" s="317" t="s">
        <v>40</v>
      </c>
      <c r="Y4" s="377" t="s">
        <v>41</v>
      </c>
      <c r="Z4" s="1560" t="s">
        <v>23</v>
      </c>
      <c r="AA4" s="1561"/>
      <c r="AB4" s="317" t="s">
        <v>44</v>
      </c>
      <c r="AC4" s="317" t="s">
        <v>45</v>
      </c>
      <c r="AD4" s="317" t="s">
        <v>46</v>
      </c>
      <c r="AE4" s="317"/>
      <c r="AF4" s="378" t="s">
        <v>44</v>
      </c>
      <c r="AG4" s="1358" t="s">
        <v>51</v>
      </c>
      <c r="AH4" s="550" t="s">
        <v>52</v>
      </c>
      <c r="AI4" s="400"/>
      <c r="AJ4" s="400"/>
      <c r="AK4" s="400"/>
    </row>
    <row r="5" spans="1:264" s="1360" customFormat="1" ht="12" customHeight="1" thickBot="1">
      <c r="A5" s="379" t="s">
        <v>47</v>
      </c>
      <c r="B5" s="321"/>
      <c r="C5" s="321" t="s">
        <v>24</v>
      </c>
      <c r="D5" s="318" t="s">
        <v>1297</v>
      </c>
      <c r="E5" s="1359" t="s">
        <v>1298</v>
      </c>
      <c r="F5" s="1359"/>
      <c r="G5" s="1359"/>
      <c r="H5" s="1558"/>
      <c r="I5" s="1554"/>
      <c r="J5" s="370" t="s">
        <v>26</v>
      </c>
      <c r="K5" s="551" t="s">
        <v>26</v>
      </c>
      <c r="L5" s="552" t="s">
        <v>27</v>
      </c>
      <c r="M5" s="553"/>
      <c r="N5" s="380"/>
      <c r="O5" s="1361" t="s">
        <v>30</v>
      </c>
      <c r="P5" s="1361" t="s">
        <v>31</v>
      </c>
      <c r="Q5" s="1361" t="s">
        <v>32</v>
      </c>
      <c r="R5" s="381" t="s">
        <v>33</v>
      </c>
      <c r="S5" s="382" t="s">
        <v>48</v>
      </c>
      <c r="T5" s="382" t="s">
        <v>217</v>
      </c>
      <c r="U5" s="382" t="s">
        <v>58</v>
      </c>
      <c r="V5" s="382" t="s">
        <v>54</v>
      </c>
      <c r="W5" s="383"/>
      <c r="X5" s="379"/>
      <c r="Y5" s="1362" t="s">
        <v>34</v>
      </c>
      <c r="Z5" s="1362" t="s">
        <v>42</v>
      </c>
      <c r="AA5" s="1362" t="s">
        <v>43</v>
      </c>
      <c r="AB5" s="322" t="s">
        <v>49</v>
      </c>
      <c r="AC5" s="321"/>
      <c r="AD5" s="321"/>
      <c r="AE5" s="322"/>
      <c r="AF5" s="385"/>
      <c r="AG5" s="1359"/>
      <c r="AH5" s="554"/>
      <c r="AI5" s="607" t="s">
        <v>50</v>
      </c>
      <c r="AJ5" s="607" t="s">
        <v>0</v>
      </c>
      <c r="AK5" s="608" t="s">
        <v>38</v>
      </c>
      <c r="AL5" s="1552" t="s">
        <v>1325</v>
      </c>
    </row>
    <row r="6" spans="1:264" s="1360" customFormat="1" ht="21.75" hidden="1" customHeight="1" thickTop="1">
      <c r="A6" s="1358"/>
      <c r="B6" s="323"/>
      <c r="C6" s="323"/>
      <c r="D6" s="323"/>
      <c r="E6" s="323"/>
      <c r="F6" s="323"/>
      <c r="G6" s="323"/>
      <c r="H6" s="323"/>
      <c r="I6" s="323"/>
      <c r="J6" s="323"/>
      <c r="K6" s="323"/>
      <c r="L6" s="326"/>
      <c r="M6" s="323"/>
      <c r="N6" s="323"/>
      <c r="O6" s="323"/>
      <c r="P6" s="323"/>
      <c r="Q6" s="323"/>
      <c r="R6" s="326"/>
      <c r="S6" s="555"/>
      <c r="T6" s="555"/>
      <c r="U6" s="555"/>
      <c r="V6" s="555"/>
      <c r="W6" s="556"/>
      <c r="X6" s="323"/>
      <c r="Y6" s="323"/>
      <c r="Z6" s="323"/>
      <c r="AA6" s="323"/>
      <c r="AB6" s="557">
        <f>S6/80</f>
        <v>0</v>
      </c>
      <c r="AC6" s="558">
        <f t="shared" ref="AC6:AC11" si="0">AB6+AC5</f>
        <v>0</v>
      </c>
      <c r="AD6" s="559">
        <f>(7+(AC6/60))</f>
        <v>7</v>
      </c>
      <c r="AE6" s="560">
        <f t="shared" ref="AE6:AE11" si="1">FLOOR(AD6,1)</f>
        <v>7</v>
      </c>
      <c r="AF6" s="561">
        <f t="shared" ref="AF6:AF11" si="2">(AE6+((AD6-AE6)*60*0.01))</f>
        <v>7</v>
      </c>
      <c r="AG6" s="1359"/>
      <c r="AH6" s="554"/>
      <c r="AI6" s="400"/>
      <c r="AJ6" s="400"/>
      <c r="AK6" s="608"/>
      <c r="AL6" s="1553"/>
    </row>
    <row r="7" spans="1:264" s="570" customFormat="1" ht="12" customHeight="1" thickTop="1">
      <c r="A7" s="562"/>
      <c r="B7" s="562"/>
      <c r="C7" s="563"/>
      <c r="D7" s="1357"/>
      <c r="E7" s="562"/>
      <c r="F7" s="562"/>
      <c r="G7" s="562"/>
      <c r="H7" s="564"/>
      <c r="I7" s="564"/>
      <c r="J7" s="562"/>
      <c r="K7" s="563"/>
      <c r="L7" s="564" t="s">
        <v>1</v>
      </c>
      <c r="M7" s="1357"/>
      <c r="N7" s="564"/>
      <c r="O7" s="564"/>
      <c r="P7" s="564"/>
      <c r="Q7" s="564"/>
      <c r="R7" s="563"/>
      <c r="S7" s="562"/>
      <c r="T7" s="562"/>
      <c r="U7" s="562"/>
      <c r="V7" s="562"/>
      <c r="W7" s="565"/>
      <c r="X7" s="562"/>
      <c r="Y7" s="566"/>
      <c r="Z7" s="1357"/>
      <c r="AA7" s="567"/>
      <c r="AB7" s="329">
        <f>S7/AI7+AJ7</f>
        <v>0</v>
      </c>
      <c r="AC7" s="329">
        <f t="shared" si="0"/>
        <v>0</v>
      </c>
      <c r="AD7" s="340">
        <f>(8+(AC7/60))</f>
        <v>8</v>
      </c>
      <c r="AE7" s="341">
        <f t="shared" si="1"/>
        <v>8</v>
      </c>
      <c r="AF7" s="340">
        <f t="shared" si="2"/>
        <v>8</v>
      </c>
      <c r="AG7" s="568"/>
      <c r="AH7" s="569"/>
      <c r="AI7" s="569">
        <v>50</v>
      </c>
      <c r="AJ7" s="569">
        <v>0</v>
      </c>
      <c r="AK7" s="608" t="s">
        <v>1391</v>
      </c>
      <c r="AL7" s="1554"/>
    </row>
    <row r="8" spans="1:264" s="274" customFormat="1" ht="14.1" customHeight="1">
      <c r="A8" s="256">
        <v>350</v>
      </c>
      <c r="B8" s="257">
        <v>43626</v>
      </c>
      <c r="C8" s="713" t="str">
        <f>"*"&amp;D8&amp;"*"</f>
        <v>*PDR1907-0077*</v>
      </c>
      <c r="D8" s="672" t="s">
        <v>3747</v>
      </c>
      <c r="E8" s="256" t="s">
        <v>3746</v>
      </c>
      <c r="F8" s="256"/>
      <c r="G8" s="297" t="s">
        <v>2124</v>
      </c>
      <c r="H8" s="258" t="s">
        <v>1415</v>
      </c>
      <c r="I8" s="258" t="s">
        <v>2123</v>
      </c>
      <c r="J8" s="256">
        <v>5000</v>
      </c>
      <c r="K8" s="257">
        <v>22828</v>
      </c>
      <c r="L8" s="258" t="s">
        <v>1942</v>
      </c>
      <c r="M8" s="260" t="s">
        <v>2122</v>
      </c>
      <c r="N8" s="672"/>
      <c r="O8" s="257" t="s">
        <v>1291</v>
      </c>
      <c r="P8" s="257"/>
      <c r="Q8" s="257"/>
      <c r="R8" s="257">
        <v>43643</v>
      </c>
      <c r="S8" s="256">
        <v>5000</v>
      </c>
      <c r="T8" s="256"/>
      <c r="U8" s="256" t="s">
        <v>5171</v>
      </c>
      <c r="V8" s="256" t="s">
        <v>1291</v>
      </c>
      <c r="W8" s="259"/>
      <c r="X8" s="680" t="s">
        <v>1829</v>
      </c>
      <c r="Y8" s="260" t="s">
        <v>1941</v>
      </c>
      <c r="Z8" s="672">
        <v>504</v>
      </c>
      <c r="AA8" s="261">
        <v>1047</v>
      </c>
      <c r="AB8" s="329">
        <f>S8/AI8+AJ8</f>
        <v>65</v>
      </c>
      <c r="AC8" s="329">
        <f t="shared" si="0"/>
        <v>65</v>
      </c>
      <c r="AD8" s="340">
        <f>(8+(AC8/60))</f>
        <v>9.0833333333333339</v>
      </c>
      <c r="AE8" s="341">
        <f t="shared" si="1"/>
        <v>9</v>
      </c>
      <c r="AF8" s="340">
        <f t="shared" si="2"/>
        <v>9.0500000000000007</v>
      </c>
      <c r="AG8" s="262" t="s">
        <v>1330</v>
      </c>
      <c r="AH8" s="255" t="s">
        <v>2</v>
      </c>
      <c r="AI8" s="255">
        <v>100</v>
      </c>
      <c r="AJ8" s="255">
        <v>15</v>
      </c>
      <c r="AK8" s="255">
        <v>10</v>
      </c>
      <c r="AL8" s="255" t="s">
        <v>2547</v>
      </c>
    </row>
    <row r="9" spans="1:264" s="274" customFormat="1" ht="14.1" customHeight="1">
      <c r="A9" s="256">
        <v>360</v>
      </c>
      <c r="B9" s="275">
        <v>43600</v>
      </c>
      <c r="C9" s="289" t="str">
        <f>"*"&amp;D9&amp;"*"</f>
        <v>*PDR1907-0017*</v>
      </c>
      <c r="D9" s="1504" t="s">
        <v>2544</v>
      </c>
      <c r="E9" s="276" t="s">
        <v>2543</v>
      </c>
      <c r="F9" s="276"/>
      <c r="G9" s="55" t="s">
        <v>1742</v>
      </c>
      <c r="H9" s="150" t="s">
        <v>1450</v>
      </c>
      <c r="I9" s="150" t="s">
        <v>1743</v>
      </c>
      <c r="J9" s="276">
        <v>5000</v>
      </c>
      <c r="K9" s="275">
        <v>22828</v>
      </c>
      <c r="L9" s="150" t="s">
        <v>1744</v>
      </c>
      <c r="M9" s="707" t="s">
        <v>1888</v>
      </c>
      <c r="N9" s="1504"/>
      <c r="O9" s="275" t="s">
        <v>1291</v>
      </c>
      <c r="P9" s="275"/>
      <c r="Q9" s="275"/>
      <c r="R9" s="275">
        <v>43643</v>
      </c>
      <c r="S9" s="276">
        <v>5003</v>
      </c>
      <c r="T9" s="276"/>
      <c r="U9" s="276" t="s">
        <v>5153</v>
      </c>
      <c r="V9" s="256" t="s">
        <v>1291</v>
      </c>
      <c r="W9" s="708"/>
      <c r="X9" s="709" t="s">
        <v>1829</v>
      </c>
      <c r="Y9" s="707" t="s">
        <v>1336</v>
      </c>
      <c r="Z9" s="1504">
        <v>445</v>
      </c>
      <c r="AA9" s="710">
        <v>1311</v>
      </c>
      <c r="AB9" s="329">
        <f>S9/AI9+AJ9</f>
        <v>115.06</v>
      </c>
      <c r="AC9" s="329">
        <f t="shared" si="0"/>
        <v>180.06</v>
      </c>
      <c r="AD9" s="340">
        <f>(8+(AC9/60))</f>
        <v>11.000999999999999</v>
      </c>
      <c r="AE9" s="341">
        <f t="shared" si="1"/>
        <v>11</v>
      </c>
      <c r="AF9" s="340">
        <f t="shared" si="2"/>
        <v>11.0006</v>
      </c>
      <c r="AG9" s="146" t="s">
        <v>1330</v>
      </c>
      <c r="AH9" s="711" t="s">
        <v>2</v>
      </c>
      <c r="AI9" s="255">
        <v>50</v>
      </c>
      <c r="AJ9" s="711">
        <v>15</v>
      </c>
      <c r="AK9" s="711">
        <v>20</v>
      </c>
      <c r="AL9" s="711" t="s">
        <v>1882</v>
      </c>
      <c r="AM9" s="295"/>
      <c r="AN9" s="295"/>
      <c r="AO9" s="295"/>
      <c r="AP9" s="295"/>
      <c r="AQ9" s="295"/>
      <c r="AR9" s="295"/>
      <c r="AS9" s="295"/>
      <c r="AT9" s="295"/>
      <c r="AU9" s="295"/>
      <c r="AV9" s="295"/>
      <c r="AW9" s="295"/>
      <c r="AX9" s="295"/>
      <c r="AY9" s="295"/>
      <c r="AZ9" s="295"/>
      <c r="BA9" s="295"/>
      <c r="BB9" s="295"/>
      <c r="BC9" s="295"/>
      <c r="BD9" s="295"/>
      <c r="BE9" s="295"/>
      <c r="BF9" s="295"/>
      <c r="BG9" s="295"/>
      <c r="BH9" s="295"/>
      <c r="BI9" s="295"/>
      <c r="BJ9" s="295"/>
      <c r="BK9" s="295"/>
      <c r="BL9" s="295"/>
      <c r="BM9" s="295"/>
      <c r="BN9" s="295"/>
      <c r="BO9" s="295"/>
      <c r="BP9" s="295"/>
      <c r="BQ9" s="295"/>
      <c r="BR9" s="295"/>
      <c r="BS9" s="295"/>
      <c r="BT9" s="295"/>
      <c r="BU9" s="295"/>
      <c r="BV9" s="295"/>
      <c r="BW9" s="295"/>
      <c r="BX9" s="295"/>
      <c r="BY9" s="295"/>
      <c r="BZ9" s="295"/>
      <c r="CA9" s="295"/>
      <c r="CB9" s="295"/>
      <c r="CC9" s="295"/>
      <c r="CD9" s="295"/>
      <c r="CE9" s="295"/>
      <c r="CF9" s="295"/>
      <c r="CG9" s="295"/>
      <c r="CH9" s="295"/>
      <c r="CI9" s="295"/>
      <c r="CJ9" s="295"/>
      <c r="CK9" s="295"/>
      <c r="CL9" s="295"/>
      <c r="CM9" s="295"/>
      <c r="CN9" s="295"/>
      <c r="CO9" s="295"/>
      <c r="CP9" s="295"/>
      <c r="CQ9" s="295"/>
      <c r="CR9" s="295"/>
      <c r="CS9" s="295"/>
      <c r="CT9" s="295"/>
      <c r="CU9" s="295"/>
      <c r="CV9" s="295"/>
      <c r="CW9" s="295"/>
      <c r="CX9" s="295"/>
      <c r="CY9" s="295"/>
      <c r="CZ9" s="295"/>
      <c r="DA9" s="295"/>
      <c r="DB9" s="295"/>
      <c r="DC9" s="295"/>
      <c r="DD9" s="295"/>
      <c r="DE9" s="295"/>
      <c r="DF9" s="295"/>
      <c r="DG9" s="295"/>
      <c r="DH9" s="295"/>
      <c r="DI9" s="295"/>
      <c r="DJ9" s="295"/>
      <c r="DK9" s="295"/>
      <c r="DL9" s="295"/>
      <c r="DM9" s="295"/>
      <c r="DN9" s="295"/>
      <c r="DO9" s="295"/>
      <c r="DP9" s="295"/>
      <c r="DQ9" s="295"/>
      <c r="DR9" s="295"/>
      <c r="DS9" s="295"/>
      <c r="DT9" s="295"/>
      <c r="DU9" s="295"/>
      <c r="DV9" s="295"/>
      <c r="DW9" s="295"/>
      <c r="DX9" s="295"/>
      <c r="DY9" s="295"/>
      <c r="DZ9" s="295"/>
      <c r="EA9" s="295"/>
      <c r="EB9" s="295"/>
      <c r="EC9" s="295"/>
      <c r="ED9" s="295"/>
      <c r="EE9" s="295"/>
      <c r="EF9" s="295"/>
      <c r="EG9" s="295"/>
      <c r="EH9" s="295"/>
      <c r="EI9" s="295"/>
      <c r="EJ9" s="295"/>
      <c r="EK9" s="295"/>
      <c r="EL9" s="295"/>
      <c r="EM9" s="295"/>
      <c r="EN9" s="295"/>
      <c r="EO9" s="295"/>
      <c r="EP9" s="295"/>
      <c r="EQ9" s="295"/>
      <c r="ER9" s="295"/>
      <c r="ES9" s="295"/>
      <c r="ET9" s="295"/>
      <c r="EU9" s="295"/>
      <c r="EV9" s="295"/>
      <c r="EW9" s="295"/>
      <c r="EX9" s="295"/>
      <c r="EY9" s="295"/>
      <c r="EZ9" s="295"/>
      <c r="FA9" s="295"/>
      <c r="FB9" s="295"/>
      <c r="FC9" s="295"/>
      <c r="FD9" s="295"/>
      <c r="FE9" s="295"/>
      <c r="FF9" s="295"/>
      <c r="FG9" s="295"/>
      <c r="FH9" s="295"/>
      <c r="FI9" s="295"/>
      <c r="FJ9" s="295"/>
      <c r="FK9" s="295"/>
      <c r="FL9" s="295"/>
      <c r="FM9" s="295"/>
      <c r="FN9" s="295"/>
      <c r="FO9" s="295"/>
      <c r="FP9" s="295"/>
      <c r="FQ9" s="295"/>
      <c r="FR9" s="295"/>
      <c r="FS9" s="295"/>
      <c r="FT9" s="295"/>
      <c r="FU9" s="295"/>
      <c r="FV9" s="295"/>
      <c r="FW9" s="295"/>
      <c r="FX9" s="295"/>
      <c r="FY9" s="295"/>
      <c r="FZ9" s="295"/>
      <c r="GA9" s="295"/>
      <c r="GB9" s="295"/>
      <c r="GC9" s="295"/>
      <c r="GD9" s="295"/>
      <c r="GE9" s="295"/>
      <c r="GF9" s="295"/>
      <c r="GG9" s="295"/>
      <c r="GH9" s="295"/>
      <c r="GI9" s="295"/>
      <c r="GJ9" s="295"/>
      <c r="GK9" s="295"/>
      <c r="GL9" s="295"/>
      <c r="GM9" s="295"/>
      <c r="GN9" s="295"/>
      <c r="GO9" s="295"/>
      <c r="GP9" s="295"/>
      <c r="GQ9" s="295"/>
      <c r="GR9" s="295"/>
      <c r="GS9" s="295"/>
      <c r="GT9" s="295"/>
      <c r="GU9" s="295"/>
      <c r="GV9" s="295"/>
      <c r="GW9" s="295"/>
      <c r="GX9" s="295"/>
      <c r="GY9" s="295"/>
      <c r="GZ9" s="295"/>
      <c r="HA9" s="295"/>
      <c r="HB9" s="295"/>
      <c r="HC9" s="295"/>
      <c r="HD9" s="295"/>
      <c r="HE9" s="295"/>
      <c r="HF9" s="295"/>
      <c r="HG9" s="295"/>
      <c r="HH9" s="295"/>
      <c r="HI9" s="295"/>
      <c r="HJ9" s="295"/>
      <c r="HK9" s="295"/>
      <c r="HL9" s="295"/>
      <c r="HM9" s="295"/>
      <c r="HN9" s="295"/>
      <c r="HO9" s="295"/>
      <c r="HP9" s="295"/>
      <c r="HQ9" s="295"/>
      <c r="HR9" s="295"/>
      <c r="HS9" s="295"/>
      <c r="HT9" s="295"/>
      <c r="HU9" s="295"/>
      <c r="HV9" s="295"/>
      <c r="HW9" s="295"/>
      <c r="HX9" s="295"/>
      <c r="HY9" s="295"/>
      <c r="HZ9" s="295"/>
      <c r="IA9" s="295"/>
      <c r="IB9" s="295"/>
      <c r="IC9" s="295"/>
      <c r="ID9" s="295"/>
      <c r="IE9" s="295"/>
      <c r="IF9" s="295"/>
      <c r="IG9" s="295"/>
      <c r="IH9" s="295"/>
      <c r="II9" s="295"/>
      <c r="IJ9" s="295"/>
      <c r="IK9" s="295"/>
      <c r="IL9" s="295"/>
      <c r="IM9" s="295"/>
      <c r="IN9" s="295"/>
      <c r="IO9" s="295"/>
      <c r="IP9" s="295"/>
      <c r="IQ9" s="295"/>
      <c r="IR9" s="295"/>
      <c r="IS9" s="295"/>
      <c r="IT9" s="295"/>
      <c r="IU9" s="295"/>
      <c r="IV9" s="295"/>
      <c r="IW9" s="295"/>
      <c r="IX9" s="295"/>
      <c r="IY9" s="295"/>
      <c r="IZ9" s="295"/>
      <c r="JA9" s="295"/>
      <c r="JB9" s="295"/>
      <c r="JC9" s="295"/>
      <c r="JD9" s="295"/>
    </row>
    <row r="10" spans="1:264" s="274" customFormat="1" ht="14.1" customHeight="1">
      <c r="A10" s="256" t="s">
        <v>66</v>
      </c>
      <c r="B10" s="257">
        <v>43616</v>
      </c>
      <c r="C10" s="713" t="str">
        <f>"*"&amp;D10&amp;"*"</f>
        <v>*PDW1907-0010*</v>
      </c>
      <c r="D10" s="672" t="s">
        <v>5072</v>
      </c>
      <c r="E10" s="256" t="s">
        <v>3059</v>
      </c>
      <c r="F10" s="256"/>
      <c r="G10" s="297" t="s">
        <v>3060</v>
      </c>
      <c r="H10" s="258" t="s">
        <v>1889</v>
      </c>
      <c r="I10" s="258" t="s">
        <v>3061</v>
      </c>
      <c r="J10" s="256">
        <v>230</v>
      </c>
      <c r="K10" s="257">
        <v>43652</v>
      </c>
      <c r="L10" s="258" t="s">
        <v>2039</v>
      </c>
      <c r="M10" s="260" t="s">
        <v>3062</v>
      </c>
      <c r="N10" s="672"/>
      <c r="O10" s="257" t="s">
        <v>1291</v>
      </c>
      <c r="P10" s="257"/>
      <c r="Q10" s="257"/>
      <c r="R10" s="257" t="s">
        <v>5073</v>
      </c>
      <c r="S10" s="256">
        <v>245</v>
      </c>
      <c r="T10" s="256"/>
      <c r="U10" s="256" t="s">
        <v>5154</v>
      </c>
      <c r="V10" s="256" t="s">
        <v>1291</v>
      </c>
      <c r="W10" s="259"/>
      <c r="X10" s="680" t="s">
        <v>1831</v>
      </c>
      <c r="Y10" s="260" t="s">
        <v>2037</v>
      </c>
      <c r="Z10" s="672">
        <v>483</v>
      </c>
      <c r="AA10" s="261">
        <v>1201</v>
      </c>
      <c r="AB10" s="329">
        <f>S10/AI10+AJ10</f>
        <v>19.899999999999999</v>
      </c>
      <c r="AC10" s="329">
        <f t="shared" si="0"/>
        <v>199.96</v>
      </c>
      <c r="AD10" s="340">
        <f>(8+(AC10/60))</f>
        <v>11.332666666666666</v>
      </c>
      <c r="AE10" s="341">
        <f t="shared" si="1"/>
        <v>11</v>
      </c>
      <c r="AF10" s="340">
        <f t="shared" si="2"/>
        <v>11.1996</v>
      </c>
      <c r="AG10" s="262" t="s">
        <v>1330</v>
      </c>
      <c r="AH10" s="255" t="s">
        <v>2</v>
      </c>
      <c r="AI10" s="255">
        <v>50</v>
      </c>
      <c r="AJ10" s="255">
        <v>15</v>
      </c>
      <c r="AK10" s="255">
        <v>20</v>
      </c>
      <c r="AL10" s="255" t="s">
        <v>1631</v>
      </c>
    </row>
    <row r="11" spans="1:264" s="274" customFormat="1" ht="14.1" customHeight="1">
      <c r="A11" s="256">
        <v>260</v>
      </c>
      <c r="B11" s="257">
        <v>43634</v>
      </c>
      <c r="C11" s="713" t="str">
        <f>"*"&amp;D11&amp;"*"</f>
        <v>*PDR1907-0115*</v>
      </c>
      <c r="D11" s="672" t="s">
        <v>4279</v>
      </c>
      <c r="E11" s="256" t="s">
        <v>4278</v>
      </c>
      <c r="F11" s="256"/>
      <c r="G11" s="297" t="s">
        <v>4277</v>
      </c>
      <c r="H11" s="258" t="s">
        <v>1344</v>
      </c>
      <c r="I11" s="258" t="s">
        <v>4276</v>
      </c>
      <c r="J11" s="256">
        <v>1500</v>
      </c>
      <c r="K11" s="257">
        <v>22829</v>
      </c>
      <c r="L11" s="258" t="s">
        <v>1347</v>
      </c>
      <c r="M11" s="260" t="s">
        <v>4275</v>
      </c>
      <c r="N11" s="672">
        <v>657</v>
      </c>
      <c r="O11" s="257" t="s">
        <v>1291</v>
      </c>
      <c r="P11" s="257"/>
      <c r="Q11" s="257"/>
      <c r="R11" s="257">
        <v>43643</v>
      </c>
      <c r="S11" s="256">
        <v>1500</v>
      </c>
      <c r="T11" s="256"/>
      <c r="U11" s="256" t="s">
        <v>3930</v>
      </c>
      <c r="V11" s="256" t="s">
        <v>1291</v>
      </c>
      <c r="W11" s="259"/>
      <c r="X11" s="680" t="s">
        <v>1831</v>
      </c>
      <c r="Y11" s="260" t="s">
        <v>1346</v>
      </c>
      <c r="Z11" s="672">
        <v>554</v>
      </c>
      <c r="AA11" s="261">
        <v>1022</v>
      </c>
      <c r="AB11" s="329">
        <f>S11/AI11+AJ11</f>
        <v>30</v>
      </c>
      <c r="AC11" s="329">
        <f t="shared" si="0"/>
        <v>229.96</v>
      </c>
      <c r="AD11" s="340">
        <f>(8+(AC11/60))</f>
        <v>11.832666666666666</v>
      </c>
      <c r="AE11" s="341">
        <f t="shared" si="1"/>
        <v>11</v>
      </c>
      <c r="AF11" s="340">
        <f t="shared" si="2"/>
        <v>11.499599999999999</v>
      </c>
      <c r="AG11" s="262" t="s">
        <v>1330</v>
      </c>
      <c r="AH11" s="255" t="s">
        <v>2445</v>
      </c>
      <c r="AI11" s="255">
        <v>100</v>
      </c>
      <c r="AJ11" s="255">
        <v>15</v>
      </c>
      <c r="AK11" s="255">
        <v>20</v>
      </c>
      <c r="AL11" s="255" t="s">
        <v>4274</v>
      </c>
    </row>
    <row r="14" spans="1:264" s="792" customFormat="1" ht="15" customHeight="1">
      <c r="A14" s="256"/>
      <c r="B14" s="257">
        <v>43640</v>
      </c>
      <c r="C14" s="713" t="str">
        <f t="shared" ref="C14:C29" si="3">"*"&amp;D14&amp;"*"</f>
        <v>*PDR1907-0218*</v>
      </c>
      <c r="D14" s="672" t="s">
        <v>4891</v>
      </c>
      <c r="E14" s="256" t="s">
        <v>4890</v>
      </c>
      <c r="F14" s="256"/>
      <c r="G14" s="297" t="s">
        <v>3405</v>
      </c>
      <c r="H14" s="258" t="s">
        <v>1866</v>
      </c>
      <c r="I14" s="258" t="s">
        <v>4889</v>
      </c>
      <c r="J14" s="256">
        <v>20000</v>
      </c>
      <c r="K14" s="257">
        <v>22828</v>
      </c>
      <c r="L14" s="788" t="s">
        <v>4888</v>
      </c>
      <c r="M14" s="260" t="s">
        <v>3402</v>
      </c>
      <c r="N14" s="672"/>
      <c r="O14" s="257" t="s">
        <v>1291</v>
      </c>
      <c r="P14" s="257"/>
      <c r="Q14" s="257"/>
      <c r="R14" s="257">
        <v>43644</v>
      </c>
      <c r="S14" s="256">
        <v>20010</v>
      </c>
      <c r="T14" s="256"/>
      <c r="U14" s="256"/>
      <c r="V14" s="256"/>
      <c r="W14" s="259"/>
      <c r="X14" s="680" t="s">
        <v>1831</v>
      </c>
      <c r="Y14" s="260" t="s">
        <v>3401</v>
      </c>
      <c r="Z14" s="672">
        <v>361</v>
      </c>
      <c r="AA14" s="261">
        <v>1127</v>
      </c>
      <c r="AB14" s="329">
        <f t="shared" ref="AB14:AB30" si="4">S14/AI14+AJ14</f>
        <v>300.85714285714283</v>
      </c>
      <c r="AC14" s="329">
        <f>AB14+AC20</f>
        <v>1946.8342857142859</v>
      </c>
      <c r="AD14" s="340">
        <f t="shared" ref="AD14:AD30" si="5">(8+(AC14/60))</f>
        <v>40.447238095238099</v>
      </c>
      <c r="AE14" s="341">
        <f t="shared" ref="AE14:AE30" si="6">FLOOR(AD14,1)</f>
        <v>40</v>
      </c>
      <c r="AF14" s="340">
        <f t="shared" ref="AF14:AF30" si="7">(AE14+((AD14-AE14)*60*0.01))</f>
        <v>40.268342857142862</v>
      </c>
      <c r="AG14" s="262" t="s">
        <v>1330</v>
      </c>
      <c r="AH14" s="255" t="s">
        <v>2</v>
      </c>
      <c r="AI14" s="255">
        <v>70</v>
      </c>
      <c r="AJ14" s="255">
        <v>15</v>
      </c>
      <c r="AK14" s="255">
        <v>20</v>
      </c>
      <c r="AL14" s="255" t="s">
        <v>1907</v>
      </c>
    </row>
    <row r="15" spans="1:264" s="792" customFormat="1" ht="15" customHeight="1">
      <c r="A15" s="256"/>
      <c r="B15" s="257">
        <v>43640</v>
      </c>
      <c r="C15" s="713" t="str">
        <f t="shared" si="3"/>
        <v>*PDR1907-0197*</v>
      </c>
      <c r="D15" s="672" t="s">
        <v>4766</v>
      </c>
      <c r="E15" s="256" t="s">
        <v>4765</v>
      </c>
      <c r="F15" s="256"/>
      <c r="G15" s="297" t="s">
        <v>1533</v>
      </c>
      <c r="H15" s="258" t="s">
        <v>1358</v>
      </c>
      <c r="I15" s="258" t="s">
        <v>1532</v>
      </c>
      <c r="J15" s="256">
        <v>7010</v>
      </c>
      <c r="K15" s="257">
        <v>22829</v>
      </c>
      <c r="L15" s="258" t="s">
        <v>1531</v>
      </c>
      <c r="M15" s="260" t="s">
        <v>1708</v>
      </c>
      <c r="N15" s="672"/>
      <c r="O15" s="257" t="s">
        <v>1291</v>
      </c>
      <c r="P15" s="257"/>
      <c r="Q15" s="257"/>
      <c r="R15" s="257">
        <v>43644</v>
      </c>
      <c r="S15" s="256">
        <v>7010</v>
      </c>
      <c r="T15" s="256"/>
      <c r="U15" s="256"/>
      <c r="V15" s="256"/>
      <c r="W15" s="259"/>
      <c r="X15" s="680" t="s">
        <v>1829</v>
      </c>
      <c r="Y15" s="260" t="s">
        <v>1336</v>
      </c>
      <c r="Z15" s="672">
        <v>445</v>
      </c>
      <c r="AA15" s="261">
        <v>1311</v>
      </c>
      <c r="AB15" s="329">
        <f t="shared" si="4"/>
        <v>115.14285714285714</v>
      </c>
      <c r="AC15" s="329">
        <f>AB15+'28-6'!AC43</f>
        <v>1323.7485714285713</v>
      </c>
      <c r="AD15" s="340">
        <f t="shared" si="5"/>
        <v>30.062476190476186</v>
      </c>
      <c r="AE15" s="341">
        <f t="shared" si="6"/>
        <v>30</v>
      </c>
      <c r="AF15" s="340">
        <f t="shared" si="7"/>
        <v>30.037485714285712</v>
      </c>
      <c r="AG15" s="262" t="s">
        <v>1330</v>
      </c>
      <c r="AH15" s="290" t="s">
        <v>2</v>
      </c>
      <c r="AI15" s="255">
        <v>70</v>
      </c>
      <c r="AJ15" s="255">
        <v>15</v>
      </c>
      <c r="AK15" s="255">
        <v>20</v>
      </c>
      <c r="AL15" s="255" t="s">
        <v>1367</v>
      </c>
    </row>
    <row r="16" spans="1:264" s="792" customFormat="1" ht="15" customHeight="1">
      <c r="A16" s="256"/>
      <c r="B16" s="257">
        <v>43633</v>
      </c>
      <c r="C16" s="713" t="str">
        <f t="shared" si="3"/>
        <v>*PDR1907-0112*</v>
      </c>
      <c r="D16" s="672" t="s">
        <v>4220</v>
      </c>
      <c r="E16" s="256" t="s">
        <v>4219</v>
      </c>
      <c r="F16" s="256"/>
      <c r="G16" s="297" t="s">
        <v>1363</v>
      </c>
      <c r="H16" s="258" t="s">
        <v>1358</v>
      </c>
      <c r="I16" s="258" t="s">
        <v>1362</v>
      </c>
      <c r="J16" s="256">
        <v>5400</v>
      </c>
      <c r="K16" s="257">
        <v>22829</v>
      </c>
      <c r="L16" s="258" t="s">
        <v>1357</v>
      </c>
      <c r="M16" s="260" t="s">
        <v>1361</v>
      </c>
      <c r="N16" s="672"/>
      <c r="O16" s="257" t="s">
        <v>1291</v>
      </c>
      <c r="P16" s="257"/>
      <c r="Q16" s="257"/>
      <c r="R16" s="257">
        <v>43644</v>
      </c>
      <c r="S16" s="256">
        <v>5400</v>
      </c>
      <c r="T16" s="256"/>
      <c r="U16" s="256"/>
      <c r="V16" s="256"/>
      <c r="W16" s="259"/>
      <c r="X16" s="680" t="s">
        <v>1829</v>
      </c>
      <c r="Y16" s="260" t="s">
        <v>1336</v>
      </c>
      <c r="Z16" s="672">
        <v>445</v>
      </c>
      <c r="AA16" s="261">
        <v>1311</v>
      </c>
      <c r="AB16" s="329">
        <f t="shared" si="4"/>
        <v>92.142857142857139</v>
      </c>
      <c r="AC16" s="329">
        <f>AB16+'28-6'!AC44</f>
        <v>1344.462857142857</v>
      </c>
      <c r="AD16" s="340">
        <f t="shared" si="5"/>
        <v>30.407714285714285</v>
      </c>
      <c r="AE16" s="341">
        <f t="shared" si="6"/>
        <v>30</v>
      </c>
      <c r="AF16" s="340">
        <f t="shared" si="7"/>
        <v>30.244628571428571</v>
      </c>
      <c r="AG16" s="262" t="s">
        <v>1330</v>
      </c>
      <c r="AH16" s="290" t="s">
        <v>2</v>
      </c>
      <c r="AI16" s="255">
        <v>70</v>
      </c>
      <c r="AJ16" s="255">
        <v>15</v>
      </c>
      <c r="AK16" s="255">
        <v>20</v>
      </c>
      <c r="AL16" s="255" t="s">
        <v>1367</v>
      </c>
    </row>
    <row r="17" spans="1:264" s="792" customFormat="1" ht="15" customHeight="1">
      <c r="A17" s="263"/>
      <c r="B17" s="275">
        <v>43567</v>
      </c>
      <c r="C17" s="289" t="str">
        <f t="shared" si="3"/>
        <v>*PDR1907-0005*</v>
      </c>
      <c r="D17" s="265" t="s">
        <v>2258</v>
      </c>
      <c r="E17" s="263" t="s">
        <v>2257</v>
      </c>
      <c r="F17" s="263"/>
      <c r="G17" s="266" t="s">
        <v>2252</v>
      </c>
      <c r="H17" s="267" t="s">
        <v>1350</v>
      </c>
      <c r="I17" s="267" t="s">
        <v>2251</v>
      </c>
      <c r="J17" s="263">
        <v>1900</v>
      </c>
      <c r="K17" s="264">
        <v>43648</v>
      </c>
      <c r="L17" s="267" t="s">
        <v>1526</v>
      </c>
      <c r="M17" s="269" t="s">
        <v>2250</v>
      </c>
      <c r="N17" s="265"/>
      <c r="O17" s="275" t="s">
        <v>1291</v>
      </c>
      <c r="P17" s="275"/>
      <c r="Q17" s="275"/>
      <c r="R17" s="275">
        <v>43644</v>
      </c>
      <c r="S17" s="276">
        <v>1903</v>
      </c>
      <c r="T17" s="276"/>
      <c r="U17" s="263"/>
      <c r="V17" s="263"/>
      <c r="W17" s="268"/>
      <c r="X17" s="677" t="s">
        <v>1828</v>
      </c>
      <c r="Y17" s="671" t="s">
        <v>1524</v>
      </c>
      <c r="Z17" s="265">
        <v>624</v>
      </c>
      <c r="AA17" s="270">
        <v>2035</v>
      </c>
      <c r="AB17" s="329">
        <f t="shared" si="4"/>
        <v>42.185714285714283</v>
      </c>
      <c r="AC17" s="329">
        <f>AB17+AC16</f>
        <v>1386.6485714285714</v>
      </c>
      <c r="AD17" s="340">
        <f t="shared" si="5"/>
        <v>31.110809523809522</v>
      </c>
      <c r="AE17" s="341">
        <f t="shared" si="6"/>
        <v>31</v>
      </c>
      <c r="AF17" s="340">
        <f t="shared" si="7"/>
        <v>31.066485714285712</v>
      </c>
      <c r="AG17" s="271" t="s">
        <v>1330</v>
      </c>
      <c r="AH17" s="290" t="s">
        <v>2</v>
      </c>
      <c r="AI17" s="255">
        <v>70</v>
      </c>
      <c r="AJ17" s="290">
        <v>15</v>
      </c>
      <c r="AK17" s="290">
        <v>10</v>
      </c>
      <c r="AL17" s="290" t="s">
        <v>2249</v>
      </c>
      <c r="AM17" s="294"/>
      <c r="AN17" s="294"/>
      <c r="AO17" s="294"/>
      <c r="AP17" s="294"/>
      <c r="AQ17" s="294"/>
      <c r="AR17" s="294"/>
      <c r="AS17" s="294"/>
      <c r="AT17" s="294"/>
      <c r="AU17" s="294"/>
      <c r="AV17" s="294"/>
      <c r="AW17" s="294"/>
      <c r="AX17" s="294"/>
      <c r="AY17" s="294"/>
      <c r="AZ17" s="294"/>
      <c r="BA17" s="294"/>
      <c r="BB17" s="294"/>
      <c r="BC17" s="294"/>
      <c r="BD17" s="294"/>
      <c r="BE17" s="294"/>
      <c r="BF17" s="294"/>
      <c r="BG17" s="294"/>
      <c r="BH17" s="294"/>
      <c r="BI17" s="294"/>
      <c r="BJ17" s="294"/>
      <c r="BK17" s="294"/>
      <c r="BL17" s="294"/>
      <c r="BM17" s="294"/>
      <c r="BN17" s="294"/>
      <c r="BO17" s="294"/>
      <c r="BP17" s="294"/>
      <c r="BQ17" s="294"/>
      <c r="BR17" s="294"/>
      <c r="BS17" s="294"/>
      <c r="BT17" s="294"/>
      <c r="BU17" s="294"/>
      <c r="BV17" s="294"/>
      <c r="BW17" s="294"/>
      <c r="BX17" s="294"/>
      <c r="BY17" s="294"/>
      <c r="BZ17" s="294"/>
      <c r="CA17" s="294"/>
      <c r="CB17" s="294"/>
      <c r="CC17" s="294"/>
      <c r="CD17" s="294"/>
      <c r="CE17" s="294"/>
      <c r="CF17" s="294"/>
      <c r="CG17" s="294"/>
      <c r="CH17" s="294"/>
      <c r="CI17" s="294"/>
      <c r="CJ17" s="294"/>
      <c r="CK17" s="294"/>
      <c r="CL17" s="294"/>
      <c r="CM17" s="294"/>
      <c r="CN17" s="294"/>
      <c r="CO17" s="294"/>
      <c r="CP17" s="294"/>
      <c r="CQ17" s="294"/>
      <c r="CR17" s="294"/>
      <c r="CS17" s="294"/>
      <c r="CT17" s="294"/>
      <c r="CU17" s="294"/>
      <c r="CV17" s="294"/>
      <c r="CW17" s="294"/>
      <c r="CX17" s="294"/>
      <c r="CY17" s="294"/>
      <c r="CZ17" s="294"/>
      <c r="DA17" s="294"/>
      <c r="DB17" s="294"/>
      <c r="DC17" s="294"/>
      <c r="DD17" s="294"/>
      <c r="DE17" s="294"/>
      <c r="DF17" s="294"/>
      <c r="DG17" s="294"/>
      <c r="DH17" s="294"/>
      <c r="DI17" s="294"/>
      <c r="DJ17" s="294"/>
      <c r="DK17" s="294"/>
      <c r="DL17" s="294"/>
      <c r="DM17" s="294"/>
      <c r="DN17" s="294"/>
      <c r="DO17" s="294"/>
      <c r="DP17" s="294"/>
      <c r="DQ17" s="294"/>
      <c r="DR17" s="294"/>
      <c r="DS17" s="294"/>
      <c r="DT17" s="294"/>
      <c r="DU17" s="294"/>
      <c r="DV17" s="294"/>
      <c r="DW17" s="294"/>
      <c r="DX17" s="294"/>
      <c r="DY17" s="294"/>
      <c r="DZ17" s="294"/>
      <c r="EA17" s="294"/>
      <c r="EB17" s="294"/>
      <c r="EC17" s="294"/>
      <c r="ED17" s="294"/>
      <c r="EE17" s="294"/>
      <c r="EF17" s="294"/>
      <c r="EG17" s="294"/>
      <c r="EH17" s="294"/>
      <c r="EI17" s="294"/>
      <c r="EJ17" s="294"/>
      <c r="EK17" s="294"/>
      <c r="EL17" s="294"/>
      <c r="EM17" s="294"/>
      <c r="EN17" s="294"/>
      <c r="EO17" s="294"/>
      <c r="EP17" s="294"/>
      <c r="EQ17" s="294"/>
      <c r="ER17" s="294"/>
      <c r="ES17" s="294"/>
      <c r="ET17" s="294"/>
      <c r="EU17" s="294"/>
      <c r="EV17" s="294"/>
      <c r="EW17" s="294"/>
      <c r="EX17" s="294"/>
      <c r="EY17" s="294"/>
      <c r="EZ17" s="294"/>
      <c r="FA17" s="294"/>
      <c r="FB17" s="294"/>
      <c r="FC17" s="294"/>
      <c r="FD17" s="294"/>
      <c r="FE17" s="294"/>
      <c r="FF17" s="294"/>
      <c r="FG17" s="294"/>
      <c r="FH17" s="294"/>
      <c r="FI17" s="294"/>
      <c r="FJ17" s="294"/>
      <c r="FK17" s="294"/>
      <c r="FL17" s="294"/>
      <c r="FM17" s="294"/>
      <c r="FN17" s="294"/>
      <c r="FO17" s="294"/>
      <c r="FP17" s="294"/>
      <c r="FQ17" s="294"/>
      <c r="FR17" s="294"/>
      <c r="FS17" s="294"/>
      <c r="FT17" s="294"/>
      <c r="FU17" s="294"/>
      <c r="FV17" s="294"/>
      <c r="FW17" s="294"/>
      <c r="FX17" s="294"/>
      <c r="FY17" s="294"/>
      <c r="FZ17" s="294"/>
      <c r="GA17" s="294"/>
      <c r="GB17" s="294"/>
      <c r="GC17" s="294"/>
      <c r="GD17" s="294"/>
      <c r="GE17" s="294"/>
      <c r="GF17" s="294"/>
      <c r="GG17" s="294"/>
      <c r="GH17" s="294"/>
      <c r="GI17" s="294"/>
      <c r="GJ17" s="294"/>
      <c r="GK17" s="294"/>
      <c r="GL17" s="294"/>
      <c r="GM17" s="294"/>
      <c r="GN17" s="294"/>
      <c r="GO17" s="294"/>
      <c r="GP17" s="294"/>
      <c r="GQ17" s="294"/>
      <c r="GR17" s="294"/>
      <c r="GS17" s="294"/>
      <c r="GT17" s="294"/>
      <c r="GU17" s="294"/>
      <c r="GV17" s="294"/>
      <c r="GW17" s="294"/>
      <c r="GX17" s="294"/>
      <c r="GY17" s="294"/>
      <c r="GZ17" s="294"/>
      <c r="HA17" s="294"/>
      <c r="HB17" s="294"/>
      <c r="HC17" s="294"/>
      <c r="HD17" s="294"/>
      <c r="HE17" s="294"/>
      <c r="HF17" s="294"/>
      <c r="HG17" s="294"/>
      <c r="HH17" s="294"/>
      <c r="HI17" s="294"/>
      <c r="HJ17" s="294"/>
      <c r="HK17" s="294"/>
      <c r="HL17" s="294"/>
      <c r="HM17" s="294"/>
      <c r="HN17" s="294"/>
      <c r="HO17" s="294"/>
      <c r="HP17" s="294"/>
      <c r="HQ17" s="294"/>
      <c r="HR17" s="294"/>
      <c r="HS17" s="294"/>
      <c r="HT17" s="294"/>
      <c r="HU17" s="294"/>
      <c r="HV17" s="294"/>
      <c r="HW17" s="294"/>
      <c r="HX17" s="294"/>
      <c r="HY17" s="294"/>
      <c r="HZ17" s="294"/>
      <c r="IA17" s="294"/>
      <c r="IB17" s="294"/>
      <c r="IC17" s="294"/>
      <c r="ID17" s="294"/>
      <c r="IE17" s="294"/>
      <c r="IF17" s="294"/>
      <c r="IG17" s="294"/>
      <c r="IH17" s="294"/>
      <c r="II17" s="294"/>
      <c r="IJ17" s="294"/>
      <c r="IK17" s="294"/>
      <c r="IL17" s="294"/>
      <c r="IM17" s="294"/>
      <c r="IN17" s="294"/>
      <c r="IO17" s="294"/>
      <c r="IP17" s="294"/>
      <c r="IQ17" s="294"/>
      <c r="IR17" s="294"/>
      <c r="IS17" s="294"/>
      <c r="IT17" s="294"/>
      <c r="IU17" s="294"/>
      <c r="IV17" s="294"/>
      <c r="IW17" s="294"/>
      <c r="IX17" s="294"/>
      <c r="IY17" s="294"/>
      <c r="IZ17" s="294"/>
      <c r="JA17" s="294"/>
      <c r="JB17" s="294"/>
      <c r="JC17" s="294"/>
      <c r="JD17" s="294"/>
    </row>
    <row r="18" spans="1:264" s="792" customFormat="1" ht="15" customHeight="1">
      <c r="A18" s="256"/>
      <c r="B18" s="257">
        <v>43640</v>
      </c>
      <c r="C18" s="713" t="str">
        <f t="shared" si="3"/>
        <v>*PDR1907-0214*</v>
      </c>
      <c r="D18" s="672" t="s">
        <v>4794</v>
      </c>
      <c r="E18" s="256" t="s">
        <v>4792</v>
      </c>
      <c r="F18" s="256"/>
      <c r="G18" s="297" t="s">
        <v>4422</v>
      </c>
      <c r="H18" s="258" t="s">
        <v>4423</v>
      </c>
      <c r="I18" s="258" t="s">
        <v>4424</v>
      </c>
      <c r="J18" s="256">
        <v>6000</v>
      </c>
      <c r="K18" s="257">
        <v>22829</v>
      </c>
      <c r="L18" s="258" t="s">
        <v>1371</v>
      </c>
      <c r="M18" s="260" t="s">
        <v>4425</v>
      </c>
      <c r="N18" s="672"/>
      <c r="O18" s="257" t="s">
        <v>1291</v>
      </c>
      <c r="P18" s="257"/>
      <c r="Q18" s="257"/>
      <c r="R18" s="257">
        <v>43644</v>
      </c>
      <c r="S18" s="256">
        <v>6000</v>
      </c>
      <c r="T18" s="256"/>
      <c r="U18" s="256"/>
      <c r="V18" s="256"/>
      <c r="W18" s="259"/>
      <c r="X18" s="680" t="s">
        <v>1828</v>
      </c>
      <c r="Y18" s="674" t="s">
        <v>1944</v>
      </c>
      <c r="Z18" s="672">
        <v>454</v>
      </c>
      <c r="AA18" s="261">
        <v>1435</v>
      </c>
      <c r="AB18" s="329">
        <f t="shared" si="4"/>
        <v>100.71428571428571</v>
      </c>
      <c r="AC18" s="329">
        <f>AB18+AC17</f>
        <v>1487.3628571428571</v>
      </c>
      <c r="AD18" s="340">
        <f t="shared" si="5"/>
        <v>32.789380952380952</v>
      </c>
      <c r="AE18" s="341">
        <f t="shared" si="6"/>
        <v>32</v>
      </c>
      <c r="AF18" s="340">
        <f t="shared" si="7"/>
        <v>32.47362857142857</v>
      </c>
      <c r="AG18" s="262" t="s">
        <v>1330</v>
      </c>
      <c r="AH18" s="290" t="s">
        <v>2</v>
      </c>
      <c r="AI18" s="255">
        <v>70</v>
      </c>
      <c r="AJ18" s="255">
        <v>15</v>
      </c>
      <c r="AK18" s="255">
        <v>10</v>
      </c>
      <c r="AL18" s="255" t="s">
        <v>4427</v>
      </c>
    </row>
    <row r="19" spans="1:264" s="792" customFormat="1" ht="15" customHeight="1">
      <c r="A19" s="256"/>
      <c r="B19" s="257">
        <v>43640</v>
      </c>
      <c r="C19" s="713" t="str">
        <f t="shared" si="3"/>
        <v>*PDR1907-0215*</v>
      </c>
      <c r="D19" s="672" t="s">
        <v>4793</v>
      </c>
      <c r="E19" s="256" t="s">
        <v>4792</v>
      </c>
      <c r="F19" s="256"/>
      <c r="G19" s="297" t="s">
        <v>4429</v>
      </c>
      <c r="H19" s="258" t="s">
        <v>4423</v>
      </c>
      <c r="I19" s="258" t="s">
        <v>4430</v>
      </c>
      <c r="J19" s="256">
        <v>6000</v>
      </c>
      <c r="K19" s="257">
        <v>22829</v>
      </c>
      <c r="L19" s="258" t="s">
        <v>1371</v>
      </c>
      <c r="M19" s="260" t="s">
        <v>4431</v>
      </c>
      <c r="N19" s="672"/>
      <c r="O19" s="257" t="s">
        <v>1291</v>
      </c>
      <c r="P19" s="258"/>
      <c r="Q19" s="258"/>
      <c r="R19" s="257">
        <v>43644</v>
      </c>
      <c r="S19" s="256">
        <v>6000</v>
      </c>
      <c r="T19" s="256"/>
      <c r="U19" s="256"/>
      <c r="V19" s="256"/>
      <c r="W19" s="259"/>
      <c r="X19" s="680" t="s">
        <v>1828</v>
      </c>
      <c r="Y19" s="674" t="s">
        <v>1944</v>
      </c>
      <c r="Z19" s="672">
        <v>474</v>
      </c>
      <c r="AA19" s="261">
        <v>1435</v>
      </c>
      <c r="AB19" s="329">
        <f t="shared" si="4"/>
        <v>100.71428571428571</v>
      </c>
      <c r="AC19" s="329">
        <f>AB19+AC18</f>
        <v>1588.0771428571429</v>
      </c>
      <c r="AD19" s="340">
        <f t="shared" si="5"/>
        <v>34.467952380952383</v>
      </c>
      <c r="AE19" s="341">
        <f t="shared" si="6"/>
        <v>34</v>
      </c>
      <c r="AF19" s="340">
        <f t="shared" si="7"/>
        <v>34.280771428571427</v>
      </c>
      <c r="AG19" s="262" t="s">
        <v>1330</v>
      </c>
      <c r="AH19" s="290" t="s">
        <v>2</v>
      </c>
      <c r="AI19" s="255">
        <v>70</v>
      </c>
      <c r="AJ19" s="255">
        <v>15</v>
      </c>
      <c r="AK19" s="255">
        <v>10</v>
      </c>
      <c r="AL19" s="255" t="s">
        <v>4427</v>
      </c>
    </row>
    <row r="20" spans="1:264" s="792" customFormat="1" ht="15" customHeight="1">
      <c r="A20" s="256"/>
      <c r="B20" s="257">
        <v>43607</v>
      </c>
      <c r="C20" s="713" t="str">
        <f t="shared" si="3"/>
        <v>*PDR1908-0002*</v>
      </c>
      <c r="D20" s="672" t="s">
        <v>4798</v>
      </c>
      <c r="E20" s="256" t="s">
        <v>4797</v>
      </c>
      <c r="F20" s="256"/>
      <c r="G20" s="297" t="s">
        <v>3424</v>
      </c>
      <c r="H20" s="258" t="s">
        <v>1350</v>
      </c>
      <c r="I20" s="258" t="s">
        <v>3423</v>
      </c>
      <c r="J20" s="256">
        <v>3000</v>
      </c>
      <c r="K20" s="257">
        <v>43648</v>
      </c>
      <c r="L20" s="258" t="s">
        <v>3422</v>
      </c>
      <c r="M20" s="260" t="s">
        <v>3421</v>
      </c>
      <c r="N20" s="672"/>
      <c r="O20" s="257" t="s">
        <v>1291</v>
      </c>
      <c r="P20" s="257"/>
      <c r="Q20" s="257"/>
      <c r="R20" s="257">
        <v>43644</v>
      </c>
      <c r="S20" s="256">
        <v>3003</v>
      </c>
      <c r="T20" s="256"/>
      <c r="U20" s="256"/>
      <c r="V20" s="256"/>
      <c r="W20" s="259"/>
      <c r="X20" s="680" t="s">
        <v>1828</v>
      </c>
      <c r="Y20" s="674" t="s">
        <v>1380</v>
      </c>
      <c r="Z20" s="672">
        <v>550</v>
      </c>
      <c r="AA20" s="261">
        <v>1293</v>
      </c>
      <c r="AB20" s="329">
        <f t="shared" si="4"/>
        <v>57.9</v>
      </c>
      <c r="AC20" s="329">
        <f>AB20+AC19</f>
        <v>1645.977142857143</v>
      </c>
      <c r="AD20" s="340">
        <f t="shared" si="5"/>
        <v>35.432952380952386</v>
      </c>
      <c r="AE20" s="341">
        <f t="shared" si="6"/>
        <v>35</v>
      </c>
      <c r="AF20" s="340">
        <f t="shared" si="7"/>
        <v>35.259771428571433</v>
      </c>
      <c r="AG20" s="262" t="s">
        <v>1330</v>
      </c>
      <c r="AH20" s="255" t="s">
        <v>2</v>
      </c>
      <c r="AI20" s="255">
        <v>70</v>
      </c>
      <c r="AJ20" s="255">
        <v>15</v>
      </c>
      <c r="AK20" s="255">
        <v>10</v>
      </c>
      <c r="AL20" s="255">
        <v>0</v>
      </c>
    </row>
    <row r="21" spans="1:264" s="792" customFormat="1" ht="15" customHeight="1">
      <c r="A21" s="256"/>
      <c r="B21" s="257">
        <v>43642</v>
      </c>
      <c r="C21" s="713" t="str">
        <f t="shared" si="3"/>
        <v>*PDR1907-0221*</v>
      </c>
      <c r="D21" s="672" t="s">
        <v>5059</v>
      </c>
      <c r="E21" s="256" t="s">
        <v>5058</v>
      </c>
      <c r="F21" s="256"/>
      <c r="G21" s="297" t="s">
        <v>5057</v>
      </c>
      <c r="H21" s="258" t="s">
        <v>1310</v>
      </c>
      <c r="I21" s="258" t="s">
        <v>5056</v>
      </c>
      <c r="J21" s="256">
        <v>550</v>
      </c>
      <c r="K21" s="257">
        <v>22830</v>
      </c>
      <c r="L21" s="258" t="s">
        <v>5055</v>
      </c>
      <c r="M21" s="260" t="s">
        <v>5054</v>
      </c>
      <c r="N21" s="672"/>
      <c r="O21" s="257" t="s">
        <v>1291</v>
      </c>
      <c r="P21" s="257"/>
      <c r="Q21" s="257"/>
      <c r="R21" s="257">
        <v>43644</v>
      </c>
      <c r="S21" s="256">
        <v>550</v>
      </c>
      <c r="T21" s="256"/>
      <c r="U21" s="256"/>
      <c r="V21" s="256"/>
      <c r="W21" s="259"/>
      <c r="X21" s="680" t="s">
        <v>1829</v>
      </c>
      <c r="Y21" s="260" t="s">
        <v>1313</v>
      </c>
      <c r="Z21" s="672">
        <v>816</v>
      </c>
      <c r="AA21" s="261">
        <v>1767</v>
      </c>
      <c r="AB21" s="329">
        <f t="shared" si="4"/>
        <v>26</v>
      </c>
      <c r="AC21" s="329">
        <f>AB21+AC14</f>
        <v>1972.8342857142859</v>
      </c>
      <c r="AD21" s="340">
        <f t="shared" si="5"/>
        <v>40.880571428571429</v>
      </c>
      <c r="AE21" s="341">
        <f t="shared" si="6"/>
        <v>40</v>
      </c>
      <c r="AF21" s="340">
        <f t="shared" si="7"/>
        <v>40.52834285714286</v>
      </c>
      <c r="AG21" s="262" t="s">
        <v>1330</v>
      </c>
      <c r="AH21" s="255" t="s">
        <v>2</v>
      </c>
      <c r="AI21" s="255">
        <v>50</v>
      </c>
      <c r="AJ21" s="255">
        <v>15</v>
      </c>
      <c r="AK21" s="255">
        <v>20</v>
      </c>
      <c r="AL21" s="255" t="s">
        <v>5053</v>
      </c>
    </row>
    <row r="22" spans="1:264" s="792" customFormat="1" ht="15" customHeight="1">
      <c r="A22" s="256"/>
      <c r="B22" s="257">
        <v>43642</v>
      </c>
      <c r="C22" s="713" t="str">
        <f t="shared" si="3"/>
        <v>*PDR1907-0222*</v>
      </c>
      <c r="D22" s="672" t="s">
        <v>5052</v>
      </c>
      <c r="E22" s="256" t="s">
        <v>5049</v>
      </c>
      <c r="F22" s="256"/>
      <c r="G22" s="297" t="s">
        <v>2999</v>
      </c>
      <c r="H22" s="258" t="s">
        <v>1310</v>
      </c>
      <c r="I22" s="258" t="s">
        <v>5051</v>
      </c>
      <c r="J22" s="256">
        <v>500</v>
      </c>
      <c r="K22" s="257">
        <v>22830</v>
      </c>
      <c r="L22" s="258" t="s">
        <v>2100</v>
      </c>
      <c r="M22" s="260" t="s">
        <v>2997</v>
      </c>
      <c r="N22" s="672"/>
      <c r="O22" s="257" t="s">
        <v>1291</v>
      </c>
      <c r="P22" s="257"/>
      <c r="Q22" s="257"/>
      <c r="R22" s="257">
        <v>43644</v>
      </c>
      <c r="S22" s="256">
        <v>500</v>
      </c>
      <c r="T22" s="256"/>
      <c r="U22" s="256"/>
      <c r="V22" s="256"/>
      <c r="W22" s="259"/>
      <c r="X22" s="680" t="s">
        <v>1829</v>
      </c>
      <c r="Y22" s="260" t="s">
        <v>3195</v>
      </c>
      <c r="Z22" s="672">
        <v>586</v>
      </c>
      <c r="AA22" s="261">
        <v>1767</v>
      </c>
      <c r="AB22" s="329">
        <f t="shared" si="4"/>
        <v>22.142857142857142</v>
      </c>
      <c r="AC22" s="329">
        <f>AB22+AC21</f>
        <v>1994.977142857143</v>
      </c>
      <c r="AD22" s="340">
        <f t="shared" si="5"/>
        <v>41.249619047619049</v>
      </c>
      <c r="AE22" s="341">
        <f t="shared" si="6"/>
        <v>41</v>
      </c>
      <c r="AF22" s="340">
        <f t="shared" si="7"/>
        <v>41.149771428571427</v>
      </c>
      <c r="AG22" s="262" t="s">
        <v>1330</v>
      </c>
      <c r="AH22" s="255" t="s">
        <v>2</v>
      </c>
      <c r="AI22" s="255">
        <v>70</v>
      </c>
      <c r="AJ22" s="255">
        <v>15</v>
      </c>
      <c r="AK22" s="255">
        <v>20</v>
      </c>
      <c r="AL22" s="255" t="s">
        <v>2996</v>
      </c>
    </row>
    <row r="23" spans="1:264" s="792" customFormat="1" ht="15" customHeight="1">
      <c r="A23" s="256"/>
      <c r="B23" s="257">
        <v>43642</v>
      </c>
      <c r="C23" s="713" t="str">
        <f t="shared" si="3"/>
        <v>*PDR1907-0223*</v>
      </c>
      <c r="D23" s="672" t="s">
        <v>5050</v>
      </c>
      <c r="E23" s="256" t="s">
        <v>5049</v>
      </c>
      <c r="F23" s="256"/>
      <c r="G23" s="297" t="s">
        <v>2994</v>
      </c>
      <c r="H23" s="258" t="s">
        <v>1310</v>
      </c>
      <c r="I23" s="258" t="s">
        <v>2993</v>
      </c>
      <c r="J23" s="256">
        <v>500</v>
      </c>
      <c r="K23" s="257">
        <v>22830</v>
      </c>
      <c r="L23" s="258" t="s">
        <v>2992</v>
      </c>
      <c r="M23" s="260" t="s">
        <v>2991</v>
      </c>
      <c r="N23" s="672"/>
      <c r="O23" s="257" t="s">
        <v>1291</v>
      </c>
      <c r="P23" s="257"/>
      <c r="Q23" s="257"/>
      <c r="R23" s="257">
        <v>43644</v>
      </c>
      <c r="S23" s="256">
        <v>500</v>
      </c>
      <c r="T23" s="256"/>
      <c r="U23" s="256"/>
      <c r="V23" s="256"/>
      <c r="W23" s="259"/>
      <c r="X23" s="680" t="s">
        <v>1829</v>
      </c>
      <c r="Y23" s="260" t="s">
        <v>3195</v>
      </c>
      <c r="Z23" s="672">
        <v>580</v>
      </c>
      <c r="AA23" s="261">
        <v>1695</v>
      </c>
      <c r="AB23" s="329">
        <f t="shared" si="4"/>
        <v>22.142857142857142</v>
      </c>
      <c r="AC23" s="329">
        <f>AB23+AC22</f>
        <v>2017.1200000000001</v>
      </c>
      <c r="AD23" s="340">
        <f t="shared" si="5"/>
        <v>41.61866666666667</v>
      </c>
      <c r="AE23" s="341">
        <f t="shared" si="6"/>
        <v>41</v>
      </c>
      <c r="AF23" s="340">
        <f t="shared" si="7"/>
        <v>41.371200000000002</v>
      </c>
      <c r="AG23" s="262" t="s">
        <v>1330</v>
      </c>
      <c r="AH23" s="255" t="s">
        <v>2</v>
      </c>
      <c r="AI23" s="255">
        <v>70</v>
      </c>
      <c r="AJ23" s="255">
        <v>15</v>
      </c>
      <c r="AK23" s="255">
        <v>20</v>
      </c>
      <c r="AL23" s="255" t="s">
        <v>2990</v>
      </c>
    </row>
    <row r="24" spans="1:264" s="792" customFormat="1" ht="15" customHeight="1">
      <c r="A24" s="256"/>
      <c r="B24" s="257">
        <v>43640</v>
      </c>
      <c r="C24" s="713" t="str">
        <f t="shared" si="3"/>
        <v>*PDR1906-1457*</v>
      </c>
      <c r="D24" s="672" t="s">
        <v>4731</v>
      </c>
      <c r="E24" s="256" t="s">
        <v>4721</v>
      </c>
      <c r="F24" s="256"/>
      <c r="G24" s="297" t="s">
        <v>4728</v>
      </c>
      <c r="H24" s="258" t="s">
        <v>4719</v>
      </c>
      <c r="I24" s="258" t="s">
        <v>4727</v>
      </c>
      <c r="J24" s="256">
        <v>2000</v>
      </c>
      <c r="K24" s="257">
        <v>22826</v>
      </c>
      <c r="L24" s="258" t="s">
        <v>4726</v>
      </c>
      <c r="M24" s="260" t="s">
        <v>4725</v>
      </c>
      <c r="N24" s="672" t="s">
        <v>1308</v>
      </c>
      <c r="O24" s="257"/>
      <c r="P24" s="257"/>
      <c r="Q24" s="257">
        <v>43638</v>
      </c>
      <c r="R24" s="257">
        <v>43645</v>
      </c>
      <c r="S24" s="256">
        <v>2000</v>
      </c>
      <c r="T24" s="256" t="s">
        <v>2208</v>
      </c>
      <c r="U24" s="256"/>
      <c r="V24" s="256"/>
      <c r="W24" s="259"/>
      <c r="X24" s="680" t="s">
        <v>1828</v>
      </c>
      <c r="Y24" s="674" t="s">
        <v>2535</v>
      </c>
      <c r="Z24" s="672">
        <v>515</v>
      </c>
      <c r="AA24" s="261">
        <v>1685</v>
      </c>
      <c r="AB24" s="329">
        <f t="shared" si="4"/>
        <v>90</v>
      </c>
      <c r="AC24" s="329">
        <f>AB24+'28-6'!AC33</f>
        <v>800.50571428571425</v>
      </c>
      <c r="AD24" s="340">
        <f t="shared" si="5"/>
        <v>21.341761904761903</v>
      </c>
      <c r="AE24" s="341">
        <f t="shared" si="6"/>
        <v>21</v>
      </c>
      <c r="AF24" s="340">
        <f t="shared" si="7"/>
        <v>21.205057142857143</v>
      </c>
      <c r="AG24" s="262" t="s">
        <v>1330</v>
      </c>
      <c r="AH24" s="255" t="s">
        <v>2</v>
      </c>
      <c r="AI24" s="255">
        <v>50</v>
      </c>
      <c r="AJ24" s="255">
        <v>50</v>
      </c>
      <c r="AK24" s="255">
        <v>10</v>
      </c>
      <c r="AL24" s="255" t="s">
        <v>4716</v>
      </c>
    </row>
    <row r="25" spans="1:264" s="792" customFormat="1" ht="15" customHeight="1">
      <c r="A25" s="256"/>
      <c r="B25" s="257">
        <v>43640</v>
      </c>
      <c r="C25" s="713" t="str">
        <f t="shared" si="3"/>
        <v>*PDR1906-1459*</v>
      </c>
      <c r="D25" s="672" t="s">
        <v>4730</v>
      </c>
      <c r="E25" s="256" t="s">
        <v>4721</v>
      </c>
      <c r="F25" s="256"/>
      <c r="G25" s="297" t="s">
        <v>4728</v>
      </c>
      <c r="H25" s="258" t="s">
        <v>4719</v>
      </c>
      <c r="I25" s="258" t="s">
        <v>4727</v>
      </c>
      <c r="J25" s="256">
        <v>2000</v>
      </c>
      <c r="K25" s="257">
        <v>22826</v>
      </c>
      <c r="L25" s="258" t="s">
        <v>4726</v>
      </c>
      <c r="M25" s="260" t="s">
        <v>4725</v>
      </c>
      <c r="N25" s="672" t="s">
        <v>1308</v>
      </c>
      <c r="O25" s="257" t="s">
        <v>1291</v>
      </c>
      <c r="P25" s="257"/>
      <c r="Q25" s="257"/>
      <c r="R25" s="257">
        <v>43645</v>
      </c>
      <c r="S25" s="256">
        <v>2000</v>
      </c>
      <c r="T25" s="256" t="s">
        <v>2208</v>
      </c>
      <c r="U25" s="256"/>
      <c r="V25" s="256"/>
      <c r="W25" s="259"/>
      <c r="X25" s="680" t="s">
        <v>1828</v>
      </c>
      <c r="Y25" s="674" t="s">
        <v>2535</v>
      </c>
      <c r="Z25" s="672">
        <v>515</v>
      </c>
      <c r="AA25" s="261">
        <v>1685</v>
      </c>
      <c r="AB25" s="329">
        <f t="shared" si="4"/>
        <v>40</v>
      </c>
      <c r="AC25" s="329">
        <f t="shared" ref="AC25:AC30" si="8">AB25+AC24</f>
        <v>840.50571428571425</v>
      </c>
      <c r="AD25" s="340">
        <f t="shared" si="5"/>
        <v>22.008428571428571</v>
      </c>
      <c r="AE25" s="341">
        <f t="shared" si="6"/>
        <v>22</v>
      </c>
      <c r="AF25" s="340">
        <f t="shared" si="7"/>
        <v>22.005057142857144</v>
      </c>
      <c r="AG25" s="262" t="s">
        <v>1330</v>
      </c>
      <c r="AH25" s="255" t="s">
        <v>2</v>
      </c>
      <c r="AI25" s="255">
        <v>50</v>
      </c>
      <c r="AJ25" s="255"/>
      <c r="AK25" s="255">
        <v>10</v>
      </c>
      <c r="AL25" s="255" t="s">
        <v>4716</v>
      </c>
    </row>
    <row r="26" spans="1:264" s="792" customFormat="1" ht="15" customHeight="1">
      <c r="A26" s="256"/>
      <c r="B26" s="257">
        <v>43640</v>
      </c>
      <c r="C26" s="713" t="str">
        <f t="shared" si="3"/>
        <v>*PDR1906-1461*</v>
      </c>
      <c r="D26" s="672" t="s">
        <v>4729</v>
      </c>
      <c r="E26" s="256" t="s">
        <v>4721</v>
      </c>
      <c r="F26" s="256"/>
      <c r="G26" s="297" t="s">
        <v>4728</v>
      </c>
      <c r="H26" s="258" t="s">
        <v>4719</v>
      </c>
      <c r="I26" s="258" t="s">
        <v>4727</v>
      </c>
      <c r="J26" s="256">
        <v>2000</v>
      </c>
      <c r="K26" s="257">
        <v>22826</v>
      </c>
      <c r="L26" s="258" t="s">
        <v>4726</v>
      </c>
      <c r="M26" s="260" t="s">
        <v>4725</v>
      </c>
      <c r="N26" s="672" t="s">
        <v>1308</v>
      </c>
      <c r="O26" s="257" t="s">
        <v>1291</v>
      </c>
      <c r="P26" s="257"/>
      <c r="Q26" s="257"/>
      <c r="R26" s="257">
        <v>43645</v>
      </c>
      <c r="S26" s="256">
        <v>2000</v>
      </c>
      <c r="T26" s="256" t="s">
        <v>2208</v>
      </c>
      <c r="U26" s="256"/>
      <c r="V26" s="256"/>
      <c r="W26" s="259"/>
      <c r="X26" s="680" t="s">
        <v>1828</v>
      </c>
      <c r="Y26" s="674" t="s">
        <v>2535</v>
      </c>
      <c r="Z26" s="672">
        <v>515</v>
      </c>
      <c r="AA26" s="261">
        <v>1685</v>
      </c>
      <c r="AB26" s="329">
        <f t="shared" si="4"/>
        <v>40</v>
      </c>
      <c r="AC26" s="329">
        <f t="shared" si="8"/>
        <v>880.50571428571425</v>
      </c>
      <c r="AD26" s="340">
        <f t="shared" si="5"/>
        <v>22.675095238095238</v>
      </c>
      <c r="AE26" s="341">
        <f t="shared" si="6"/>
        <v>22</v>
      </c>
      <c r="AF26" s="340">
        <f t="shared" si="7"/>
        <v>22.405057142857142</v>
      </c>
      <c r="AG26" s="262" t="s">
        <v>1330</v>
      </c>
      <c r="AH26" s="255" t="s">
        <v>2</v>
      </c>
      <c r="AI26" s="255">
        <v>50</v>
      </c>
      <c r="AJ26" s="255"/>
      <c r="AK26" s="255">
        <v>10</v>
      </c>
      <c r="AL26" s="255" t="s">
        <v>4716</v>
      </c>
    </row>
    <row r="27" spans="1:264" s="792" customFormat="1" ht="15" customHeight="1">
      <c r="A27" s="256"/>
      <c r="B27" s="257">
        <v>43640</v>
      </c>
      <c r="C27" s="713" t="str">
        <f t="shared" si="3"/>
        <v>*PDR1906-1463*</v>
      </c>
      <c r="D27" s="672" t="s">
        <v>4724</v>
      </c>
      <c r="E27" s="256" t="s">
        <v>4721</v>
      </c>
      <c r="F27" s="256"/>
      <c r="G27" s="297" t="s">
        <v>4720</v>
      </c>
      <c r="H27" s="258" t="s">
        <v>4719</v>
      </c>
      <c r="I27" s="258" t="s">
        <v>1163</v>
      </c>
      <c r="J27" s="256">
        <v>2000</v>
      </c>
      <c r="K27" s="257">
        <v>22826</v>
      </c>
      <c r="L27" s="258" t="s">
        <v>4718</v>
      </c>
      <c r="M27" s="260" t="s">
        <v>4717</v>
      </c>
      <c r="N27" s="672" t="s">
        <v>1308</v>
      </c>
      <c r="O27" s="257"/>
      <c r="P27" s="257"/>
      <c r="Q27" s="257">
        <v>43638</v>
      </c>
      <c r="R27" s="257">
        <v>43645</v>
      </c>
      <c r="S27" s="256">
        <v>2000</v>
      </c>
      <c r="T27" s="256" t="s">
        <v>2208</v>
      </c>
      <c r="U27" s="256"/>
      <c r="V27" s="256"/>
      <c r="W27" s="259"/>
      <c r="X27" s="680" t="s">
        <v>1828</v>
      </c>
      <c r="Y27" s="674" t="s">
        <v>2535</v>
      </c>
      <c r="Z27" s="672">
        <v>515</v>
      </c>
      <c r="AA27" s="261">
        <v>1685</v>
      </c>
      <c r="AB27" s="329">
        <f t="shared" si="4"/>
        <v>90</v>
      </c>
      <c r="AC27" s="329">
        <f t="shared" si="8"/>
        <v>970.50571428571425</v>
      </c>
      <c r="AD27" s="340">
        <f t="shared" si="5"/>
        <v>24.175095238095238</v>
      </c>
      <c r="AE27" s="341">
        <f t="shared" si="6"/>
        <v>24</v>
      </c>
      <c r="AF27" s="340">
        <f t="shared" si="7"/>
        <v>24.105057142857142</v>
      </c>
      <c r="AG27" s="262" t="s">
        <v>1330</v>
      </c>
      <c r="AH27" s="255" t="s">
        <v>2</v>
      </c>
      <c r="AI27" s="255">
        <v>50</v>
      </c>
      <c r="AJ27" s="255">
        <v>50</v>
      </c>
      <c r="AK27" s="255">
        <v>10</v>
      </c>
      <c r="AL27" s="255" t="s">
        <v>4716</v>
      </c>
    </row>
    <row r="28" spans="1:264" s="792" customFormat="1" ht="15" customHeight="1">
      <c r="A28" s="256"/>
      <c r="B28" s="257">
        <v>43640</v>
      </c>
      <c r="C28" s="713" t="str">
        <f t="shared" si="3"/>
        <v>*PDR1906-1465*</v>
      </c>
      <c r="D28" s="672" t="s">
        <v>4723</v>
      </c>
      <c r="E28" s="256" t="s">
        <v>4721</v>
      </c>
      <c r="F28" s="256"/>
      <c r="G28" s="297" t="s">
        <v>4720</v>
      </c>
      <c r="H28" s="258" t="s">
        <v>4719</v>
      </c>
      <c r="I28" s="258" t="s">
        <v>1163</v>
      </c>
      <c r="J28" s="256">
        <v>2000</v>
      </c>
      <c r="K28" s="257">
        <v>22826</v>
      </c>
      <c r="L28" s="258" t="s">
        <v>4718</v>
      </c>
      <c r="M28" s="260" t="s">
        <v>4717</v>
      </c>
      <c r="N28" s="672" t="s">
        <v>1308</v>
      </c>
      <c r="O28" s="257" t="s">
        <v>1291</v>
      </c>
      <c r="P28" s="257"/>
      <c r="Q28" s="257"/>
      <c r="R28" s="257">
        <v>43645</v>
      </c>
      <c r="S28" s="256">
        <v>2000</v>
      </c>
      <c r="T28" s="256" t="s">
        <v>2208</v>
      </c>
      <c r="U28" s="256"/>
      <c r="V28" s="256"/>
      <c r="W28" s="259"/>
      <c r="X28" s="680" t="s">
        <v>1828</v>
      </c>
      <c r="Y28" s="674" t="s">
        <v>2535</v>
      </c>
      <c r="Z28" s="672">
        <v>515</v>
      </c>
      <c r="AA28" s="261">
        <v>1685</v>
      </c>
      <c r="AB28" s="329">
        <f t="shared" si="4"/>
        <v>40</v>
      </c>
      <c r="AC28" s="329">
        <f t="shared" si="8"/>
        <v>1010.5057142857142</v>
      </c>
      <c r="AD28" s="340">
        <f t="shared" si="5"/>
        <v>24.841761904761903</v>
      </c>
      <c r="AE28" s="341">
        <f t="shared" si="6"/>
        <v>24</v>
      </c>
      <c r="AF28" s="340">
        <f t="shared" si="7"/>
        <v>24.50505714285714</v>
      </c>
      <c r="AG28" s="262" t="s">
        <v>1330</v>
      </c>
      <c r="AH28" s="255" t="s">
        <v>2</v>
      </c>
      <c r="AI28" s="255">
        <v>50</v>
      </c>
      <c r="AJ28" s="255"/>
      <c r="AK28" s="255">
        <v>10</v>
      </c>
      <c r="AL28" s="255" t="s">
        <v>4716</v>
      </c>
    </row>
    <row r="29" spans="1:264" s="792" customFormat="1" ht="15" customHeight="1">
      <c r="A29" s="256"/>
      <c r="B29" s="257">
        <v>43640</v>
      </c>
      <c r="C29" s="713" t="str">
        <f t="shared" si="3"/>
        <v>*PDR1906-1467*</v>
      </c>
      <c r="D29" s="672" t="s">
        <v>4722</v>
      </c>
      <c r="E29" s="256" t="s">
        <v>4721</v>
      </c>
      <c r="F29" s="256"/>
      <c r="G29" s="297" t="s">
        <v>4720</v>
      </c>
      <c r="H29" s="258" t="s">
        <v>4719</v>
      </c>
      <c r="I29" s="258" t="s">
        <v>1163</v>
      </c>
      <c r="J29" s="256">
        <v>2000</v>
      </c>
      <c r="K29" s="257">
        <v>22826</v>
      </c>
      <c r="L29" s="258" t="s">
        <v>4718</v>
      </c>
      <c r="M29" s="260" t="s">
        <v>4717</v>
      </c>
      <c r="N29" s="672" t="s">
        <v>1308</v>
      </c>
      <c r="O29" s="257" t="s">
        <v>1291</v>
      </c>
      <c r="P29" s="257"/>
      <c r="Q29" s="257"/>
      <c r="R29" s="257">
        <v>43645</v>
      </c>
      <c r="S29" s="256">
        <v>2000</v>
      </c>
      <c r="T29" s="256" t="s">
        <v>2208</v>
      </c>
      <c r="U29" s="256"/>
      <c r="V29" s="256"/>
      <c r="W29" s="259"/>
      <c r="X29" s="680" t="s">
        <v>1828</v>
      </c>
      <c r="Y29" s="674" t="s">
        <v>2535</v>
      </c>
      <c r="Z29" s="672">
        <v>515</v>
      </c>
      <c r="AA29" s="261">
        <v>1685</v>
      </c>
      <c r="AB29" s="329">
        <f t="shared" si="4"/>
        <v>40</v>
      </c>
      <c r="AC29" s="329">
        <f t="shared" si="8"/>
        <v>1050.5057142857142</v>
      </c>
      <c r="AD29" s="340">
        <f t="shared" si="5"/>
        <v>25.508428571428571</v>
      </c>
      <c r="AE29" s="341">
        <f t="shared" si="6"/>
        <v>25</v>
      </c>
      <c r="AF29" s="340">
        <f t="shared" si="7"/>
        <v>25.305057142857141</v>
      </c>
      <c r="AG29" s="262" t="s">
        <v>1330</v>
      </c>
      <c r="AH29" s="255" t="s">
        <v>2</v>
      </c>
      <c r="AI29" s="255">
        <v>50</v>
      </c>
      <c r="AJ29" s="255"/>
      <c r="AK29" s="255">
        <v>10</v>
      </c>
      <c r="AL29" s="255" t="s">
        <v>4716</v>
      </c>
    </row>
    <row r="30" spans="1:264" s="310" customFormat="1" ht="15.95" customHeight="1">
      <c r="A30" s="302"/>
      <c r="B30" s="302"/>
      <c r="C30" s="301"/>
      <c r="D30" s="673"/>
      <c r="E30" s="346"/>
      <c r="F30" s="346"/>
      <c r="G30" s="673"/>
      <c r="H30" s="347"/>
      <c r="I30" s="347"/>
      <c r="J30" s="302"/>
      <c r="K30" s="301"/>
      <c r="L30" s="348" t="s">
        <v>347</v>
      </c>
      <c r="M30" s="348"/>
      <c r="N30" s="348"/>
      <c r="O30" s="389"/>
      <c r="P30" s="349"/>
      <c r="Q30" s="350"/>
      <c r="R30" s="351"/>
      <c r="S30" s="352"/>
      <c r="T30" s="353"/>
      <c r="U30" s="352"/>
      <c r="V30" s="352"/>
      <c r="W30" s="353"/>
      <c r="X30" s="354"/>
      <c r="Y30" s="348"/>
      <c r="Z30" s="355"/>
      <c r="AA30" s="356"/>
      <c r="AB30" s="329">
        <f t="shared" si="4"/>
        <v>120</v>
      </c>
      <c r="AC30" s="329">
        <f t="shared" si="8"/>
        <v>1170.5057142857142</v>
      </c>
      <c r="AD30" s="340">
        <f t="shared" si="5"/>
        <v>27.508428571428571</v>
      </c>
      <c r="AE30" s="341">
        <f t="shared" si="6"/>
        <v>27</v>
      </c>
      <c r="AF30" s="340">
        <f t="shared" si="7"/>
        <v>27.305057142857141</v>
      </c>
      <c r="AG30" s="390"/>
      <c r="AH30" s="390"/>
      <c r="AI30" s="255">
        <v>50</v>
      </c>
      <c r="AJ30" s="290">
        <v>120</v>
      </c>
      <c r="AK30" s="609"/>
      <c r="AL30" s="304"/>
      <c r="AM30" s="391"/>
      <c r="AN30" s="391"/>
    </row>
    <row r="31" spans="1:264" s="310" customFormat="1" ht="15.95" customHeight="1">
      <c r="A31" s="302"/>
      <c r="B31" s="302"/>
      <c r="C31" s="301"/>
      <c r="D31" s="673"/>
      <c r="E31" s="346"/>
      <c r="F31" s="346"/>
      <c r="G31" s="673"/>
      <c r="H31" s="347"/>
      <c r="I31" s="347"/>
      <c r="J31" s="302"/>
      <c r="K31" s="301"/>
      <c r="L31" s="347"/>
      <c r="M31" s="347"/>
      <c r="N31" s="347"/>
      <c r="O31" s="347"/>
      <c r="P31" s="347"/>
      <c r="Q31" s="347"/>
      <c r="R31" s="389"/>
      <c r="S31" s="359"/>
      <c r="T31" s="359"/>
      <c r="U31" s="301"/>
      <c r="V31" s="302"/>
      <c r="W31" s="360"/>
      <c r="X31" s="302"/>
      <c r="Y31" s="302"/>
      <c r="Z31" s="360"/>
      <c r="AA31" s="360"/>
      <c r="AB31" s="346"/>
      <c r="AC31" s="347"/>
      <c r="AD31" s="361"/>
      <c r="AE31" s="362"/>
      <c r="AF31" s="501"/>
      <c r="AG31" s="501"/>
      <c r="AH31" s="305"/>
      <c r="AI31" s="610"/>
      <c r="AJ31" s="611"/>
      <c r="AK31" s="304"/>
      <c r="AL31" s="304"/>
      <c r="AM31" s="391"/>
      <c r="AN31" s="391"/>
    </row>
    <row r="32" spans="1:264" s="310" customFormat="1" ht="15.95" customHeight="1">
      <c r="A32" s="302"/>
      <c r="B32" s="302"/>
      <c r="C32" s="301"/>
      <c r="D32" s="673"/>
      <c r="E32" s="346"/>
      <c r="F32" s="346"/>
      <c r="G32" s="673"/>
      <c r="H32" s="347"/>
      <c r="I32" s="347"/>
      <c r="J32" s="302"/>
      <c r="K32" s="301"/>
      <c r="L32" s="347"/>
      <c r="M32" s="347"/>
      <c r="N32" s="347"/>
      <c r="O32" s="347"/>
      <c r="P32" s="347"/>
      <c r="Q32" s="347"/>
      <c r="R32" s="389"/>
      <c r="S32" s="359"/>
      <c r="T32" s="359"/>
      <c r="U32" s="301"/>
      <c r="V32" s="302"/>
      <c r="W32" s="360"/>
      <c r="X32" s="302"/>
      <c r="Y32" s="302"/>
      <c r="Z32" s="360"/>
      <c r="AA32" s="360"/>
      <c r="AB32" s="346"/>
      <c r="AC32" s="347"/>
      <c r="AD32" s="361"/>
      <c r="AE32" s="362"/>
      <c r="AF32" s="363"/>
      <c r="AG32" s="363"/>
      <c r="AH32" s="364"/>
      <c r="AI32" s="610"/>
      <c r="AJ32" s="611"/>
      <c r="AK32" s="518"/>
      <c r="AL32" s="304"/>
      <c r="AM32" s="391"/>
      <c r="AN32" s="391"/>
    </row>
    <row r="33" spans="1:184" s="388" customFormat="1" ht="15.95" customHeight="1">
      <c r="A33" s="343"/>
      <c r="B33" s="343"/>
      <c r="C33" s="342"/>
      <c r="D33" s="1363"/>
      <c r="E33" s="343"/>
      <c r="F33" s="343"/>
      <c r="G33" s="343"/>
      <c r="H33" s="298"/>
      <c r="I33" s="298"/>
      <c r="J33" s="343">
        <f>SUM(J7:J32)</f>
        <v>74590</v>
      </c>
      <c r="K33" s="342"/>
      <c r="L33" s="298"/>
      <c r="M33" s="1363"/>
      <c r="N33" s="298"/>
      <c r="O33" s="298"/>
      <c r="P33" s="298"/>
      <c r="Q33" s="298"/>
      <c r="R33" s="342"/>
      <c r="S33" s="343">
        <f>SUM(S7:S32)</f>
        <v>74624</v>
      </c>
      <c r="T33" s="343"/>
      <c r="U33" s="343"/>
      <c r="V33" s="343"/>
      <c r="W33" s="366"/>
      <c r="X33" s="343"/>
      <c r="Y33" s="299"/>
      <c r="Z33" s="1363"/>
      <c r="AA33" s="345"/>
      <c r="AB33" s="357">
        <f>SUM(AB7:AB32)</f>
        <v>1569.9028571428569</v>
      </c>
      <c r="AC33" s="357"/>
      <c r="AD33" s="300"/>
      <c r="AE33" s="358"/>
      <c r="AF33" s="357">
        <f>AB33/60</f>
        <v>26.165047619047616</v>
      </c>
      <c r="AG33" s="300"/>
      <c r="AH33" s="392"/>
      <c r="AI33" s="392"/>
      <c r="AJ33" s="392"/>
      <c r="AK33" s="518"/>
      <c r="AL33" s="303"/>
      <c r="GB33" s="393"/>
    </row>
    <row r="34" spans="1:184">
      <c r="A34" s="1360"/>
      <c r="B34" s="1360"/>
      <c r="L34" s="394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6"/>
      <c r="Y34" s="1360"/>
      <c r="Z34" s="1360"/>
      <c r="AA34" s="1360"/>
      <c r="AK34" s="612"/>
    </row>
    <row r="35" spans="1:184">
      <c r="S35" s="315"/>
      <c r="T35" s="315"/>
      <c r="U35" s="315"/>
      <c r="V35" s="397"/>
      <c r="W35" s="398"/>
      <c r="Z35" s="835" t="s">
        <v>2307</v>
      </c>
    </row>
    <row r="36" spans="1:184">
      <c r="I36" s="369" t="s">
        <v>592</v>
      </c>
      <c r="R36" s="369" t="s">
        <v>594</v>
      </c>
      <c r="W36" s="367"/>
      <c r="AM36" s="315"/>
      <c r="AN36" s="315"/>
    </row>
    <row r="37" spans="1:184" s="1360" customFormat="1">
      <c r="I37" s="1555"/>
      <c r="J37" s="1555"/>
      <c r="R37" s="1555" t="s">
        <v>61</v>
      </c>
      <c r="S37" s="1555"/>
      <c r="T37" s="1555"/>
      <c r="U37" s="1555"/>
      <c r="V37" s="1555"/>
      <c r="W37" s="1555"/>
      <c r="X37" s="1555"/>
      <c r="Y37" s="399"/>
      <c r="Z37" s="399"/>
      <c r="AA37" s="399"/>
      <c r="AH37" s="400"/>
      <c r="AI37" s="400"/>
      <c r="AJ37" s="400"/>
      <c r="AK37" s="369"/>
      <c r="AL37" s="370"/>
      <c r="AM37" s="370"/>
    </row>
    <row r="38" spans="1:184">
      <c r="A38" s="369"/>
      <c r="B38" s="369"/>
      <c r="C38" s="369"/>
      <c r="I38" s="369" t="s">
        <v>593</v>
      </c>
      <c r="M38" s="369"/>
      <c r="T38" s="369"/>
      <c r="W38" s="367"/>
      <c r="AK38" s="400"/>
      <c r="AM38" s="315"/>
      <c r="AN38" s="315"/>
    </row>
  </sheetData>
  <mergeCells count="8">
    <mergeCell ref="AL5:AL7"/>
    <mergeCell ref="I37:J37"/>
    <mergeCell ref="R37:X37"/>
    <mergeCell ref="A2:AE2"/>
    <mergeCell ref="H4:H5"/>
    <mergeCell ref="I4:I5"/>
    <mergeCell ref="O4:Q4"/>
    <mergeCell ref="Z4:AA4"/>
  </mergeCells>
  <conditionalFormatting sqref="AA30">
    <cfRule type="duplicateValues" dxfId="755" priority="66" stopIfTrue="1"/>
  </conditionalFormatting>
  <conditionalFormatting sqref="AA30">
    <cfRule type="duplicateValues" dxfId="754" priority="64" stopIfTrue="1"/>
    <cfRule type="duplicateValues" dxfId="753" priority="65" stopIfTrue="1"/>
  </conditionalFormatting>
  <conditionalFormatting sqref="BC30:BD30 BL30 AT30:AW30">
    <cfRule type="duplicateValues" dxfId="752" priority="63" stopIfTrue="1"/>
  </conditionalFormatting>
  <conditionalFormatting sqref="BC30:BD30 BL30 AT30:AW30">
    <cfRule type="duplicateValues" dxfId="751" priority="61" stopIfTrue="1"/>
    <cfRule type="duplicateValues" dxfId="750" priority="62" stopIfTrue="1"/>
  </conditionalFormatting>
  <conditionalFormatting sqref="BM30">
    <cfRule type="duplicateValues" dxfId="749" priority="60" stopIfTrue="1"/>
  </conditionalFormatting>
  <conditionalFormatting sqref="BM30">
    <cfRule type="duplicateValues" dxfId="748" priority="58" stopIfTrue="1"/>
    <cfRule type="duplicateValues" dxfId="747" priority="59" stopIfTrue="1"/>
  </conditionalFormatting>
  <conditionalFormatting sqref="D2">
    <cfRule type="duplicateValues" dxfId="746" priority="57" stopIfTrue="1"/>
  </conditionalFormatting>
  <conditionalFormatting sqref="D2">
    <cfRule type="duplicateValues" dxfId="745" priority="55" stopIfTrue="1"/>
    <cfRule type="duplicateValues" dxfId="744" priority="56" stopIfTrue="1"/>
  </conditionalFormatting>
  <conditionalFormatting sqref="BC31:BD32 BL31:BL32 AT31:AW32 AE31:AE32">
    <cfRule type="duplicateValues" dxfId="743" priority="54" stopIfTrue="1"/>
  </conditionalFormatting>
  <conditionalFormatting sqref="BC31:BD32 BL31:BL32 AT31:AW32 AE31:AE32">
    <cfRule type="duplicateValues" dxfId="742" priority="52" stopIfTrue="1"/>
    <cfRule type="duplicateValues" dxfId="741" priority="53" stopIfTrue="1"/>
  </conditionalFormatting>
  <conditionalFormatting sqref="BM31:BM32">
    <cfRule type="duplicateValues" dxfId="740" priority="51" stopIfTrue="1"/>
  </conditionalFormatting>
  <conditionalFormatting sqref="BM31:BM32">
    <cfRule type="duplicateValues" dxfId="739" priority="49" stopIfTrue="1"/>
    <cfRule type="duplicateValues" dxfId="738" priority="50" stopIfTrue="1"/>
  </conditionalFormatting>
  <conditionalFormatting sqref="D24:D29">
    <cfRule type="duplicateValues" dxfId="737" priority="34" stopIfTrue="1"/>
  </conditionalFormatting>
  <conditionalFormatting sqref="D24:D29">
    <cfRule type="duplicateValues" dxfId="736" priority="35" stopIfTrue="1"/>
    <cfRule type="duplicateValues" dxfId="735" priority="36" stopIfTrue="1"/>
  </conditionalFormatting>
  <conditionalFormatting sqref="D15:D17">
    <cfRule type="duplicateValues" dxfId="734" priority="25" stopIfTrue="1"/>
  </conditionalFormatting>
  <conditionalFormatting sqref="D15:D17">
    <cfRule type="duplicateValues" dxfId="733" priority="26" stopIfTrue="1"/>
    <cfRule type="duplicateValues" dxfId="732" priority="27" stopIfTrue="1"/>
  </conditionalFormatting>
  <conditionalFormatting sqref="D18:D19">
    <cfRule type="duplicateValues" dxfId="731" priority="22" stopIfTrue="1"/>
  </conditionalFormatting>
  <conditionalFormatting sqref="D18:D19">
    <cfRule type="duplicateValues" dxfId="730" priority="23" stopIfTrue="1"/>
    <cfRule type="duplicateValues" dxfId="729" priority="24" stopIfTrue="1"/>
  </conditionalFormatting>
  <conditionalFormatting sqref="D20">
    <cfRule type="duplicateValues" dxfId="728" priority="19" stopIfTrue="1"/>
  </conditionalFormatting>
  <conditionalFormatting sqref="D20">
    <cfRule type="duplicateValues" dxfId="727" priority="20" stopIfTrue="1"/>
    <cfRule type="duplicateValues" dxfId="726" priority="21" stopIfTrue="1"/>
  </conditionalFormatting>
  <conditionalFormatting sqref="D14">
    <cfRule type="duplicateValues" dxfId="725" priority="16" stopIfTrue="1"/>
  </conditionalFormatting>
  <conditionalFormatting sqref="D14">
    <cfRule type="duplicateValues" dxfId="724" priority="17" stopIfTrue="1"/>
    <cfRule type="duplicateValues" dxfId="723" priority="18" stopIfTrue="1"/>
  </conditionalFormatting>
  <conditionalFormatting sqref="D21:D23">
    <cfRule type="duplicateValues" dxfId="722" priority="15" stopIfTrue="1"/>
  </conditionalFormatting>
  <conditionalFormatting sqref="D21:D23">
    <cfRule type="duplicateValues" dxfId="721" priority="13" stopIfTrue="1"/>
    <cfRule type="duplicateValues" dxfId="720" priority="14" stopIfTrue="1"/>
  </conditionalFormatting>
  <conditionalFormatting sqref="D11">
    <cfRule type="duplicateValues" dxfId="719" priority="9" stopIfTrue="1"/>
  </conditionalFormatting>
  <conditionalFormatting sqref="D11">
    <cfRule type="duplicateValues" dxfId="718" priority="7" stopIfTrue="1"/>
    <cfRule type="duplicateValues" dxfId="717" priority="8" stopIfTrue="1"/>
  </conditionalFormatting>
  <conditionalFormatting sqref="D10">
    <cfRule type="duplicateValues" dxfId="716" priority="6" stopIfTrue="1"/>
  </conditionalFormatting>
  <conditionalFormatting sqref="D10">
    <cfRule type="duplicateValues" dxfId="715" priority="4" stopIfTrue="1"/>
    <cfRule type="duplicateValues" dxfId="714" priority="5" stopIfTrue="1"/>
  </conditionalFormatting>
  <conditionalFormatting sqref="D8:D9">
    <cfRule type="duplicateValues" dxfId="713" priority="3" stopIfTrue="1"/>
  </conditionalFormatting>
  <conditionalFormatting sqref="D8:D9">
    <cfRule type="duplicateValues" dxfId="712" priority="1" stopIfTrue="1"/>
    <cfRule type="duplicateValues" dxfId="711" priority="2" stopIfTrue="1"/>
  </conditionalFormatting>
  <printOptions horizontalCentered="1"/>
  <pageMargins left="0" right="0" top="0" bottom="0" header="0.31496062992125984" footer="0.31496062992125984"/>
  <pageSetup paperSize="122" scale="65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0000FF"/>
  </sheetPr>
  <dimension ref="A1:GB16"/>
  <sheetViews>
    <sheetView zoomScale="110" zoomScaleNormal="110" workbookViewId="0">
      <selection activeCell="V25" sqref="V25"/>
    </sheetView>
  </sheetViews>
  <sheetFormatPr defaultRowHeight="18"/>
  <cols>
    <col min="1" max="1" width="4.5703125" style="367" customWidth="1"/>
    <col min="2" max="2" width="4.5703125" style="367" hidden="1" customWidth="1"/>
    <col min="3" max="3" width="32.7109375" style="367" hidden="1" customWidth="1"/>
    <col min="4" max="4" width="11.7109375" style="367" customWidth="1"/>
    <col min="5" max="5" width="12.42578125" style="367" customWidth="1"/>
    <col min="6" max="6" width="8.7109375" style="367" hidden="1" customWidth="1"/>
    <col min="7" max="7" width="7.28515625" style="367" hidden="1" customWidth="1"/>
    <col min="8" max="8" width="15.42578125" style="367" customWidth="1"/>
    <col min="9" max="9" width="20.5703125" style="367" customWidth="1"/>
    <col min="10" max="10" width="5.85546875" style="367" customWidth="1"/>
    <col min="11" max="11" width="7" style="367" customWidth="1"/>
    <col min="12" max="12" width="26.85546875" style="367" customWidth="1"/>
    <col min="13" max="13" width="11.28515625" style="367" customWidth="1"/>
    <col min="14" max="14" width="6.140625" style="367" customWidth="1"/>
    <col min="15" max="15" width="4" style="367" customWidth="1"/>
    <col min="16" max="17" width="5.5703125" style="367" customWidth="1"/>
    <col min="18" max="18" width="7.7109375" style="367" customWidth="1"/>
    <col min="19" max="19" width="5.140625" style="367" customWidth="1"/>
    <col min="20" max="20" width="6.28515625" style="367" hidden="1" customWidth="1"/>
    <col min="21" max="22" width="7.28515625" style="367" customWidth="1"/>
    <col min="23" max="23" width="5.140625" style="368" hidden="1" customWidth="1"/>
    <col min="24" max="24" width="4.85546875" style="367" customWidth="1"/>
    <col min="25" max="25" width="18.42578125" style="367" customWidth="1"/>
    <col min="26" max="26" width="4.5703125" style="367" customWidth="1"/>
    <col min="27" max="27" width="4.28515625" style="367" customWidth="1"/>
    <col min="28" max="28" width="4.5703125" style="367" customWidth="1"/>
    <col min="29" max="29" width="4.7109375" style="367" hidden="1" customWidth="1"/>
    <col min="30" max="30" width="6.7109375" style="367" hidden="1" customWidth="1"/>
    <col min="31" max="31" width="3.7109375" style="367" hidden="1" customWidth="1"/>
    <col min="32" max="32" width="4.5703125" style="367" customWidth="1"/>
    <col min="33" max="33" width="6.42578125" style="367" customWidth="1"/>
    <col min="34" max="34" width="20.42578125" style="369" customWidth="1"/>
    <col min="35" max="35" width="4.42578125" style="369" customWidth="1"/>
    <col min="36" max="37" width="4.140625" style="369" customWidth="1"/>
    <col min="38" max="38" width="69.28515625" style="367" customWidth="1"/>
    <col min="39" max="16384" width="9.140625" style="367"/>
  </cols>
  <sheetData>
    <row r="1" spans="1:184" ht="6" customHeight="1" thickBot="1"/>
    <row r="2" spans="1:184" s="538" customFormat="1" ht="23.25" customHeight="1" thickTop="1" thickBot="1">
      <c r="A2" s="1556" t="s">
        <v>1580</v>
      </c>
      <c r="B2" s="1557"/>
      <c r="C2" s="1557"/>
      <c r="D2" s="1557"/>
      <c r="E2" s="1557"/>
      <c r="F2" s="1557"/>
      <c r="G2" s="1557"/>
      <c r="H2" s="1557"/>
      <c r="I2" s="1557"/>
      <c r="J2" s="1557"/>
      <c r="K2" s="1557"/>
      <c r="L2" s="1557"/>
      <c r="M2" s="1557"/>
      <c r="N2" s="1557"/>
      <c r="O2" s="1557"/>
      <c r="P2" s="1557"/>
      <c r="Q2" s="1557"/>
      <c r="R2" s="1557"/>
      <c r="S2" s="1557"/>
      <c r="T2" s="1557"/>
      <c r="U2" s="1557"/>
      <c r="V2" s="1557"/>
      <c r="W2" s="1557"/>
      <c r="X2" s="1557"/>
      <c r="Y2" s="1557"/>
      <c r="Z2" s="1557"/>
      <c r="AA2" s="1557"/>
      <c r="AB2" s="1557"/>
      <c r="AC2" s="1557"/>
      <c r="AD2" s="1557"/>
      <c r="AE2" s="1557"/>
      <c r="AF2" s="535"/>
      <c r="AG2" s="536" t="s">
        <v>51</v>
      </c>
      <c r="AH2" s="537" t="s">
        <v>52</v>
      </c>
      <c r="AI2" s="540"/>
      <c r="AJ2" s="540"/>
      <c r="AK2" s="540"/>
    </row>
    <row r="3" spans="1:184" s="540" customFormat="1" ht="18" customHeight="1" thickTop="1" thickBot="1">
      <c r="A3" s="539" t="s">
        <v>1289</v>
      </c>
      <c r="B3" s="401"/>
      <c r="C3" s="401"/>
      <c r="D3" s="402"/>
      <c r="E3" s="402"/>
      <c r="F3" s="402"/>
      <c r="G3" s="402"/>
      <c r="H3" s="402"/>
      <c r="I3" s="402"/>
      <c r="J3" s="311" t="s">
        <v>36</v>
      </c>
      <c r="K3" s="311"/>
      <c r="L3" s="403" t="s">
        <v>59</v>
      </c>
      <c r="M3" s="404"/>
      <c r="N3" s="405"/>
      <c r="O3" s="405"/>
      <c r="P3" s="405"/>
      <c r="R3" s="541"/>
      <c r="S3" s="542"/>
      <c r="T3" s="542"/>
      <c r="U3" s="542"/>
      <c r="V3" s="542"/>
      <c r="W3" s="543"/>
      <c r="X3" s="406"/>
      <c r="Y3" s="406"/>
      <c r="Z3" s="544" t="s">
        <v>4693</v>
      </c>
      <c r="AA3" s="545"/>
      <c r="AB3" s="407"/>
      <c r="AC3" s="312"/>
      <c r="AD3" s="312"/>
      <c r="AE3" s="312"/>
      <c r="AF3" s="313"/>
      <c r="AG3" s="546"/>
      <c r="AH3" s="547"/>
    </row>
    <row r="4" spans="1:184" s="1360" customFormat="1" ht="12" customHeight="1" thickTop="1">
      <c r="A4" s="372" t="s">
        <v>37</v>
      </c>
      <c r="B4" s="317"/>
      <c r="C4" s="317" t="s">
        <v>13</v>
      </c>
      <c r="D4" s="548" t="s">
        <v>1296</v>
      </c>
      <c r="E4" s="1357" t="s">
        <v>1296</v>
      </c>
      <c r="F4" s="1357"/>
      <c r="G4" s="1357"/>
      <c r="H4" s="1558" t="s">
        <v>15</v>
      </c>
      <c r="I4" s="1552" t="s">
        <v>16</v>
      </c>
      <c r="J4" s="370" t="s">
        <v>17</v>
      </c>
      <c r="K4" s="549" t="s">
        <v>18</v>
      </c>
      <c r="L4" s="1361" t="s">
        <v>19</v>
      </c>
      <c r="M4" s="317" t="s">
        <v>39</v>
      </c>
      <c r="N4" s="373" t="s">
        <v>20</v>
      </c>
      <c r="O4" s="1559" t="s">
        <v>21</v>
      </c>
      <c r="P4" s="1559"/>
      <c r="Q4" s="1559"/>
      <c r="R4" s="374" t="s">
        <v>22</v>
      </c>
      <c r="S4" s="375" t="s">
        <v>38</v>
      </c>
      <c r="T4" s="375"/>
      <c r="U4" s="375" t="s">
        <v>57</v>
      </c>
      <c r="V4" s="375" t="s">
        <v>53</v>
      </c>
      <c r="W4" s="376" t="s">
        <v>8</v>
      </c>
      <c r="X4" s="317" t="s">
        <v>40</v>
      </c>
      <c r="Y4" s="377" t="s">
        <v>41</v>
      </c>
      <c r="Z4" s="1560" t="s">
        <v>23</v>
      </c>
      <c r="AA4" s="1561"/>
      <c r="AB4" s="317" t="s">
        <v>44</v>
      </c>
      <c r="AC4" s="317" t="s">
        <v>45</v>
      </c>
      <c r="AD4" s="317" t="s">
        <v>46</v>
      </c>
      <c r="AE4" s="317"/>
      <c r="AF4" s="378" t="s">
        <v>44</v>
      </c>
      <c r="AG4" s="1358" t="s">
        <v>51</v>
      </c>
      <c r="AH4" s="550" t="s">
        <v>52</v>
      </c>
      <c r="AI4" s="400"/>
      <c r="AJ4" s="400"/>
      <c r="AK4" s="400"/>
    </row>
    <row r="5" spans="1:184" s="1360" customFormat="1" ht="12" customHeight="1" thickBot="1">
      <c r="A5" s="379" t="s">
        <v>47</v>
      </c>
      <c r="B5" s="321"/>
      <c r="C5" s="321" t="s">
        <v>24</v>
      </c>
      <c r="D5" s="318" t="s">
        <v>1297</v>
      </c>
      <c r="E5" s="1359" t="s">
        <v>1298</v>
      </c>
      <c r="F5" s="1359"/>
      <c r="G5" s="1359"/>
      <c r="H5" s="1558"/>
      <c r="I5" s="1554"/>
      <c r="J5" s="370" t="s">
        <v>26</v>
      </c>
      <c r="K5" s="551" t="s">
        <v>26</v>
      </c>
      <c r="L5" s="552" t="s">
        <v>27</v>
      </c>
      <c r="M5" s="553"/>
      <c r="N5" s="380"/>
      <c r="O5" s="1361" t="s">
        <v>30</v>
      </c>
      <c r="P5" s="1361" t="s">
        <v>31</v>
      </c>
      <c r="Q5" s="1361" t="s">
        <v>32</v>
      </c>
      <c r="R5" s="381" t="s">
        <v>33</v>
      </c>
      <c r="S5" s="382" t="s">
        <v>48</v>
      </c>
      <c r="T5" s="382" t="s">
        <v>217</v>
      </c>
      <c r="U5" s="382" t="s">
        <v>58</v>
      </c>
      <c r="V5" s="382" t="s">
        <v>54</v>
      </c>
      <c r="W5" s="383"/>
      <c r="X5" s="379"/>
      <c r="Y5" s="1362" t="s">
        <v>34</v>
      </c>
      <c r="Z5" s="1362" t="s">
        <v>42</v>
      </c>
      <c r="AA5" s="1362" t="s">
        <v>43</v>
      </c>
      <c r="AB5" s="322" t="s">
        <v>49</v>
      </c>
      <c r="AC5" s="321"/>
      <c r="AD5" s="321"/>
      <c r="AE5" s="322"/>
      <c r="AF5" s="385"/>
      <c r="AG5" s="1359"/>
      <c r="AH5" s="554"/>
      <c r="AI5" s="607" t="s">
        <v>50</v>
      </c>
      <c r="AJ5" s="607" t="s">
        <v>0</v>
      </c>
      <c r="AK5" s="608" t="s">
        <v>38</v>
      </c>
      <c r="AL5" s="1552" t="s">
        <v>1325</v>
      </c>
    </row>
    <row r="6" spans="1:184" s="1360" customFormat="1" ht="21.75" hidden="1" customHeight="1" thickTop="1">
      <c r="A6" s="1358"/>
      <c r="B6" s="323"/>
      <c r="C6" s="323"/>
      <c r="D6" s="323"/>
      <c r="E6" s="323"/>
      <c r="F6" s="323"/>
      <c r="G6" s="323"/>
      <c r="H6" s="323"/>
      <c r="I6" s="323"/>
      <c r="J6" s="323"/>
      <c r="K6" s="323"/>
      <c r="L6" s="326"/>
      <c r="M6" s="323"/>
      <c r="N6" s="323"/>
      <c r="O6" s="323"/>
      <c r="P6" s="323"/>
      <c r="Q6" s="323"/>
      <c r="R6" s="326"/>
      <c r="S6" s="555"/>
      <c r="T6" s="555"/>
      <c r="U6" s="555"/>
      <c r="V6" s="555"/>
      <c r="W6" s="556"/>
      <c r="X6" s="323"/>
      <c r="Y6" s="323"/>
      <c r="Z6" s="323"/>
      <c r="AA6" s="323"/>
      <c r="AB6" s="557">
        <f>S6/80</f>
        <v>0</v>
      </c>
      <c r="AC6" s="558">
        <f>AB6+AC5</f>
        <v>0</v>
      </c>
      <c r="AD6" s="559">
        <f>(7+(AC6/60))</f>
        <v>7</v>
      </c>
      <c r="AE6" s="560">
        <f>FLOOR(AD6,1)</f>
        <v>7</v>
      </c>
      <c r="AF6" s="561">
        <f>(AE6+((AD6-AE6)*60*0.01))</f>
        <v>7</v>
      </c>
      <c r="AG6" s="1359"/>
      <c r="AH6" s="554"/>
      <c r="AI6" s="400"/>
      <c r="AJ6" s="400"/>
      <c r="AK6" s="608"/>
      <c r="AL6" s="1553"/>
    </row>
    <row r="7" spans="1:184" s="570" customFormat="1" ht="12" customHeight="1" thickTop="1">
      <c r="A7" s="562"/>
      <c r="B7" s="562"/>
      <c r="C7" s="563"/>
      <c r="D7" s="1357"/>
      <c r="E7" s="562"/>
      <c r="F7" s="562"/>
      <c r="G7" s="562"/>
      <c r="H7" s="564"/>
      <c r="I7" s="564"/>
      <c r="J7" s="562"/>
      <c r="K7" s="563"/>
      <c r="L7" s="564" t="s">
        <v>1</v>
      </c>
      <c r="M7" s="1357"/>
      <c r="N7" s="564"/>
      <c r="O7" s="564"/>
      <c r="P7" s="564"/>
      <c r="Q7" s="564"/>
      <c r="R7" s="563"/>
      <c r="S7" s="562"/>
      <c r="T7" s="562"/>
      <c r="U7" s="562"/>
      <c r="V7" s="562"/>
      <c r="W7" s="565"/>
      <c r="X7" s="562"/>
      <c r="Y7" s="566"/>
      <c r="Z7" s="1357"/>
      <c r="AA7" s="567"/>
      <c r="AB7" s="329">
        <f>S7/AI7+AJ7</f>
        <v>0</v>
      </c>
      <c r="AC7" s="329">
        <f>AB7+AC6</f>
        <v>0</v>
      </c>
      <c r="AD7" s="340">
        <f>(8+(AC7/60))</f>
        <v>8</v>
      </c>
      <c r="AE7" s="341">
        <f>FLOOR(AD7,1)</f>
        <v>8</v>
      </c>
      <c r="AF7" s="340">
        <f>(AE7+((AD7-AE7)*60*0.01))</f>
        <v>8</v>
      </c>
      <c r="AG7" s="568"/>
      <c r="AH7" s="569"/>
      <c r="AI7" s="569">
        <v>50</v>
      </c>
      <c r="AJ7" s="569">
        <v>0</v>
      </c>
      <c r="AK7" s="608" t="s">
        <v>1391</v>
      </c>
      <c r="AL7" s="1554"/>
    </row>
    <row r="8" spans="1:184" s="310" customFormat="1" ht="15.95" customHeight="1">
      <c r="A8" s="302"/>
      <c r="B8" s="302"/>
      <c r="C8" s="301"/>
      <c r="D8" s="673"/>
      <c r="E8" s="346"/>
      <c r="F8" s="346"/>
      <c r="G8" s="673"/>
      <c r="H8" s="347"/>
      <c r="I8" s="347"/>
      <c r="J8" s="302"/>
      <c r="K8" s="301"/>
      <c r="L8" s="348" t="s">
        <v>347</v>
      </c>
      <c r="M8" s="348"/>
      <c r="N8" s="348"/>
      <c r="O8" s="389"/>
      <c r="P8" s="349"/>
      <c r="Q8" s="350"/>
      <c r="R8" s="351"/>
      <c r="S8" s="352"/>
      <c r="T8" s="353"/>
      <c r="U8" s="352"/>
      <c r="V8" s="352"/>
      <c r="W8" s="353"/>
      <c r="X8" s="354"/>
      <c r="Y8" s="348"/>
      <c r="Z8" s="355"/>
      <c r="AA8" s="356"/>
      <c r="AB8" s="329">
        <f t="shared" ref="AB8" si="0">S8/AI8+AJ8</f>
        <v>120</v>
      </c>
      <c r="AC8" s="329" t="e">
        <f>AB8+#REF!</f>
        <v>#REF!</v>
      </c>
      <c r="AD8" s="340" t="e">
        <f t="shared" ref="AD8" si="1">(8+(AC8/60))</f>
        <v>#REF!</v>
      </c>
      <c r="AE8" s="341" t="e">
        <f t="shared" ref="AE8" si="2">FLOOR(AD8,1)</f>
        <v>#REF!</v>
      </c>
      <c r="AF8" s="340" t="e">
        <f t="shared" ref="AF8" si="3">(AE8+((AD8-AE8)*60*0.01))</f>
        <v>#REF!</v>
      </c>
      <c r="AG8" s="390"/>
      <c r="AH8" s="390"/>
      <c r="AI8" s="255">
        <v>70</v>
      </c>
      <c r="AJ8" s="290">
        <v>120</v>
      </c>
      <c r="AK8" s="609"/>
      <c r="AL8" s="304"/>
      <c r="AM8" s="391"/>
      <c r="AN8" s="391"/>
    </row>
    <row r="9" spans="1:184" s="310" customFormat="1" ht="15.95" customHeight="1">
      <c r="A9" s="302"/>
      <c r="B9" s="302"/>
      <c r="C9" s="301"/>
      <c r="D9" s="673"/>
      <c r="E9" s="346"/>
      <c r="F9" s="346"/>
      <c r="G9" s="673"/>
      <c r="H9" s="347"/>
      <c r="I9" s="347"/>
      <c r="J9" s="302"/>
      <c r="K9" s="301"/>
      <c r="L9" s="347"/>
      <c r="M9" s="347"/>
      <c r="N9" s="347"/>
      <c r="O9" s="347"/>
      <c r="P9" s="347"/>
      <c r="Q9" s="347"/>
      <c r="R9" s="389"/>
      <c r="S9" s="359"/>
      <c r="T9" s="359"/>
      <c r="U9" s="301"/>
      <c r="V9" s="302"/>
      <c r="W9" s="360"/>
      <c r="X9" s="302"/>
      <c r="Y9" s="302"/>
      <c r="Z9" s="360"/>
      <c r="AA9" s="360"/>
      <c r="AB9" s="346"/>
      <c r="AC9" s="347"/>
      <c r="AD9" s="361"/>
      <c r="AE9" s="362"/>
      <c r="AF9" s="501"/>
      <c r="AG9" s="501"/>
      <c r="AH9" s="305"/>
      <c r="AI9" s="610"/>
      <c r="AJ9" s="611"/>
      <c r="AK9" s="304"/>
      <c r="AL9" s="304"/>
      <c r="AM9" s="391"/>
      <c r="AN9" s="391"/>
    </row>
    <row r="10" spans="1:184" s="310" customFormat="1" ht="15.95" customHeight="1">
      <c r="A10" s="302"/>
      <c r="B10" s="302"/>
      <c r="C10" s="301"/>
      <c r="D10" s="673"/>
      <c r="E10" s="346"/>
      <c r="F10" s="346"/>
      <c r="G10" s="673"/>
      <c r="H10" s="347"/>
      <c r="I10" s="347"/>
      <c r="J10" s="302"/>
      <c r="K10" s="301"/>
      <c r="L10" s="347"/>
      <c r="M10" s="347"/>
      <c r="N10" s="347"/>
      <c r="O10" s="347"/>
      <c r="P10" s="347"/>
      <c r="Q10" s="347"/>
      <c r="R10" s="389"/>
      <c r="S10" s="359"/>
      <c r="T10" s="359"/>
      <c r="U10" s="301"/>
      <c r="V10" s="302"/>
      <c r="W10" s="360"/>
      <c r="X10" s="302"/>
      <c r="Y10" s="302"/>
      <c r="Z10" s="360"/>
      <c r="AA10" s="360"/>
      <c r="AB10" s="346"/>
      <c r="AC10" s="347"/>
      <c r="AD10" s="361"/>
      <c r="AE10" s="362"/>
      <c r="AF10" s="363"/>
      <c r="AG10" s="363"/>
      <c r="AH10" s="364"/>
      <c r="AI10" s="610"/>
      <c r="AJ10" s="611"/>
      <c r="AK10" s="518"/>
      <c r="AL10" s="304"/>
      <c r="AM10" s="391"/>
      <c r="AN10" s="391"/>
    </row>
    <row r="11" spans="1:184" s="388" customFormat="1" ht="15.95" customHeight="1">
      <c r="A11" s="343"/>
      <c r="B11" s="343"/>
      <c r="C11" s="342"/>
      <c r="D11" s="1363"/>
      <c r="E11" s="343"/>
      <c r="F11" s="343"/>
      <c r="G11" s="343"/>
      <c r="H11" s="298"/>
      <c r="I11" s="298"/>
      <c r="J11" s="343">
        <f>SUM(J7:J10)</f>
        <v>0</v>
      </c>
      <c r="K11" s="342"/>
      <c r="L11" s="298"/>
      <c r="M11" s="1363"/>
      <c r="N11" s="298"/>
      <c r="O11" s="298"/>
      <c r="P11" s="298"/>
      <c r="Q11" s="298"/>
      <c r="R11" s="342"/>
      <c r="S11" s="343">
        <f>SUM(S7:S10)</f>
        <v>0</v>
      </c>
      <c r="T11" s="343"/>
      <c r="U11" s="343"/>
      <c r="V11" s="343"/>
      <c r="W11" s="366"/>
      <c r="X11" s="343"/>
      <c r="Y11" s="299"/>
      <c r="Z11" s="1363"/>
      <c r="AA11" s="345"/>
      <c r="AB11" s="357">
        <f>SUM(AB7:AB10)</f>
        <v>120</v>
      </c>
      <c r="AC11" s="357"/>
      <c r="AD11" s="300"/>
      <c r="AE11" s="358"/>
      <c r="AF11" s="357">
        <f>AB11/60</f>
        <v>2</v>
      </c>
      <c r="AG11" s="300"/>
      <c r="AH11" s="392"/>
      <c r="AI11" s="392"/>
      <c r="AJ11" s="392"/>
      <c r="AK11" s="518"/>
      <c r="AL11" s="303"/>
      <c r="GB11" s="393"/>
    </row>
    <row r="12" spans="1:184">
      <c r="A12" s="1360"/>
      <c r="B12" s="1360"/>
      <c r="L12" s="394"/>
      <c r="M12" s="395"/>
      <c r="N12" s="395"/>
      <c r="O12" s="395"/>
      <c r="P12" s="395"/>
      <c r="Q12" s="395"/>
      <c r="R12" s="395"/>
      <c r="S12" s="395"/>
      <c r="T12" s="395"/>
      <c r="U12" s="395"/>
      <c r="V12" s="395"/>
      <c r="W12" s="396"/>
      <c r="Y12" s="1360"/>
      <c r="Z12" s="1360"/>
      <c r="AA12" s="1360"/>
      <c r="AK12" s="612"/>
    </row>
    <row r="13" spans="1:184">
      <c r="S13" s="315"/>
      <c r="T13" s="315"/>
      <c r="U13" s="315"/>
      <c r="V13" s="397"/>
      <c r="W13" s="398"/>
      <c r="Z13" s="835" t="s">
        <v>2307</v>
      </c>
    </row>
    <row r="14" spans="1:184">
      <c r="I14" s="369" t="s">
        <v>592</v>
      </c>
      <c r="R14" s="369" t="s">
        <v>594</v>
      </c>
      <c r="W14" s="367"/>
      <c r="AM14" s="315"/>
      <c r="AN14" s="315"/>
    </row>
    <row r="15" spans="1:184" s="1360" customFormat="1">
      <c r="I15" s="1555"/>
      <c r="J15" s="1555"/>
      <c r="R15" s="1555" t="s">
        <v>61</v>
      </c>
      <c r="S15" s="1555"/>
      <c r="T15" s="1555"/>
      <c r="U15" s="1555"/>
      <c r="V15" s="1555"/>
      <c r="W15" s="1555"/>
      <c r="X15" s="1555"/>
      <c r="Y15" s="399"/>
      <c r="Z15" s="399"/>
      <c r="AA15" s="399"/>
      <c r="AH15" s="400"/>
      <c r="AI15" s="400"/>
      <c r="AJ15" s="400"/>
      <c r="AK15" s="369"/>
      <c r="AL15" s="370"/>
      <c r="AM15" s="370"/>
    </row>
    <row r="16" spans="1:184">
      <c r="A16" s="369"/>
      <c r="B16" s="369"/>
      <c r="C16" s="369"/>
      <c r="I16" s="369" t="s">
        <v>593</v>
      </c>
      <c r="M16" s="369"/>
      <c r="T16" s="369"/>
      <c r="W16" s="367"/>
      <c r="AK16" s="400"/>
      <c r="AM16" s="315"/>
      <c r="AN16" s="315"/>
    </row>
  </sheetData>
  <mergeCells count="8">
    <mergeCell ref="AL5:AL7"/>
    <mergeCell ref="I15:J15"/>
    <mergeCell ref="R15:X15"/>
    <mergeCell ref="A2:AE2"/>
    <mergeCell ref="H4:H5"/>
    <mergeCell ref="I4:I5"/>
    <mergeCell ref="O4:Q4"/>
    <mergeCell ref="Z4:AA4"/>
  </mergeCells>
  <conditionalFormatting sqref="AA8">
    <cfRule type="duplicateValues" dxfId="710" priority="18" stopIfTrue="1"/>
  </conditionalFormatting>
  <conditionalFormatting sqref="AA8">
    <cfRule type="duplicateValues" dxfId="709" priority="16" stopIfTrue="1"/>
    <cfRule type="duplicateValues" dxfId="708" priority="17" stopIfTrue="1"/>
  </conditionalFormatting>
  <conditionalFormatting sqref="BC8:BD8 BL8 AT8:AW8">
    <cfRule type="duplicateValues" dxfId="707" priority="15" stopIfTrue="1"/>
  </conditionalFormatting>
  <conditionalFormatting sqref="BC8:BD8 BL8 AT8:AW8">
    <cfRule type="duplicateValues" dxfId="706" priority="13" stopIfTrue="1"/>
    <cfRule type="duplicateValues" dxfId="705" priority="14" stopIfTrue="1"/>
  </conditionalFormatting>
  <conditionalFormatting sqref="BM8">
    <cfRule type="duplicateValues" dxfId="704" priority="12" stopIfTrue="1"/>
  </conditionalFormatting>
  <conditionalFormatting sqref="BM8">
    <cfRule type="duplicateValues" dxfId="703" priority="10" stopIfTrue="1"/>
    <cfRule type="duplicateValues" dxfId="702" priority="11" stopIfTrue="1"/>
  </conditionalFormatting>
  <conditionalFormatting sqref="D2">
    <cfRule type="duplicateValues" dxfId="701" priority="9" stopIfTrue="1"/>
  </conditionalFormatting>
  <conditionalFormatting sqref="D2">
    <cfRule type="duplicateValues" dxfId="700" priority="7" stopIfTrue="1"/>
    <cfRule type="duplicateValues" dxfId="699" priority="8" stopIfTrue="1"/>
  </conditionalFormatting>
  <conditionalFormatting sqref="BC9:BD10 BL9:BL10 AT9:AW10 AE9:AE10">
    <cfRule type="duplicateValues" dxfId="698" priority="6" stopIfTrue="1"/>
  </conditionalFormatting>
  <conditionalFormatting sqref="BC9:BD10 BL9:BL10 AT9:AW10 AE9:AE10">
    <cfRule type="duplicateValues" dxfId="697" priority="4" stopIfTrue="1"/>
    <cfRule type="duplicateValues" dxfId="696" priority="5" stopIfTrue="1"/>
  </conditionalFormatting>
  <conditionalFormatting sqref="BM9:BM10">
    <cfRule type="duplicateValues" dxfId="695" priority="3" stopIfTrue="1"/>
  </conditionalFormatting>
  <conditionalFormatting sqref="BM9:BM10">
    <cfRule type="duplicateValues" dxfId="694" priority="1" stopIfTrue="1"/>
    <cfRule type="duplicateValues" dxfId="693" priority="2" stopIfTrue="1"/>
  </conditionalFormatting>
  <printOptions horizontalCentered="1"/>
  <pageMargins left="0" right="0" top="0" bottom="0" header="0.31496062992125984" footer="0.31496062992125984"/>
  <pageSetup paperSize="122" scale="65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B28"/>
  <sheetViews>
    <sheetView zoomScale="110" zoomScaleNormal="110" workbookViewId="0">
      <selection activeCell="N23" sqref="N23"/>
    </sheetView>
  </sheetViews>
  <sheetFormatPr defaultRowHeight="18"/>
  <cols>
    <col min="1" max="1" width="4.5703125" style="367" customWidth="1"/>
    <col min="2" max="2" width="4.5703125" style="367" hidden="1" customWidth="1"/>
    <col min="3" max="3" width="32.7109375" style="367" hidden="1" customWidth="1"/>
    <col min="4" max="4" width="11.7109375" style="367" customWidth="1"/>
    <col min="5" max="5" width="12.42578125" style="367" customWidth="1"/>
    <col min="6" max="6" width="8.7109375" style="367" hidden="1" customWidth="1"/>
    <col min="7" max="7" width="7.28515625" style="367" hidden="1" customWidth="1"/>
    <col min="8" max="8" width="16.7109375" style="367" customWidth="1"/>
    <col min="9" max="9" width="31.28515625" style="367" customWidth="1"/>
    <col min="10" max="10" width="5.85546875" style="367" customWidth="1"/>
    <col min="11" max="11" width="7" style="367" customWidth="1"/>
    <col min="12" max="12" width="27" style="367" customWidth="1"/>
    <col min="13" max="13" width="9.5703125" style="367" customWidth="1"/>
    <col min="14" max="14" width="6.140625" style="367" customWidth="1"/>
    <col min="15" max="15" width="4" style="367" customWidth="1"/>
    <col min="16" max="17" width="4.42578125" style="367" customWidth="1"/>
    <col min="18" max="18" width="7.7109375" style="367" customWidth="1"/>
    <col min="19" max="19" width="5.140625" style="367" customWidth="1"/>
    <col min="20" max="20" width="6.28515625" style="367" hidden="1" customWidth="1"/>
    <col min="21" max="22" width="7.28515625" style="367" customWidth="1"/>
    <col min="23" max="23" width="5.140625" style="368" hidden="1" customWidth="1"/>
    <col min="24" max="24" width="4.85546875" style="367" customWidth="1"/>
    <col min="25" max="25" width="18.42578125" style="367" customWidth="1"/>
    <col min="26" max="26" width="4.5703125" style="367" customWidth="1"/>
    <col min="27" max="27" width="4.28515625" style="367" customWidth="1"/>
    <col min="28" max="28" width="4.5703125" style="367" customWidth="1"/>
    <col min="29" max="29" width="4.7109375" style="367" hidden="1" customWidth="1"/>
    <col min="30" max="30" width="6.7109375" style="367" hidden="1" customWidth="1"/>
    <col min="31" max="31" width="3.7109375" style="367" hidden="1" customWidth="1"/>
    <col min="32" max="32" width="4.5703125" style="367" customWidth="1"/>
    <col min="33" max="33" width="6.42578125" style="367" customWidth="1"/>
    <col min="34" max="34" width="9.7109375" style="369" customWidth="1"/>
    <col min="35" max="35" width="4.42578125" style="369" customWidth="1"/>
    <col min="36" max="37" width="4.140625" style="369" customWidth="1"/>
    <col min="38" max="38" width="69.28515625" style="367" customWidth="1"/>
    <col min="39" max="16384" width="9.140625" style="367"/>
  </cols>
  <sheetData>
    <row r="1" spans="1:38" ht="6" customHeight="1" thickBot="1"/>
    <row r="2" spans="1:38" s="538" customFormat="1" ht="23.25" customHeight="1" thickTop="1" thickBot="1">
      <c r="A2" s="1556" t="s">
        <v>1580</v>
      </c>
      <c r="B2" s="1557"/>
      <c r="C2" s="1557"/>
      <c r="D2" s="1557"/>
      <c r="E2" s="1557"/>
      <c r="F2" s="1557"/>
      <c r="G2" s="1557"/>
      <c r="H2" s="1557"/>
      <c r="I2" s="1557"/>
      <c r="J2" s="1557"/>
      <c r="K2" s="1557"/>
      <c r="L2" s="1557"/>
      <c r="M2" s="1557"/>
      <c r="N2" s="1557"/>
      <c r="O2" s="1557"/>
      <c r="P2" s="1557"/>
      <c r="Q2" s="1557"/>
      <c r="R2" s="1557"/>
      <c r="S2" s="1557"/>
      <c r="T2" s="1557"/>
      <c r="U2" s="1557"/>
      <c r="V2" s="1557"/>
      <c r="W2" s="1557"/>
      <c r="X2" s="1557"/>
      <c r="Y2" s="1557"/>
      <c r="Z2" s="1557"/>
      <c r="AA2" s="1557"/>
      <c r="AB2" s="1557"/>
      <c r="AC2" s="1557"/>
      <c r="AD2" s="1557"/>
      <c r="AE2" s="1557"/>
      <c r="AF2" s="535"/>
      <c r="AG2" s="536" t="s">
        <v>51</v>
      </c>
      <c r="AH2" s="537" t="s">
        <v>52</v>
      </c>
      <c r="AI2" s="540"/>
      <c r="AJ2" s="540"/>
      <c r="AK2" s="540"/>
    </row>
    <row r="3" spans="1:38" s="540" customFormat="1" ht="18" customHeight="1" thickTop="1" thickBot="1">
      <c r="A3" s="539" t="s">
        <v>1289</v>
      </c>
      <c r="B3" s="401"/>
      <c r="C3" s="401"/>
      <c r="D3" s="402"/>
      <c r="E3" s="402"/>
      <c r="F3" s="402"/>
      <c r="G3" s="402"/>
      <c r="H3" s="402"/>
      <c r="I3" s="402"/>
      <c r="J3" s="311" t="s">
        <v>36</v>
      </c>
      <c r="K3" s="311"/>
      <c r="L3" s="403" t="s">
        <v>59</v>
      </c>
      <c r="M3" s="404"/>
      <c r="N3" s="405"/>
      <c r="O3" s="405"/>
      <c r="P3" s="405"/>
      <c r="R3" s="541"/>
      <c r="S3" s="542"/>
      <c r="T3" s="542"/>
      <c r="U3" s="542"/>
      <c r="V3" s="542"/>
      <c r="W3" s="543"/>
      <c r="X3" s="406"/>
      <c r="Y3" s="406"/>
      <c r="Z3" s="544" t="s">
        <v>4694</v>
      </c>
      <c r="AA3" s="545"/>
      <c r="AB3" s="407"/>
      <c r="AC3" s="312"/>
      <c r="AD3" s="312"/>
      <c r="AE3" s="312"/>
      <c r="AF3" s="313"/>
      <c r="AG3" s="546"/>
      <c r="AH3" s="547"/>
    </row>
    <row r="4" spans="1:38" s="1360" customFormat="1" ht="12" customHeight="1" thickTop="1">
      <c r="A4" s="372" t="s">
        <v>37</v>
      </c>
      <c r="B4" s="317"/>
      <c r="C4" s="317" t="s">
        <v>13</v>
      </c>
      <c r="D4" s="548" t="s">
        <v>1296</v>
      </c>
      <c r="E4" s="1357" t="s">
        <v>1296</v>
      </c>
      <c r="F4" s="1357"/>
      <c r="G4" s="1357"/>
      <c r="H4" s="1558" t="s">
        <v>15</v>
      </c>
      <c r="I4" s="1552" t="s">
        <v>16</v>
      </c>
      <c r="J4" s="370" t="s">
        <v>17</v>
      </c>
      <c r="K4" s="549" t="s">
        <v>18</v>
      </c>
      <c r="L4" s="1361" t="s">
        <v>19</v>
      </c>
      <c r="M4" s="317" t="s">
        <v>39</v>
      </c>
      <c r="N4" s="373" t="s">
        <v>20</v>
      </c>
      <c r="O4" s="1559" t="s">
        <v>21</v>
      </c>
      <c r="P4" s="1559"/>
      <c r="Q4" s="1559"/>
      <c r="R4" s="374" t="s">
        <v>22</v>
      </c>
      <c r="S4" s="375" t="s">
        <v>38</v>
      </c>
      <c r="T4" s="375"/>
      <c r="U4" s="375" t="s">
        <v>57</v>
      </c>
      <c r="V4" s="375" t="s">
        <v>53</v>
      </c>
      <c r="W4" s="376" t="s">
        <v>8</v>
      </c>
      <c r="X4" s="317" t="s">
        <v>40</v>
      </c>
      <c r="Y4" s="377" t="s">
        <v>41</v>
      </c>
      <c r="Z4" s="1560" t="s">
        <v>23</v>
      </c>
      <c r="AA4" s="1561"/>
      <c r="AB4" s="317" t="s">
        <v>44</v>
      </c>
      <c r="AC4" s="317" t="s">
        <v>45</v>
      </c>
      <c r="AD4" s="317" t="s">
        <v>46</v>
      </c>
      <c r="AE4" s="317"/>
      <c r="AF4" s="378" t="s">
        <v>44</v>
      </c>
      <c r="AG4" s="1358" t="s">
        <v>51</v>
      </c>
      <c r="AH4" s="550" t="s">
        <v>52</v>
      </c>
      <c r="AI4" s="400"/>
      <c r="AJ4" s="400"/>
      <c r="AK4" s="400"/>
    </row>
    <row r="5" spans="1:38" s="1360" customFormat="1" ht="12" customHeight="1" thickBot="1">
      <c r="A5" s="379" t="s">
        <v>47</v>
      </c>
      <c r="B5" s="321"/>
      <c r="C5" s="321" t="s">
        <v>24</v>
      </c>
      <c r="D5" s="318" t="s">
        <v>1297</v>
      </c>
      <c r="E5" s="1359" t="s">
        <v>1298</v>
      </c>
      <c r="F5" s="1359"/>
      <c r="G5" s="1359"/>
      <c r="H5" s="1558"/>
      <c r="I5" s="1554"/>
      <c r="J5" s="370" t="s">
        <v>26</v>
      </c>
      <c r="K5" s="551" t="s">
        <v>26</v>
      </c>
      <c r="L5" s="552" t="s">
        <v>27</v>
      </c>
      <c r="M5" s="553"/>
      <c r="N5" s="380"/>
      <c r="O5" s="1361" t="s">
        <v>30</v>
      </c>
      <c r="P5" s="1361" t="s">
        <v>31</v>
      </c>
      <c r="Q5" s="1361" t="s">
        <v>32</v>
      </c>
      <c r="R5" s="381" t="s">
        <v>33</v>
      </c>
      <c r="S5" s="382" t="s">
        <v>48</v>
      </c>
      <c r="T5" s="382" t="s">
        <v>217</v>
      </c>
      <c r="U5" s="382" t="s">
        <v>58</v>
      </c>
      <c r="V5" s="382" t="s">
        <v>54</v>
      </c>
      <c r="W5" s="383"/>
      <c r="X5" s="379"/>
      <c r="Y5" s="1362" t="s">
        <v>34</v>
      </c>
      <c r="Z5" s="1362" t="s">
        <v>42</v>
      </c>
      <c r="AA5" s="1362" t="s">
        <v>43</v>
      </c>
      <c r="AB5" s="322" t="s">
        <v>49</v>
      </c>
      <c r="AC5" s="321"/>
      <c r="AD5" s="321"/>
      <c r="AE5" s="322"/>
      <c r="AF5" s="385"/>
      <c r="AG5" s="1359"/>
      <c r="AH5" s="554"/>
      <c r="AI5" s="607" t="s">
        <v>50</v>
      </c>
      <c r="AJ5" s="607" t="s">
        <v>0</v>
      </c>
      <c r="AK5" s="608" t="s">
        <v>38</v>
      </c>
      <c r="AL5" s="1552" t="s">
        <v>1325</v>
      </c>
    </row>
    <row r="6" spans="1:38" s="1360" customFormat="1" ht="21.75" hidden="1" customHeight="1" thickTop="1">
      <c r="A6" s="1358"/>
      <c r="B6" s="323"/>
      <c r="C6" s="323"/>
      <c r="D6" s="323"/>
      <c r="E6" s="323"/>
      <c r="F6" s="323"/>
      <c r="G6" s="323"/>
      <c r="H6" s="323"/>
      <c r="I6" s="323"/>
      <c r="J6" s="323"/>
      <c r="K6" s="323"/>
      <c r="L6" s="326"/>
      <c r="M6" s="323"/>
      <c r="N6" s="323"/>
      <c r="O6" s="323"/>
      <c r="P6" s="323"/>
      <c r="Q6" s="323"/>
      <c r="R6" s="326"/>
      <c r="S6" s="555"/>
      <c r="T6" s="555"/>
      <c r="U6" s="555"/>
      <c r="V6" s="555"/>
      <c r="W6" s="556"/>
      <c r="X6" s="323"/>
      <c r="Y6" s="323"/>
      <c r="Z6" s="323"/>
      <c r="AA6" s="323"/>
      <c r="AB6" s="557">
        <f>S6/80</f>
        <v>0</v>
      </c>
      <c r="AC6" s="558">
        <f>AB6+AC5</f>
        <v>0</v>
      </c>
      <c r="AD6" s="559">
        <f>(7+(AC6/60))</f>
        <v>7</v>
      </c>
      <c r="AE6" s="560">
        <f>FLOOR(AD6,1)</f>
        <v>7</v>
      </c>
      <c r="AF6" s="561">
        <f>(AE6+((AD6-AE6)*60*0.01))</f>
        <v>7</v>
      </c>
      <c r="AG6" s="1359"/>
      <c r="AH6" s="554"/>
      <c r="AI6" s="400"/>
      <c r="AJ6" s="400"/>
      <c r="AK6" s="608"/>
      <c r="AL6" s="1553"/>
    </row>
    <row r="7" spans="1:38" s="570" customFormat="1" ht="12" customHeight="1" thickTop="1">
      <c r="A7" s="562"/>
      <c r="B7" s="562"/>
      <c r="C7" s="563"/>
      <c r="D7" s="1357"/>
      <c r="E7" s="562"/>
      <c r="F7" s="562"/>
      <c r="G7" s="562"/>
      <c r="H7" s="564"/>
      <c r="I7" s="564"/>
      <c r="J7" s="562"/>
      <c r="K7" s="563"/>
      <c r="L7" s="564" t="s">
        <v>1</v>
      </c>
      <c r="M7" s="1357"/>
      <c r="N7" s="564"/>
      <c r="O7" s="564"/>
      <c r="P7" s="564"/>
      <c r="Q7" s="564"/>
      <c r="R7" s="563"/>
      <c r="S7" s="562"/>
      <c r="T7" s="562"/>
      <c r="U7" s="562"/>
      <c r="V7" s="562"/>
      <c r="W7" s="565"/>
      <c r="X7" s="562"/>
      <c r="Y7" s="566"/>
      <c r="Z7" s="1357"/>
      <c r="AA7" s="567"/>
      <c r="AB7" s="329">
        <f>S7/AI7+AJ7</f>
        <v>0</v>
      </c>
      <c r="AC7" s="329">
        <f>AB7+AC6</f>
        <v>0</v>
      </c>
      <c r="AD7" s="340">
        <f>(8+(AC7/60))</f>
        <v>8</v>
      </c>
      <c r="AE7" s="341">
        <f>FLOOR(AD7,1)</f>
        <v>8</v>
      </c>
      <c r="AF7" s="340">
        <f>(AE7+((AD7-AE7)*60*0.01))</f>
        <v>8</v>
      </c>
      <c r="AG7" s="568"/>
      <c r="AH7" s="569"/>
      <c r="AI7" s="569">
        <v>50</v>
      </c>
      <c r="AJ7" s="569">
        <v>0</v>
      </c>
      <c r="AK7" s="608" t="s">
        <v>1391</v>
      </c>
      <c r="AL7" s="1554"/>
    </row>
    <row r="8" spans="1:38" s="792" customFormat="1" ht="15" customHeight="1">
      <c r="A8" s="256"/>
      <c r="B8" s="257">
        <v>43636</v>
      </c>
      <c r="C8" s="713" t="str">
        <f t="shared" ref="C8:C19" si="0">"*"&amp;D8&amp;"*"</f>
        <v>*PDR1907-0140*</v>
      </c>
      <c r="D8" s="672" t="s">
        <v>4475</v>
      </c>
      <c r="E8" s="256" t="s">
        <v>4474</v>
      </c>
      <c r="F8" s="256"/>
      <c r="G8" s="297" t="s">
        <v>4473</v>
      </c>
      <c r="H8" s="258" t="s">
        <v>1415</v>
      </c>
      <c r="I8" s="258" t="s">
        <v>4472</v>
      </c>
      <c r="J8" s="256">
        <v>1000</v>
      </c>
      <c r="K8" s="257">
        <v>22830</v>
      </c>
      <c r="L8" s="258" t="s">
        <v>1942</v>
      </c>
      <c r="M8" s="260" t="s">
        <v>4471</v>
      </c>
      <c r="N8" s="672"/>
      <c r="O8" s="257" t="s">
        <v>1291</v>
      </c>
      <c r="P8" s="257"/>
      <c r="Q8" s="257"/>
      <c r="R8" s="257">
        <v>43645</v>
      </c>
      <c r="S8" s="256">
        <v>1000</v>
      </c>
      <c r="T8" s="256"/>
      <c r="U8" s="256"/>
      <c r="V8" s="256"/>
      <c r="W8" s="259"/>
      <c r="X8" s="680" t="s">
        <v>1829</v>
      </c>
      <c r="Y8" s="260" t="s">
        <v>2014</v>
      </c>
      <c r="Z8" s="672">
        <v>571</v>
      </c>
      <c r="AA8" s="261">
        <v>1523</v>
      </c>
      <c r="AB8" s="329">
        <f t="shared" ref="AB8:AB20" si="1">S8/AI8+AJ8</f>
        <v>29.285714285714285</v>
      </c>
      <c r="AC8" s="329">
        <f t="shared" ref="AC8:AC20" si="2">AB8+AC7</f>
        <v>29.285714285714285</v>
      </c>
      <c r="AD8" s="340">
        <f t="shared" ref="AD8:AD20" si="3">(8+(AC8/60))</f>
        <v>8.4880952380952372</v>
      </c>
      <c r="AE8" s="341">
        <f t="shared" ref="AE8:AE20" si="4">FLOOR(AD8,1)</f>
        <v>8</v>
      </c>
      <c r="AF8" s="340">
        <f t="shared" ref="AF8:AF20" si="5">(AE8+((AD8-AE8)*60*0.01))</f>
        <v>8.2928571428571427</v>
      </c>
      <c r="AG8" s="262" t="s">
        <v>1330</v>
      </c>
      <c r="AH8" s="290" t="s">
        <v>2</v>
      </c>
      <c r="AI8" s="255">
        <v>70</v>
      </c>
      <c r="AJ8" s="255">
        <v>15</v>
      </c>
      <c r="AK8" s="255">
        <v>20</v>
      </c>
      <c r="AL8" s="255" t="s">
        <v>4470</v>
      </c>
    </row>
    <row r="9" spans="1:38" s="792" customFormat="1" ht="15" customHeight="1">
      <c r="A9" s="256"/>
      <c r="B9" s="257">
        <v>43623</v>
      </c>
      <c r="C9" s="713" t="str">
        <f t="shared" si="0"/>
        <v>*PDR1907-0060*</v>
      </c>
      <c r="D9" s="672" t="s">
        <v>3558</v>
      </c>
      <c r="E9" s="256" t="s">
        <v>3557</v>
      </c>
      <c r="F9" s="256"/>
      <c r="G9" s="297" t="s">
        <v>1451</v>
      </c>
      <c r="H9" s="258" t="s">
        <v>1370</v>
      </c>
      <c r="I9" s="258" t="s">
        <v>3556</v>
      </c>
      <c r="J9" s="256">
        <v>3250</v>
      </c>
      <c r="K9" s="257">
        <v>22830</v>
      </c>
      <c r="L9" s="258" t="s">
        <v>1316</v>
      </c>
      <c r="M9" s="260" t="s">
        <v>1641</v>
      </c>
      <c r="N9" s="672"/>
      <c r="O9" s="257" t="s">
        <v>1291</v>
      </c>
      <c r="P9" s="257"/>
      <c r="Q9" s="257"/>
      <c r="R9" s="257">
        <v>43645</v>
      </c>
      <c r="S9" s="256">
        <v>3250</v>
      </c>
      <c r="T9" s="256"/>
      <c r="U9" s="256"/>
      <c r="V9" s="256"/>
      <c r="W9" s="259"/>
      <c r="X9" s="680" t="s">
        <v>1828</v>
      </c>
      <c r="Y9" s="674" t="s">
        <v>1304</v>
      </c>
      <c r="Z9" s="672">
        <v>470</v>
      </c>
      <c r="AA9" s="261">
        <v>1401</v>
      </c>
      <c r="AB9" s="329">
        <f t="shared" si="1"/>
        <v>61.428571428571431</v>
      </c>
      <c r="AC9" s="329">
        <f t="shared" si="2"/>
        <v>90.714285714285722</v>
      </c>
      <c r="AD9" s="340">
        <f t="shared" si="3"/>
        <v>9.5119047619047628</v>
      </c>
      <c r="AE9" s="341">
        <f t="shared" si="4"/>
        <v>9</v>
      </c>
      <c r="AF9" s="340">
        <f t="shared" si="5"/>
        <v>9.3071428571428569</v>
      </c>
      <c r="AG9" s="262" t="s">
        <v>1330</v>
      </c>
      <c r="AH9" s="290" t="s">
        <v>2</v>
      </c>
      <c r="AI9" s="255">
        <v>70</v>
      </c>
      <c r="AJ9" s="255">
        <v>15</v>
      </c>
      <c r="AK9" s="255">
        <v>10</v>
      </c>
      <c r="AL9" s="255" t="s">
        <v>1642</v>
      </c>
    </row>
    <row r="10" spans="1:38" s="792" customFormat="1" ht="15" customHeight="1">
      <c r="A10" s="256"/>
      <c r="B10" s="257">
        <v>43615</v>
      </c>
      <c r="C10" s="713" t="str">
        <f t="shared" si="0"/>
        <v>*PDR1907-0028*</v>
      </c>
      <c r="D10" s="672" t="s">
        <v>2964</v>
      </c>
      <c r="E10" s="256" t="s">
        <v>2963</v>
      </c>
      <c r="F10" s="256"/>
      <c r="G10" s="297" t="s">
        <v>2962</v>
      </c>
      <c r="H10" s="258" t="s">
        <v>1830</v>
      </c>
      <c r="I10" s="258" t="s">
        <v>2961</v>
      </c>
      <c r="J10" s="256">
        <v>2000</v>
      </c>
      <c r="K10" s="257">
        <v>22830</v>
      </c>
      <c r="L10" s="258" t="s">
        <v>2960</v>
      </c>
      <c r="M10" s="260" t="s">
        <v>2959</v>
      </c>
      <c r="N10" s="672"/>
      <c r="O10" s="672" t="s">
        <v>1291</v>
      </c>
      <c r="P10" s="258"/>
      <c r="Q10" s="258"/>
      <c r="R10" s="257">
        <v>43645</v>
      </c>
      <c r="S10" s="256">
        <v>2003</v>
      </c>
      <c r="T10" s="256"/>
      <c r="U10" s="256"/>
      <c r="V10" s="256"/>
      <c r="W10" s="259"/>
      <c r="X10" s="680" t="s">
        <v>1828</v>
      </c>
      <c r="Y10" s="674" t="s">
        <v>2473</v>
      </c>
      <c r="Z10" s="672">
        <v>520</v>
      </c>
      <c r="AA10" s="261">
        <v>1119</v>
      </c>
      <c r="AB10" s="329">
        <f t="shared" si="1"/>
        <v>43.614285714285714</v>
      </c>
      <c r="AC10" s="329">
        <f t="shared" si="2"/>
        <v>134.32857142857142</v>
      </c>
      <c r="AD10" s="340">
        <f t="shared" si="3"/>
        <v>10.238809523809524</v>
      </c>
      <c r="AE10" s="341">
        <f t="shared" si="4"/>
        <v>10</v>
      </c>
      <c r="AF10" s="340">
        <f t="shared" si="5"/>
        <v>10.143285714285714</v>
      </c>
      <c r="AG10" s="262" t="s">
        <v>1330</v>
      </c>
      <c r="AH10" s="255" t="s">
        <v>2</v>
      </c>
      <c r="AI10" s="255">
        <v>70</v>
      </c>
      <c r="AJ10" s="255">
        <v>15</v>
      </c>
      <c r="AK10" s="255">
        <v>10</v>
      </c>
      <c r="AL10" s="255" t="s">
        <v>2958</v>
      </c>
    </row>
    <row r="11" spans="1:38" s="792" customFormat="1" ht="15" customHeight="1">
      <c r="A11" s="256"/>
      <c r="B11" s="257">
        <v>43607</v>
      </c>
      <c r="C11" s="713" t="str">
        <f t="shared" si="0"/>
        <v>*PDR1907-0027*</v>
      </c>
      <c r="D11" s="672" t="s">
        <v>2725</v>
      </c>
      <c r="E11" s="256" t="s">
        <v>2724</v>
      </c>
      <c r="F11" s="256"/>
      <c r="G11" s="297" t="s">
        <v>2421</v>
      </c>
      <c r="H11" s="258" t="s">
        <v>1505</v>
      </c>
      <c r="I11" s="258" t="s">
        <v>2420</v>
      </c>
      <c r="J11" s="256">
        <v>1137</v>
      </c>
      <c r="K11" s="257">
        <v>22830</v>
      </c>
      <c r="L11" s="258" t="s">
        <v>1316</v>
      </c>
      <c r="M11" s="260" t="s">
        <v>2419</v>
      </c>
      <c r="N11" s="672"/>
      <c r="O11" s="257" t="s">
        <v>1291</v>
      </c>
      <c r="P11" s="257"/>
      <c r="Q11" s="257"/>
      <c r="R11" s="257">
        <v>43645</v>
      </c>
      <c r="S11" s="256">
        <v>1140</v>
      </c>
      <c r="T11" s="256"/>
      <c r="U11" s="256"/>
      <c r="V11" s="256"/>
      <c r="W11" s="259"/>
      <c r="X11" s="680" t="s">
        <v>1828</v>
      </c>
      <c r="Y11" s="674" t="s">
        <v>1504</v>
      </c>
      <c r="Z11" s="672">
        <v>378</v>
      </c>
      <c r="AA11" s="261">
        <v>2047</v>
      </c>
      <c r="AB11" s="329">
        <f t="shared" si="1"/>
        <v>31.285714285714285</v>
      </c>
      <c r="AC11" s="329">
        <f t="shared" si="2"/>
        <v>165.6142857142857</v>
      </c>
      <c r="AD11" s="340">
        <f t="shared" si="3"/>
        <v>10.760238095238094</v>
      </c>
      <c r="AE11" s="341">
        <f t="shared" si="4"/>
        <v>10</v>
      </c>
      <c r="AF11" s="340">
        <f t="shared" si="5"/>
        <v>10.456142857142856</v>
      </c>
      <c r="AG11" s="262" t="s">
        <v>1330</v>
      </c>
      <c r="AH11" s="255" t="s">
        <v>2</v>
      </c>
      <c r="AI11" s="255">
        <v>70</v>
      </c>
      <c r="AJ11" s="255">
        <v>15</v>
      </c>
      <c r="AK11" s="255">
        <v>10</v>
      </c>
      <c r="AL11" s="255" t="s">
        <v>2418</v>
      </c>
    </row>
    <row r="12" spans="1:38" s="792" customFormat="1" ht="15" customHeight="1">
      <c r="A12" s="256"/>
      <c r="B12" s="257">
        <v>43642</v>
      </c>
      <c r="C12" s="713" t="str">
        <f t="shared" si="0"/>
        <v>*PDR1907-0261*</v>
      </c>
      <c r="D12" s="672" t="s">
        <v>5071</v>
      </c>
      <c r="E12" s="256" t="s">
        <v>5070</v>
      </c>
      <c r="F12" s="256"/>
      <c r="G12" s="297" t="s">
        <v>4111</v>
      </c>
      <c r="H12" s="258" t="s">
        <v>1924</v>
      </c>
      <c r="I12" s="258" t="s">
        <v>4110</v>
      </c>
      <c r="J12" s="256">
        <v>2000</v>
      </c>
      <c r="K12" s="257">
        <v>22830</v>
      </c>
      <c r="L12" s="258" t="s">
        <v>1923</v>
      </c>
      <c r="M12" s="260" t="s">
        <v>4109</v>
      </c>
      <c r="N12" s="672"/>
      <c r="O12" s="257" t="s">
        <v>1291</v>
      </c>
      <c r="P12" s="257"/>
      <c r="Q12" s="257"/>
      <c r="R12" s="257">
        <v>43645</v>
      </c>
      <c r="S12" s="256">
        <v>2000</v>
      </c>
      <c r="T12" s="256"/>
      <c r="U12" s="256"/>
      <c r="V12" s="256"/>
      <c r="W12" s="259"/>
      <c r="X12" s="680" t="s">
        <v>1828</v>
      </c>
      <c r="Y12" s="674" t="s">
        <v>4108</v>
      </c>
      <c r="Z12" s="672">
        <v>598</v>
      </c>
      <c r="AA12" s="261">
        <v>1661</v>
      </c>
      <c r="AB12" s="329">
        <f t="shared" si="1"/>
        <v>43.571428571428569</v>
      </c>
      <c r="AC12" s="329">
        <f t="shared" si="2"/>
        <v>209.18571428571425</v>
      </c>
      <c r="AD12" s="340">
        <f t="shared" si="3"/>
        <v>11.48642857142857</v>
      </c>
      <c r="AE12" s="341">
        <f t="shared" si="4"/>
        <v>11</v>
      </c>
      <c r="AF12" s="340">
        <f t="shared" si="5"/>
        <v>11.291857142857141</v>
      </c>
      <c r="AG12" s="262" t="s">
        <v>1330</v>
      </c>
      <c r="AH12" s="290" t="s">
        <v>2</v>
      </c>
      <c r="AI12" s="255">
        <v>70</v>
      </c>
      <c r="AJ12" s="255">
        <v>15</v>
      </c>
      <c r="AK12" s="255">
        <v>10</v>
      </c>
      <c r="AL12" s="255" t="s">
        <v>4107</v>
      </c>
    </row>
    <row r="13" spans="1:38" s="792" customFormat="1" ht="15" customHeight="1">
      <c r="A13" s="256"/>
      <c r="B13" s="257">
        <v>43635</v>
      </c>
      <c r="C13" s="713" t="str">
        <f t="shared" si="0"/>
        <v>*PDR1907-0127*</v>
      </c>
      <c r="D13" s="672" t="s">
        <v>4350</v>
      </c>
      <c r="E13" s="256" t="s">
        <v>4324</v>
      </c>
      <c r="F13" s="256"/>
      <c r="G13" s="297" t="s">
        <v>1992</v>
      </c>
      <c r="H13" s="258" t="s">
        <v>1320</v>
      </c>
      <c r="I13" s="258" t="s">
        <v>791</v>
      </c>
      <c r="J13" s="256">
        <v>220</v>
      </c>
      <c r="K13" s="257">
        <v>22830</v>
      </c>
      <c r="L13" s="258" t="s">
        <v>1316</v>
      </c>
      <c r="M13" s="260" t="s">
        <v>1991</v>
      </c>
      <c r="N13" s="672"/>
      <c r="O13" s="257" t="s">
        <v>1291</v>
      </c>
      <c r="P13" s="257"/>
      <c r="Q13" s="257"/>
      <c r="R13" s="257">
        <v>43647</v>
      </c>
      <c r="S13" s="256">
        <v>220</v>
      </c>
      <c r="T13" s="256"/>
      <c r="U13" s="256"/>
      <c r="V13" s="256"/>
      <c r="W13" s="259"/>
      <c r="X13" s="680" t="s">
        <v>1828</v>
      </c>
      <c r="Y13" s="674" t="s">
        <v>346</v>
      </c>
      <c r="Z13" s="672">
        <v>811</v>
      </c>
      <c r="AA13" s="261">
        <v>1665</v>
      </c>
      <c r="AB13" s="329">
        <f t="shared" si="1"/>
        <v>18.142857142857142</v>
      </c>
      <c r="AC13" s="329">
        <f t="shared" si="2"/>
        <v>227.32857142857139</v>
      </c>
      <c r="AD13" s="340">
        <f t="shared" si="3"/>
        <v>11.788809523809523</v>
      </c>
      <c r="AE13" s="341">
        <f t="shared" si="4"/>
        <v>11</v>
      </c>
      <c r="AF13" s="340">
        <f t="shared" si="5"/>
        <v>11.473285714285714</v>
      </c>
      <c r="AG13" s="262" t="s">
        <v>1330</v>
      </c>
      <c r="AH13" s="290" t="s">
        <v>2</v>
      </c>
      <c r="AI13" s="255">
        <v>70</v>
      </c>
      <c r="AJ13" s="255">
        <v>15</v>
      </c>
      <c r="AK13" s="255">
        <v>10</v>
      </c>
      <c r="AL13" s="255" t="s">
        <v>1990</v>
      </c>
    </row>
    <row r="14" spans="1:38" s="792" customFormat="1" ht="15" customHeight="1">
      <c r="A14" s="256"/>
      <c r="B14" s="257">
        <v>43626</v>
      </c>
      <c r="C14" s="713" t="str">
        <f t="shared" si="0"/>
        <v>*PDR1907-0078*</v>
      </c>
      <c r="D14" s="672" t="s">
        <v>3745</v>
      </c>
      <c r="E14" s="256" t="s">
        <v>3744</v>
      </c>
      <c r="F14" s="256"/>
      <c r="G14" s="297" t="s">
        <v>1498</v>
      </c>
      <c r="H14" s="258" t="s">
        <v>1350</v>
      </c>
      <c r="I14" s="258" t="s">
        <v>1848</v>
      </c>
      <c r="J14" s="256">
        <v>2000</v>
      </c>
      <c r="K14" s="257">
        <v>22830</v>
      </c>
      <c r="L14" s="258" t="s">
        <v>1695</v>
      </c>
      <c r="M14" s="260" t="s">
        <v>1521</v>
      </c>
      <c r="N14" s="672"/>
      <c r="O14" s="257" t="s">
        <v>1291</v>
      </c>
      <c r="P14" s="257"/>
      <c r="Q14" s="257"/>
      <c r="R14" s="257">
        <v>43647</v>
      </c>
      <c r="S14" s="256">
        <v>2000</v>
      </c>
      <c r="T14" s="256"/>
      <c r="U14" s="256"/>
      <c r="V14" s="256"/>
      <c r="W14" s="259"/>
      <c r="X14" s="680" t="s">
        <v>1828</v>
      </c>
      <c r="Y14" s="674" t="s">
        <v>1380</v>
      </c>
      <c r="Z14" s="672">
        <v>550</v>
      </c>
      <c r="AA14" s="261">
        <v>1293</v>
      </c>
      <c r="AB14" s="329">
        <f t="shared" si="1"/>
        <v>43.571428571428569</v>
      </c>
      <c r="AC14" s="329">
        <f t="shared" si="2"/>
        <v>270.89999999999998</v>
      </c>
      <c r="AD14" s="340">
        <f t="shared" si="3"/>
        <v>12.515000000000001</v>
      </c>
      <c r="AE14" s="341">
        <f t="shared" si="4"/>
        <v>12</v>
      </c>
      <c r="AF14" s="340">
        <f t="shared" si="5"/>
        <v>12.309000000000001</v>
      </c>
      <c r="AG14" s="262" t="s">
        <v>1330</v>
      </c>
      <c r="AH14" s="290" t="s">
        <v>2</v>
      </c>
      <c r="AI14" s="255">
        <v>70</v>
      </c>
      <c r="AJ14" s="255">
        <v>15</v>
      </c>
      <c r="AK14" s="255">
        <v>50</v>
      </c>
      <c r="AL14" s="255" t="s">
        <v>3743</v>
      </c>
    </row>
    <row r="15" spans="1:38" s="792" customFormat="1" ht="15" customHeight="1">
      <c r="A15" s="256"/>
      <c r="B15" s="257">
        <v>43610</v>
      </c>
      <c r="C15" s="713" t="str">
        <f t="shared" si="0"/>
        <v>*PDR1906-0314*</v>
      </c>
      <c r="D15" s="672" t="s">
        <v>2824</v>
      </c>
      <c r="E15" s="256" t="s">
        <v>2822</v>
      </c>
      <c r="F15" s="256"/>
      <c r="G15" s="297" t="s">
        <v>1995</v>
      </c>
      <c r="H15" s="258" t="s">
        <v>1307</v>
      </c>
      <c r="I15" s="258" t="s">
        <v>1994</v>
      </c>
      <c r="J15" s="256">
        <v>6460</v>
      </c>
      <c r="K15" s="257">
        <v>43650</v>
      </c>
      <c r="L15" s="258" t="s">
        <v>1993</v>
      </c>
      <c r="M15" s="260" t="s">
        <v>2115</v>
      </c>
      <c r="N15" s="672" t="s">
        <v>2150</v>
      </c>
      <c r="O15" s="257" t="s">
        <v>1291</v>
      </c>
      <c r="P15" s="257"/>
      <c r="Q15" s="257"/>
      <c r="R15" s="257">
        <v>43647</v>
      </c>
      <c r="S15" s="256">
        <v>3235</v>
      </c>
      <c r="T15" s="256"/>
      <c r="U15" s="256"/>
      <c r="V15" s="256"/>
      <c r="W15" s="259"/>
      <c r="X15" s="680" t="s">
        <v>1831</v>
      </c>
      <c r="Y15" s="260" t="s">
        <v>1306</v>
      </c>
      <c r="Z15" s="672">
        <v>718</v>
      </c>
      <c r="AA15" s="261">
        <v>1125</v>
      </c>
      <c r="AB15" s="329">
        <f t="shared" si="1"/>
        <v>61.214285714285715</v>
      </c>
      <c r="AC15" s="329">
        <f t="shared" si="2"/>
        <v>332.1142857142857</v>
      </c>
      <c r="AD15" s="340">
        <f t="shared" si="3"/>
        <v>13.535238095238096</v>
      </c>
      <c r="AE15" s="341">
        <f t="shared" si="4"/>
        <v>13</v>
      </c>
      <c r="AF15" s="340">
        <f t="shared" si="5"/>
        <v>13.321142857142858</v>
      </c>
      <c r="AG15" s="262" t="s">
        <v>1330</v>
      </c>
      <c r="AH15" s="290" t="s">
        <v>5138</v>
      </c>
      <c r="AI15" s="255">
        <v>70</v>
      </c>
      <c r="AJ15" s="255">
        <v>15</v>
      </c>
      <c r="AK15" s="255">
        <v>20</v>
      </c>
      <c r="AL15" s="255" t="s">
        <v>2114</v>
      </c>
    </row>
    <row r="16" spans="1:38" s="792" customFormat="1" ht="15" customHeight="1">
      <c r="A16" s="256"/>
      <c r="B16" s="257">
        <v>43610</v>
      </c>
      <c r="C16" s="713" t="str">
        <f t="shared" si="0"/>
        <v>*PDR1906-0315*</v>
      </c>
      <c r="D16" s="672" t="s">
        <v>2823</v>
      </c>
      <c r="E16" s="256" t="s">
        <v>2822</v>
      </c>
      <c r="F16" s="256"/>
      <c r="G16" s="297" t="s">
        <v>1995</v>
      </c>
      <c r="H16" s="258" t="s">
        <v>1307</v>
      </c>
      <c r="I16" s="258" t="s">
        <v>1994</v>
      </c>
      <c r="J16" s="256">
        <v>3230</v>
      </c>
      <c r="K16" s="257">
        <v>43654</v>
      </c>
      <c r="L16" s="258" t="s">
        <v>1993</v>
      </c>
      <c r="M16" s="260" t="s">
        <v>2115</v>
      </c>
      <c r="N16" s="672" t="s">
        <v>2150</v>
      </c>
      <c r="O16" s="257" t="s">
        <v>1291</v>
      </c>
      <c r="P16" s="257"/>
      <c r="Q16" s="257"/>
      <c r="R16" s="257">
        <v>43647</v>
      </c>
      <c r="S16" s="256">
        <v>1620</v>
      </c>
      <c r="T16" s="256"/>
      <c r="U16" s="256"/>
      <c r="V16" s="256"/>
      <c r="W16" s="259"/>
      <c r="X16" s="680" t="s">
        <v>1831</v>
      </c>
      <c r="Y16" s="260" t="s">
        <v>1306</v>
      </c>
      <c r="Z16" s="672">
        <v>718</v>
      </c>
      <c r="AA16" s="261">
        <v>1125</v>
      </c>
      <c r="AB16" s="329">
        <f t="shared" si="1"/>
        <v>38.142857142857139</v>
      </c>
      <c r="AC16" s="329">
        <f t="shared" si="2"/>
        <v>370.25714285714287</v>
      </c>
      <c r="AD16" s="340">
        <f t="shared" si="3"/>
        <v>14.170952380952382</v>
      </c>
      <c r="AE16" s="341">
        <f t="shared" si="4"/>
        <v>14</v>
      </c>
      <c r="AF16" s="340">
        <f t="shared" si="5"/>
        <v>14.10257142857143</v>
      </c>
      <c r="AG16" s="262" t="s">
        <v>1330</v>
      </c>
      <c r="AH16" s="290" t="s">
        <v>5138</v>
      </c>
      <c r="AI16" s="255">
        <v>70</v>
      </c>
      <c r="AJ16" s="255">
        <v>15</v>
      </c>
      <c r="AK16" s="255">
        <v>20</v>
      </c>
      <c r="AL16" s="255" t="s">
        <v>2114</v>
      </c>
    </row>
    <row r="17" spans="1:184" s="792" customFormat="1" ht="15" customHeight="1">
      <c r="A17" s="256"/>
      <c r="B17" s="257">
        <v>43579</v>
      </c>
      <c r="C17" s="713" t="str">
        <f t="shared" si="0"/>
        <v>*PDR1906-0029*</v>
      </c>
      <c r="D17" s="672" t="s">
        <v>2302</v>
      </c>
      <c r="E17" s="256" t="s">
        <v>2301</v>
      </c>
      <c r="F17" s="256"/>
      <c r="G17" s="297" t="s">
        <v>2294</v>
      </c>
      <c r="H17" s="258" t="s">
        <v>2213</v>
      </c>
      <c r="I17" s="258" t="s">
        <v>2293</v>
      </c>
      <c r="J17" s="256">
        <v>965</v>
      </c>
      <c r="K17" s="257">
        <v>43650</v>
      </c>
      <c r="L17" s="258" t="s">
        <v>2212</v>
      </c>
      <c r="M17" s="260" t="s">
        <v>2292</v>
      </c>
      <c r="N17" s="672"/>
      <c r="O17" s="257" t="s">
        <v>1291</v>
      </c>
      <c r="P17" s="257"/>
      <c r="Q17" s="257"/>
      <c r="R17" s="257">
        <v>43647</v>
      </c>
      <c r="S17" s="256">
        <v>968</v>
      </c>
      <c r="T17" s="256"/>
      <c r="U17" s="256"/>
      <c r="V17" s="256"/>
      <c r="W17" s="259"/>
      <c r="X17" s="680" t="s">
        <v>1828</v>
      </c>
      <c r="Y17" s="674" t="s">
        <v>1304</v>
      </c>
      <c r="Z17" s="672">
        <v>532</v>
      </c>
      <c r="AA17" s="261">
        <v>1387</v>
      </c>
      <c r="AB17" s="329">
        <f t="shared" si="1"/>
        <v>28.828571428571429</v>
      </c>
      <c r="AC17" s="329">
        <f t="shared" si="2"/>
        <v>399.08571428571429</v>
      </c>
      <c r="AD17" s="340">
        <f t="shared" si="3"/>
        <v>14.651428571428571</v>
      </c>
      <c r="AE17" s="341">
        <f t="shared" si="4"/>
        <v>14</v>
      </c>
      <c r="AF17" s="340">
        <f t="shared" si="5"/>
        <v>14.390857142857143</v>
      </c>
      <c r="AG17" s="262" t="s">
        <v>1330</v>
      </c>
      <c r="AH17" s="290" t="s">
        <v>2</v>
      </c>
      <c r="AI17" s="255">
        <v>70</v>
      </c>
      <c r="AJ17" s="255">
        <v>15</v>
      </c>
      <c r="AK17" s="255">
        <v>10</v>
      </c>
      <c r="AL17" s="255" t="s">
        <v>2174</v>
      </c>
    </row>
    <row r="18" spans="1:184" s="792" customFormat="1" ht="15" customHeight="1">
      <c r="A18" s="256"/>
      <c r="B18" s="257">
        <v>43641</v>
      </c>
      <c r="C18" s="713" t="str">
        <f t="shared" si="0"/>
        <v>*PDR1906-1536*</v>
      </c>
      <c r="D18" s="672" t="s">
        <v>4918</v>
      </c>
      <c r="E18" s="256" t="s">
        <v>4916</v>
      </c>
      <c r="F18" s="256"/>
      <c r="G18" s="297" t="s">
        <v>2521</v>
      </c>
      <c r="H18" s="258" t="s">
        <v>2427</v>
      </c>
      <c r="I18" s="258" t="s">
        <v>2805</v>
      </c>
      <c r="J18" s="256">
        <v>1000</v>
      </c>
      <c r="K18" s="257">
        <v>22830</v>
      </c>
      <c r="L18" s="258" t="s">
        <v>2522</v>
      </c>
      <c r="M18" s="260" t="s">
        <v>2523</v>
      </c>
      <c r="N18" s="672"/>
      <c r="O18" s="257" t="s">
        <v>1291</v>
      </c>
      <c r="P18" s="257"/>
      <c r="Q18" s="257"/>
      <c r="R18" s="257">
        <v>43647</v>
      </c>
      <c r="S18" s="256">
        <v>1000</v>
      </c>
      <c r="T18" s="256"/>
      <c r="U18" s="256"/>
      <c r="V18" s="256"/>
      <c r="W18" s="259"/>
      <c r="X18" s="680" t="s">
        <v>1828</v>
      </c>
      <c r="Y18" s="674" t="s">
        <v>2524</v>
      </c>
      <c r="Z18" s="672">
        <v>864</v>
      </c>
      <c r="AA18" s="261">
        <v>1835</v>
      </c>
      <c r="AB18" s="329">
        <f t="shared" si="1"/>
        <v>29.285714285714285</v>
      </c>
      <c r="AC18" s="329">
        <f t="shared" si="2"/>
        <v>428.37142857142857</v>
      </c>
      <c r="AD18" s="340">
        <f t="shared" si="3"/>
        <v>15.139523809523808</v>
      </c>
      <c r="AE18" s="341">
        <f t="shared" si="4"/>
        <v>15</v>
      </c>
      <c r="AF18" s="340">
        <f t="shared" si="5"/>
        <v>15.083714285714285</v>
      </c>
      <c r="AG18" s="262" t="s">
        <v>1330</v>
      </c>
      <c r="AH18" s="290" t="s">
        <v>2</v>
      </c>
      <c r="AI18" s="255">
        <v>70</v>
      </c>
      <c r="AJ18" s="255">
        <v>15</v>
      </c>
      <c r="AK18" s="255">
        <v>10</v>
      </c>
      <c r="AL18" s="255" t="s">
        <v>2525</v>
      </c>
    </row>
    <row r="19" spans="1:184" s="792" customFormat="1" ht="15" customHeight="1">
      <c r="A19" s="256"/>
      <c r="B19" s="257">
        <v>43641</v>
      </c>
      <c r="C19" s="713" t="str">
        <f t="shared" si="0"/>
        <v>*PDR1906-1537*</v>
      </c>
      <c r="D19" s="672" t="s">
        <v>4917</v>
      </c>
      <c r="E19" s="256" t="s">
        <v>4916</v>
      </c>
      <c r="F19" s="256"/>
      <c r="G19" s="297" t="s">
        <v>2521</v>
      </c>
      <c r="H19" s="258" t="s">
        <v>2427</v>
      </c>
      <c r="I19" s="258" t="s">
        <v>2805</v>
      </c>
      <c r="J19" s="256">
        <v>1000</v>
      </c>
      <c r="K19" s="257">
        <v>22833</v>
      </c>
      <c r="L19" s="258" t="s">
        <v>2522</v>
      </c>
      <c r="M19" s="260" t="s">
        <v>2523</v>
      </c>
      <c r="N19" s="672"/>
      <c r="O19" s="257" t="s">
        <v>1291</v>
      </c>
      <c r="P19" s="257"/>
      <c r="Q19" s="257"/>
      <c r="R19" s="257">
        <v>43647</v>
      </c>
      <c r="S19" s="256">
        <v>1000</v>
      </c>
      <c r="T19" s="256"/>
      <c r="U19" s="256"/>
      <c r="V19" s="256"/>
      <c r="W19" s="259"/>
      <c r="X19" s="680" t="s">
        <v>1828</v>
      </c>
      <c r="Y19" s="674" t="s">
        <v>2524</v>
      </c>
      <c r="Z19" s="672">
        <v>864</v>
      </c>
      <c r="AA19" s="261">
        <v>1835</v>
      </c>
      <c r="AB19" s="329">
        <f t="shared" si="1"/>
        <v>29.285714285714285</v>
      </c>
      <c r="AC19" s="329">
        <f t="shared" si="2"/>
        <v>457.65714285714284</v>
      </c>
      <c r="AD19" s="340">
        <f t="shared" si="3"/>
        <v>15.627619047619048</v>
      </c>
      <c r="AE19" s="341">
        <f t="shared" si="4"/>
        <v>15</v>
      </c>
      <c r="AF19" s="340">
        <f t="shared" si="5"/>
        <v>15.376571428571429</v>
      </c>
      <c r="AG19" s="262" t="s">
        <v>1330</v>
      </c>
      <c r="AH19" s="290" t="s">
        <v>2</v>
      </c>
      <c r="AI19" s="255">
        <v>70</v>
      </c>
      <c r="AJ19" s="255">
        <v>15</v>
      </c>
      <c r="AK19" s="255">
        <v>10</v>
      </c>
      <c r="AL19" s="255" t="s">
        <v>2525</v>
      </c>
    </row>
    <row r="20" spans="1:184" s="310" customFormat="1" ht="15.95" customHeight="1">
      <c r="A20" s="302"/>
      <c r="B20" s="302"/>
      <c r="C20" s="301"/>
      <c r="D20" s="673"/>
      <c r="E20" s="346"/>
      <c r="F20" s="346"/>
      <c r="G20" s="673"/>
      <c r="H20" s="347"/>
      <c r="I20" s="347"/>
      <c r="J20" s="302"/>
      <c r="K20" s="301"/>
      <c r="L20" s="348" t="s">
        <v>347</v>
      </c>
      <c r="M20" s="348"/>
      <c r="N20" s="348"/>
      <c r="O20" s="389"/>
      <c r="P20" s="349"/>
      <c r="Q20" s="350"/>
      <c r="R20" s="351"/>
      <c r="S20" s="352"/>
      <c r="T20" s="353"/>
      <c r="U20" s="352"/>
      <c r="V20" s="352"/>
      <c r="W20" s="353"/>
      <c r="X20" s="354"/>
      <c r="Y20" s="348"/>
      <c r="Z20" s="355"/>
      <c r="AA20" s="356"/>
      <c r="AB20" s="329">
        <f t="shared" si="1"/>
        <v>120</v>
      </c>
      <c r="AC20" s="329">
        <f t="shared" si="2"/>
        <v>577.65714285714284</v>
      </c>
      <c r="AD20" s="340">
        <f t="shared" si="3"/>
        <v>17.627619047619049</v>
      </c>
      <c r="AE20" s="341">
        <f t="shared" si="4"/>
        <v>17</v>
      </c>
      <c r="AF20" s="340">
        <f t="shared" si="5"/>
        <v>17.376571428571431</v>
      </c>
      <c r="AG20" s="390"/>
      <c r="AH20" s="390"/>
      <c r="AI20" s="255">
        <v>70</v>
      </c>
      <c r="AJ20" s="290">
        <v>120</v>
      </c>
      <c r="AK20" s="609"/>
      <c r="AL20" s="304"/>
      <c r="AM20" s="391"/>
      <c r="AN20" s="391"/>
    </row>
    <row r="21" spans="1:184" s="310" customFormat="1" ht="15.95" customHeight="1">
      <c r="A21" s="302"/>
      <c r="B21" s="302"/>
      <c r="C21" s="301"/>
      <c r="D21" s="673"/>
      <c r="E21" s="346"/>
      <c r="F21" s="346"/>
      <c r="G21" s="673"/>
      <c r="H21" s="347"/>
      <c r="I21" s="347"/>
      <c r="J21" s="302"/>
      <c r="K21" s="301"/>
      <c r="L21" s="347"/>
      <c r="M21" s="347"/>
      <c r="N21" s="347"/>
      <c r="O21" s="347"/>
      <c r="P21" s="347"/>
      <c r="Q21" s="347"/>
      <c r="R21" s="389"/>
      <c r="S21" s="359"/>
      <c r="T21" s="359"/>
      <c r="U21" s="301"/>
      <c r="V21" s="302"/>
      <c r="W21" s="360"/>
      <c r="X21" s="302"/>
      <c r="Y21" s="302"/>
      <c r="Z21" s="360"/>
      <c r="AA21" s="360"/>
      <c r="AB21" s="346"/>
      <c r="AC21" s="347"/>
      <c r="AD21" s="361"/>
      <c r="AE21" s="362"/>
      <c r="AF21" s="501"/>
      <c r="AG21" s="501"/>
      <c r="AH21" s="305"/>
      <c r="AI21" s="610"/>
      <c r="AJ21" s="611"/>
      <c r="AK21" s="304"/>
      <c r="AL21" s="304"/>
      <c r="AM21" s="391"/>
      <c r="AN21" s="391"/>
    </row>
    <row r="22" spans="1:184" s="310" customFormat="1" ht="15.95" customHeight="1">
      <c r="A22" s="302"/>
      <c r="B22" s="302"/>
      <c r="C22" s="301"/>
      <c r="D22" s="673"/>
      <c r="E22" s="346"/>
      <c r="F22" s="346"/>
      <c r="G22" s="673"/>
      <c r="H22" s="347"/>
      <c r="I22" s="347"/>
      <c r="J22" s="302"/>
      <c r="K22" s="301"/>
      <c r="L22" s="347"/>
      <c r="M22" s="347"/>
      <c r="N22" s="347"/>
      <c r="O22" s="347"/>
      <c r="P22" s="347"/>
      <c r="Q22" s="347"/>
      <c r="R22" s="389"/>
      <c r="S22" s="359"/>
      <c r="T22" s="359"/>
      <c r="U22" s="301"/>
      <c r="V22" s="302"/>
      <c r="W22" s="360"/>
      <c r="X22" s="302"/>
      <c r="Y22" s="302"/>
      <c r="Z22" s="360"/>
      <c r="AA22" s="360"/>
      <c r="AB22" s="346"/>
      <c r="AC22" s="347"/>
      <c r="AD22" s="361"/>
      <c r="AE22" s="362"/>
      <c r="AF22" s="363"/>
      <c r="AG22" s="363"/>
      <c r="AH22" s="364"/>
      <c r="AI22" s="610"/>
      <c r="AJ22" s="611"/>
      <c r="AK22" s="518"/>
      <c r="AL22" s="304"/>
      <c r="AM22" s="391"/>
      <c r="AN22" s="391"/>
    </row>
    <row r="23" spans="1:184" s="388" customFormat="1" ht="15.95" customHeight="1">
      <c r="A23" s="343"/>
      <c r="B23" s="343"/>
      <c r="C23" s="342"/>
      <c r="D23" s="1363"/>
      <c r="E23" s="343"/>
      <c r="F23" s="343"/>
      <c r="G23" s="343"/>
      <c r="H23" s="298"/>
      <c r="I23" s="298"/>
      <c r="J23" s="343">
        <f>SUM(J7:J22)</f>
        <v>24262</v>
      </c>
      <c r="K23" s="342"/>
      <c r="L23" s="298"/>
      <c r="M23" s="1363"/>
      <c r="N23" s="298"/>
      <c r="O23" s="298"/>
      <c r="P23" s="298"/>
      <c r="Q23" s="298"/>
      <c r="R23" s="342"/>
      <c r="S23" s="343">
        <f>SUM(S7:S22)</f>
        <v>19436</v>
      </c>
      <c r="T23" s="343"/>
      <c r="U23" s="343"/>
      <c r="V23" s="343"/>
      <c r="W23" s="366"/>
      <c r="X23" s="343"/>
      <c r="Y23" s="299"/>
      <c r="Z23" s="1363"/>
      <c r="AA23" s="345"/>
      <c r="AB23" s="357">
        <f>SUM(AB7:AB22)</f>
        <v>577.65714285714284</v>
      </c>
      <c r="AC23" s="357"/>
      <c r="AD23" s="300"/>
      <c r="AE23" s="358"/>
      <c r="AF23" s="357">
        <f>AB23/60</f>
        <v>9.6276190476190475</v>
      </c>
      <c r="AG23" s="300"/>
      <c r="AH23" s="392"/>
      <c r="AI23" s="392"/>
      <c r="AJ23" s="392"/>
      <c r="AK23" s="518"/>
      <c r="AL23" s="303"/>
      <c r="GB23" s="393"/>
    </row>
    <row r="24" spans="1:184">
      <c r="A24" s="1360"/>
      <c r="B24" s="1360"/>
      <c r="L24" s="394"/>
      <c r="M24" s="395"/>
      <c r="N24" s="395"/>
      <c r="O24" s="395"/>
      <c r="P24" s="395"/>
      <c r="Q24" s="395"/>
      <c r="R24" s="395"/>
      <c r="S24" s="395"/>
      <c r="T24" s="395"/>
      <c r="U24" s="395"/>
      <c r="V24" s="395"/>
      <c r="W24" s="396"/>
      <c r="Y24" s="1360"/>
      <c r="Z24" s="1360"/>
      <c r="AA24" s="1360"/>
      <c r="AK24" s="612"/>
    </row>
    <row r="25" spans="1:184">
      <c r="S25" s="315"/>
      <c r="T25" s="315"/>
      <c r="U25" s="315"/>
      <c r="V25" s="397"/>
      <c r="W25" s="398"/>
      <c r="Z25" s="835" t="s">
        <v>2307</v>
      </c>
    </row>
    <row r="26" spans="1:184">
      <c r="I26" s="369" t="s">
        <v>592</v>
      </c>
      <c r="R26" s="369" t="s">
        <v>594</v>
      </c>
      <c r="W26" s="367"/>
      <c r="AM26" s="315"/>
      <c r="AN26" s="315"/>
    </row>
    <row r="27" spans="1:184" s="1360" customFormat="1">
      <c r="I27" s="1555"/>
      <c r="J27" s="1555"/>
      <c r="R27" s="1555" t="s">
        <v>61</v>
      </c>
      <c r="S27" s="1555"/>
      <c r="T27" s="1555"/>
      <c r="U27" s="1555"/>
      <c r="V27" s="1555"/>
      <c r="W27" s="1555"/>
      <c r="X27" s="1555"/>
      <c r="Y27" s="399"/>
      <c r="Z27" s="399"/>
      <c r="AA27" s="399"/>
      <c r="AH27" s="400"/>
      <c r="AI27" s="400"/>
      <c r="AJ27" s="400"/>
      <c r="AK27" s="369"/>
      <c r="AL27" s="370"/>
      <c r="AM27" s="370"/>
    </row>
    <row r="28" spans="1:184">
      <c r="A28" s="369"/>
      <c r="B28" s="369"/>
      <c r="C28" s="369"/>
      <c r="I28" s="369" t="s">
        <v>593</v>
      </c>
      <c r="M28" s="369"/>
      <c r="T28" s="369"/>
      <c r="W28" s="367"/>
      <c r="AK28" s="400"/>
      <c r="AM28" s="315"/>
      <c r="AN28" s="315"/>
    </row>
  </sheetData>
  <sortState ref="A15:JD37">
    <sortCondition ref="M15:M37"/>
  </sortState>
  <mergeCells count="8">
    <mergeCell ref="AL5:AL7"/>
    <mergeCell ref="I27:J27"/>
    <mergeCell ref="R27:X27"/>
    <mergeCell ref="A2:AE2"/>
    <mergeCell ref="H4:H5"/>
    <mergeCell ref="I4:I5"/>
    <mergeCell ref="O4:Q4"/>
    <mergeCell ref="Z4:AA4"/>
  </mergeCells>
  <conditionalFormatting sqref="AA20">
    <cfRule type="duplicateValues" dxfId="692" priority="87" stopIfTrue="1"/>
  </conditionalFormatting>
  <conditionalFormatting sqref="AA20">
    <cfRule type="duplicateValues" dxfId="691" priority="85" stopIfTrue="1"/>
    <cfRule type="duplicateValues" dxfId="690" priority="86" stopIfTrue="1"/>
  </conditionalFormatting>
  <conditionalFormatting sqref="BC20:BD20 BL20 AT20:AW20">
    <cfRule type="duplicateValues" dxfId="689" priority="84" stopIfTrue="1"/>
  </conditionalFormatting>
  <conditionalFormatting sqref="BC20:BD20 BL20 AT20:AW20">
    <cfRule type="duplicateValues" dxfId="688" priority="82" stopIfTrue="1"/>
    <cfRule type="duplicateValues" dxfId="687" priority="83" stopIfTrue="1"/>
  </conditionalFormatting>
  <conditionalFormatting sqref="BM20">
    <cfRule type="duplicateValues" dxfId="686" priority="81" stopIfTrue="1"/>
  </conditionalFormatting>
  <conditionalFormatting sqref="BM20">
    <cfRule type="duplicateValues" dxfId="685" priority="79" stopIfTrue="1"/>
    <cfRule type="duplicateValues" dxfId="684" priority="80" stopIfTrue="1"/>
  </conditionalFormatting>
  <conditionalFormatting sqref="D2">
    <cfRule type="duplicateValues" dxfId="683" priority="78" stopIfTrue="1"/>
  </conditionalFormatting>
  <conditionalFormatting sqref="D2">
    <cfRule type="duplicateValues" dxfId="682" priority="76" stopIfTrue="1"/>
    <cfRule type="duplicateValues" dxfId="681" priority="77" stopIfTrue="1"/>
  </conditionalFormatting>
  <conditionalFormatting sqref="BC21:BD22 BL21:BL22 AT21:AW22 AE21:AE22">
    <cfRule type="duplicateValues" dxfId="680" priority="75" stopIfTrue="1"/>
  </conditionalFormatting>
  <conditionalFormatting sqref="BC21:BD22 BL21:BL22 AT21:AW22 AE21:AE22">
    <cfRule type="duplicateValues" dxfId="679" priority="73" stopIfTrue="1"/>
    <cfRule type="duplicateValues" dxfId="678" priority="74" stopIfTrue="1"/>
  </conditionalFormatting>
  <conditionalFormatting sqref="BM21:BM22">
    <cfRule type="duplicateValues" dxfId="677" priority="72" stopIfTrue="1"/>
  </conditionalFormatting>
  <conditionalFormatting sqref="BM21:BM22">
    <cfRule type="duplicateValues" dxfId="676" priority="70" stopIfTrue="1"/>
    <cfRule type="duplicateValues" dxfId="675" priority="71" stopIfTrue="1"/>
  </conditionalFormatting>
  <conditionalFormatting sqref="D11">
    <cfRule type="duplicateValues" dxfId="674" priority="15" stopIfTrue="1"/>
  </conditionalFormatting>
  <conditionalFormatting sqref="D11">
    <cfRule type="duplicateValues" dxfId="673" priority="13" stopIfTrue="1"/>
    <cfRule type="duplicateValues" dxfId="672" priority="14" stopIfTrue="1"/>
  </conditionalFormatting>
  <conditionalFormatting sqref="D10">
    <cfRule type="duplicateValues" dxfId="671" priority="12" stopIfTrue="1"/>
  </conditionalFormatting>
  <conditionalFormatting sqref="D10">
    <cfRule type="duplicateValues" dxfId="670" priority="10" stopIfTrue="1"/>
    <cfRule type="duplicateValues" dxfId="669" priority="11" stopIfTrue="1"/>
  </conditionalFormatting>
  <conditionalFormatting sqref="D8:D9">
    <cfRule type="duplicateValues" dxfId="668" priority="9" stopIfTrue="1"/>
  </conditionalFormatting>
  <conditionalFormatting sqref="D8:D9">
    <cfRule type="duplicateValues" dxfId="667" priority="7" stopIfTrue="1"/>
    <cfRule type="duplicateValues" dxfId="666" priority="8" stopIfTrue="1"/>
  </conditionalFormatting>
  <conditionalFormatting sqref="D12:D19">
    <cfRule type="duplicateValues" dxfId="665" priority="3" stopIfTrue="1"/>
  </conditionalFormatting>
  <conditionalFormatting sqref="D12:D19">
    <cfRule type="duplicateValues" dxfId="664" priority="1" stopIfTrue="1"/>
    <cfRule type="duplicateValues" dxfId="663" priority="2" stopIfTrue="1"/>
  </conditionalFormatting>
  <printOptions horizontalCentered="1"/>
  <pageMargins left="0" right="0" top="0" bottom="0" header="0.31496062992125984" footer="0.31496062992125984"/>
  <pageSetup paperSize="122" scale="65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JD40"/>
  <sheetViews>
    <sheetView topLeftCell="A7" zoomScale="110" zoomScaleNormal="110" workbookViewId="0">
      <selection activeCell="A22" sqref="A22:XFD31"/>
    </sheetView>
  </sheetViews>
  <sheetFormatPr defaultRowHeight="18"/>
  <cols>
    <col min="1" max="1" width="4.5703125" style="367" customWidth="1"/>
    <col min="2" max="2" width="4.5703125" style="367" hidden="1" customWidth="1"/>
    <col min="3" max="3" width="32.7109375" style="367" hidden="1" customWidth="1"/>
    <col min="4" max="4" width="11.7109375" style="367" customWidth="1"/>
    <col min="5" max="5" width="12.42578125" style="367" customWidth="1"/>
    <col min="6" max="6" width="8.7109375" style="367" hidden="1" customWidth="1"/>
    <col min="7" max="7" width="7.28515625" style="367" hidden="1" customWidth="1"/>
    <col min="8" max="8" width="15.42578125" style="367" customWidth="1"/>
    <col min="9" max="9" width="20.5703125" style="367" customWidth="1"/>
    <col min="10" max="10" width="5.85546875" style="367" customWidth="1"/>
    <col min="11" max="11" width="7" style="367" customWidth="1"/>
    <col min="12" max="12" width="26.85546875" style="367" customWidth="1"/>
    <col min="13" max="13" width="11.28515625" style="367" customWidth="1"/>
    <col min="14" max="14" width="6.140625" style="367" customWidth="1"/>
    <col min="15" max="15" width="4" style="367" customWidth="1"/>
    <col min="16" max="17" width="5.5703125" style="367" customWidth="1"/>
    <col min="18" max="18" width="7.7109375" style="367" customWidth="1"/>
    <col min="19" max="19" width="5.140625" style="367" customWidth="1"/>
    <col min="20" max="20" width="6.28515625" style="367" hidden="1" customWidth="1"/>
    <col min="21" max="22" width="7.28515625" style="367" customWidth="1"/>
    <col min="23" max="23" width="5.140625" style="368" hidden="1" customWidth="1"/>
    <col min="24" max="24" width="4.85546875" style="367" customWidth="1"/>
    <col min="25" max="25" width="18.42578125" style="367" customWidth="1"/>
    <col min="26" max="26" width="4.5703125" style="367" customWidth="1"/>
    <col min="27" max="27" width="4.28515625" style="367" customWidth="1"/>
    <col min="28" max="28" width="4.5703125" style="367" customWidth="1"/>
    <col min="29" max="29" width="4.7109375" style="367" hidden="1" customWidth="1"/>
    <col min="30" max="30" width="6.7109375" style="367" hidden="1" customWidth="1"/>
    <col min="31" max="31" width="3.7109375" style="367" hidden="1" customWidth="1"/>
    <col min="32" max="32" width="4.5703125" style="367" customWidth="1"/>
    <col min="33" max="33" width="6.42578125" style="367" customWidth="1"/>
    <col min="34" max="34" width="10.5703125" style="369" customWidth="1"/>
    <col min="35" max="35" width="4.42578125" style="369" customWidth="1"/>
    <col min="36" max="37" width="4.140625" style="369" customWidth="1"/>
    <col min="38" max="38" width="69.28515625" style="367" customWidth="1"/>
    <col min="39" max="16384" width="9.140625" style="367"/>
  </cols>
  <sheetData>
    <row r="1" spans="1:264" ht="6" customHeight="1" thickBot="1"/>
    <row r="2" spans="1:264" s="538" customFormat="1" ht="23.25" customHeight="1" thickTop="1" thickBot="1">
      <c r="A2" s="1556" t="s">
        <v>1580</v>
      </c>
      <c r="B2" s="1557"/>
      <c r="C2" s="1557"/>
      <c r="D2" s="1557"/>
      <c r="E2" s="1557"/>
      <c r="F2" s="1557"/>
      <c r="G2" s="1557"/>
      <c r="H2" s="1557"/>
      <c r="I2" s="1557"/>
      <c r="J2" s="1557"/>
      <c r="K2" s="1557"/>
      <c r="L2" s="1557"/>
      <c r="M2" s="1557"/>
      <c r="N2" s="1557"/>
      <c r="O2" s="1557"/>
      <c r="P2" s="1557"/>
      <c r="Q2" s="1557"/>
      <c r="R2" s="1557"/>
      <c r="S2" s="1557"/>
      <c r="T2" s="1557"/>
      <c r="U2" s="1557"/>
      <c r="V2" s="1557"/>
      <c r="W2" s="1557"/>
      <c r="X2" s="1557"/>
      <c r="Y2" s="1557"/>
      <c r="Z2" s="1557"/>
      <c r="AA2" s="1557"/>
      <c r="AB2" s="1557"/>
      <c r="AC2" s="1557"/>
      <c r="AD2" s="1557"/>
      <c r="AE2" s="1557"/>
      <c r="AF2" s="535"/>
      <c r="AG2" s="536" t="s">
        <v>51</v>
      </c>
      <c r="AH2" s="537" t="s">
        <v>52</v>
      </c>
      <c r="AI2" s="540"/>
      <c r="AJ2" s="540"/>
      <c r="AK2" s="540"/>
    </row>
    <row r="3" spans="1:264" s="540" customFormat="1" ht="18" customHeight="1" thickTop="1" thickBot="1">
      <c r="A3" s="539" t="s">
        <v>1289</v>
      </c>
      <c r="B3" s="401"/>
      <c r="C3" s="401"/>
      <c r="D3" s="402"/>
      <c r="E3" s="402"/>
      <c r="F3" s="402"/>
      <c r="G3" s="402"/>
      <c r="H3" s="402"/>
      <c r="I3" s="402"/>
      <c r="J3" s="311" t="s">
        <v>36</v>
      </c>
      <c r="K3" s="311"/>
      <c r="L3" s="403" t="s">
        <v>59</v>
      </c>
      <c r="M3" s="404"/>
      <c r="N3" s="405"/>
      <c r="O3" s="405"/>
      <c r="P3" s="405"/>
      <c r="R3" s="541"/>
      <c r="S3" s="542"/>
      <c r="T3" s="542"/>
      <c r="U3" s="542"/>
      <c r="V3" s="542"/>
      <c r="W3" s="543"/>
      <c r="X3" s="406"/>
      <c r="Y3" s="406"/>
      <c r="Z3" s="544" t="s">
        <v>4902</v>
      </c>
      <c r="AA3" s="545"/>
      <c r="AB3" s="407"/>
      <c r="AC3" s="312"/>
      <c r="AD3" s="312"/>
      <c r="AE3" s="312"/>
      <c r="AF3" s="313"/>
      <c r="AG3" s="546"/>
      <c r="AH3" s="547"/>
    </row>
    <row r="4" spans="1:264" s="1486" customFormat="1" ht="12" customHeight="1" thickTop="1">
      <c r="A4" s="372" t="s">
        <v>37</v>
      </c>
      <c r="B4" s="317"/>
      <c r="C4" s="317" t="s">
        <v>13</v>
      </c>
      <c r="D4" s="548" t="s">
        <v>1296</v>
      </c>
      <c r="E4" s="1483" t="s">
        <v>1296</v>
      </c>
      <c r="F4" s="1483"/>
      <c r="G4" s="1483"/>
      <c r="H4" s="1558" t="s">
        <v>15</v>
      </c>
      <c r="I4" s="1552" t="s">
        <v>16</v>
      </c>
      <c r="J4" s="370" t="s">
        <v>17</v>
      </c>
      <c r="K4" s="549" t="s">
        <v>18</v>
      </c>
      <c r="L4" s="1487" t="s">
        <v>19</v>
      </c>
      <c r="M4" s="317" t="s">
        <v>39</v>
      </c>
      <c r="N4" s="373" t="s">
        <v>20</v>
      </c>
      <c r="O4" s="1559" t="s">
        <v>21</v>
      </c>
      <c r="P4" s="1559"/>
      <c r="Q4" s="1559"/>
      <c r="R4" s="374" t="s">
        <v>22</v>
      </c>
      <c r="S4" s="375" t="s">
        <v>38</v>
      </c>
      <c r="T4" s="375"/>
      <c r="U4" s="375" t="s">
        <v>57</v>
      </c>
      <c r="V4" s="375" t="s">
        <v>53</v>
      </c>
      <c r="W4" s="376" t="s">
        <v>8</v>
      </c>
      <c r="X4" s="317" t="s">
        <v>40</v>
      </c>
      <c r="Y4" s="377" t="s">
        <v>41</v>
      </c>
      <c r="Z4" s="1560" t="s">
        <v>23</v>
      </c>
      <c r="AA4" s="1561"/>
      <c r="AB4" s="317" t="s">
        <v>44</v>
      </c>
      <c r="AC4" s="317" t="s">
        <v>45</v>
      </c>
      <c r="AD4" s="317" t="s">
        <v>46</v>
      </c>
      <c r="AE4" s="317"/>
      <c r="AF4" s="378" t="s">
        <v>44</v>
      </c>
      <c r="AG4" s="1484" t="s">
        <v>51</v>
      </c>
      <c r="AH4" s="550" t="s">
        <v>52</v>
      </c>
      <c r="AI4" s="400"/>
      <c r="AJ4" s="400"/>
      <c r="AK4" s="400"/>
    </row>
    <row r="5" spans="1:264" s="1486" customFormat="1" ht="12" customHeight="1" thickBot="1">
      <c r="A5" s="379" t="s">
        <v>47</v>
      </c>
      <c r="B5" s="321"/>
      <c r="C5" s="321" t="s">
        <v>24</v>
      </c>
      <c r="D5" s="318" t="s">
        <v>1297</v>
      </c>
      <c r="E5" s="1485" t="s">
        <v>1298</v>
      </c>
      <c r="F5" s="1485"/>
      <c r="G5" s="1485"/>
      <c r="H5" s="1558"/>
      <c r="I5" s="1554"/>
      <c r="J5" s="370" t="s">
        <v>26</v>
      </c>
      <c r="K5" s="551" t="s">
        <v>26</v>
      </c>
      <c r="L5" s="552" t="s">
        <v>27</v>
      </c>
      <c r="M5" s="553"/>
      <c r="N5" s="380"/>
      <c r="O5" s="1487" t="s">
        <v>30</v>
      </c>
      <c r="P5" s="1487" t="s">
        <v>31</v>
      </c>
      <c r="Q5" s="1487" t="s">
        <v>32</v>
      </c>
      <c r="R5" s="381" t="s">
        <v>33</v>
      </c>
      <c r="S5" s="382" t="s">
        <v>48</v>
      </c>
      <c r="T5" s="382" t="s">
        <v>217</v>
      </c>
      <c r="U5" s="382" t="s">
        <v>58</v>
      </c>
      <c r="V5" s="382" t="s">
        <v>54</v>
      </c>
      <c r="W5" s="383"/>
      <c r="X5" s="379"/>
      <c r="Y5" s="1488" t="s">
        <v>34</v>
      </c>
      <c r="Z5" s="1488" t="s">
        <v>42</v>
      </c>
      <c r="AA5" s="1488" t="s">
        <v>43</v>
      </c>
      <c r="AB5" s="322" t="s">
        <v>49</v>
      </c>
      <c r="AC5" s="321"/>
      <c r="AD5" s="321"/>
      <c r="AE5" s="322"/>
      <c r="AF5" s="385"/>
      <c r="AG5" s="1485"/>
      <c r="AH5" s="554"/>
      <c r="AI5" s="607" t="s">
        <v>50</v>
      </c>
      <c r="AJ5" s="607" t="s">
        <v>0</v>
      </c>
      <c r="AK5" s="608" t="s">
        <v>38</v>
      </c>
      <c r="AL5" s="1552" t="s">
        <v>1325</v>
      </c>
    </row>
    <row r="6" spans="1:264" s="1486" customFormat="1" ht="21.75" hidden="1" customHeight="1" thickTop="1">
      <c r="A6" s="1484"/>
      <c r="B6" s="323"/>
      <c r="C6" s="323"/>
      <c r="D6" s="323"/>
      <c r="E6" s="323"/>
      <c r="F6" s="323"/>
      <c r="G6" s="323"/>
      <c r="H6" s="323"/>
      <c r="I6" s="323"/>
      <c r="J6" s="323"/>
      <c r="K6" s="323"/>
      <c r="L6" s="326"/>
      <c r="M6" s="323"/>
      <c r="N6" s="323"/>
      <c r="O6" s="323"/>
      <c r="P6" s="323"/>
      <c r="Q6" s="323"/>
      <c r="R6" s="326"/>
      <c r="S6" s="555"/>
      <c r="T6" s="555"/>
      <c r="U6" s="555"/>
      <c r="V6" s="555"/>
      <c r="W6" s="556"/>
      <c r="X6" s="323"/>
      <c r="Y6" s="323"/>
      <c r="Z6" s="323"/>
      <c r="AA6" s="323"/>
      <c r="AB6" s="557">
        <f>S6/80</f>
        <v>0</v>
      </c>
      <c r="AC6" s="558">
        <f>AB6+AC5</f>
        <v>0</v>
      </c>
      <c r="AD6" s="559">
        <f>(7+(AC6/60))</f>
        <v>7</v>
      </c>
      <c r="AE6" s="560">
        <f>FLOOR(AD6,1)</f>
        <v>7</v>
      </c>
      <c r="AF6" s="561">
        <f>(AE6+((AD6-AE6)*60*0.01))</f>
        <v>7</v>
      </c>
      <c r="AG6" s="1485"/>
      <c r="AH6" s="554"/>
      <c r="AI6" s="400"/>
      <c r="AJ6" s="400"/>
      <c r="AK6" s="608"/>
      <c r="AL6" s="1553"/>
    </row>
    <row r="7" spans="1:264" s="570" customFormat="1" ht="12" customHeight="1" thickTop="1">
      <c r="A7" s="562"/>
      <c r="B7" s="562"/>
      <c r="C7" s="563"/>
      <c r="D7" s="1483"/>
      <c r="E7" s="562"/>
      <c r="F7" s="562"/>
      <c r="G7" s="562"/>
      <c r="H7" s="564"/>
      <c r="I7" s="564"/>
      <c r="J7" s="562"/>
      <c r="K7" s="563"/>
      <c r="L7" s="564" t="s">
        <v>1</v>
      </c>
      <c r="M7" s="1483"/>
      <c r="N7" s="564"/>
      <c r="O7" s="564"/>
      <c r="P7" s="564"/>
      <c r="Q7" s="564"/>
      <c r="R7" s="563"/>
      <c r="S7" s="562"/>
      <c r="T7" s="562"/>
      <c r="U7" s="562"/>
      <c r="V7" s="562"/>
      <c r="W7" s="565"/>
      <c r="X7" s="562"/>
      <c r="Y7" s="566"/>
      <c r="Z7" s="1483"/>
      <c r="AA7" s="567"/>
      <c r="AB7" s="329">
        <f>S7/AI7+AJ7</f>
        <v>0</v>
      </c>
      <c r="AC7" s="329">
        <f>AB7+AC6</f>
        <v>0</v>
      </c>
      <c r="AD7" s="340">
        <f>(8+(AC7/60))</f>
        <v>8</v>
      </c>
      <c r="AE7" s="341">
        <f>FLOOR(AD7,1)</f>
        <v>8</v>
      </c>
      <c r="AF7" s="340">
        <f>(AE7+((AD7-AE7)*60*0.01))</f>
        <v>8</v>
      </c>
      <c r="AG7" s="568"/>
      <c r="AH7" s="569"/>
      <c r="AI7" s="569">
        <v>50</v>
      </c>
      <c r="AJ7" s="569">
        <v>0</v>
      </c>
      <c r="AK7" s="608" t="s">
        <v>1391</v>
      </c>
      <c r="AL7" s="1554"/>
    </row>
    <row r="8" spans="1:264" s="792" customFormat="1" ht="18" customHeight="1">
      <c r="A8" s="256"/>
      <c r="B8" s="257">
        <v>43642</v>
      </c>
      <c r="C8" s="713" t="str">
        <f t="shared" ref="C8:C31" si="0">"*"&amp;D8&amp;"*"</f>
        <v>*PDR1906-1552*</v>
      </c>
      <c r="D8" s="672" t="s">
        <v>5114</v>
      </c>
      <c r="E8" s="256" t="s">
        <v>5113</v>
      </c>
      <c r="F8" s="256"/>
      <c r="G8" s="297" t="s">
        <v>2814</v>
      </c>
      <c r="H8" s="258" t="s">
        <v>2427</v>
      </c>
      <c r="I8" s="258" t="s">
        <v>2813</v>
      </c>
      <c r="J8" s="256">
        <v>1000</v>
      </c>
      <c r="K8" s="257">
        <v>22831</v>
      </c>
      <c r="L8" s="258" t="s">
        <v>2812</v>
      </c>
      <c r="M8" s="260" t="s">
        <v>2811</v>
      </c>
      <c r="N8" s="672"/>
      <c r="O8" s="257" t="s">
        <v>1291</v>
      </c>
      <c r="P8" s="258"/>
      <c r="Q8" s="258"/>
      <c r="R8" s="257">
        <v>43647</v>
      </c>
      <c r="S8" s="256">
        <v>1000</v>
      </c>
      <c r="T8" s="256"/>
      <c r="U8" s="256"/>
      <c r="V8" s="256"/>
      <c r="W8" s="259"/>
      <c r="X8" s="680" t="s">
        <v>1828</v>
      </c>
      <c r="Y8" s="260" t="s">
        <v>1314</v>
      </c>
      <c r="Z8" s="672">
        <v>684</v>
      </c>
      <c r="AA8" s="261">
        <v>1915</v>
      </c>
      <c r="AB8" s="357">
        <f t="shared" ref="AB8:AB32" si="1">S8/AI8+AJ8</f>
        <v>29.285714285714285</v>
      </c>
      <c r="AC8" s="357">
        <f t="shared" ref="AC8:AC32" si="2">AB8+AC7</f>
        <v>29.285714285714285</v>
      </c>
      <c r="AD8" s="300">
        <f t="shared" ref="AD8:AD32" si="3">(8+(AC8/60))</f>
        <v>8.4880952380952372</v>
      </c>
      <c r="AE8" s="358">
        <f t="shared" ref="AE8:AE32" si="4">FLOOR(AD8,1)</f>
        <v>8</v>
      </c>
      <c r="AF8" s="300">
        <f t="shared" ref="AF8:AF32" si="5">(AE8+((AD8-AE8)*60*0.01))</f>
        <v>8.2928571428571427</v>
      </c>
      <c r="AG8" s="262" t="s">
        <v>1330</v>
      </c>
      <c r="AH8" s="255" t="s">
        <v>1749</v>
      </c>
      <c r="AI8" s="255">
        <v>70</v>
      </c>
      <c r="AJ8" s="255">
        <v>15</v>
      </c>
      <c r="AK8" s="255">
        <v>10</v>
      </c>
      <c r="AL8" s="255" t="s">
        <v>2810</v>
      </c>
    </row>
    <row r="9" spans="1:264" s="792" customFormat="1" ht="18" customHeight="1">
      <c r="A9" s="256"/>
      <c r="B9" s="257">
        <v>43640</v>
      </c>
      <c r="C9" s="713" t="str">
        <f t="shared" si="0"/>
        <v>*PDR1907-0201*</v>
      </c>
      <c r="D9" s="672" t="s">
        <v>4764</v>
      </c>
      <c r="E9" s="256" t="s">
        <v>4757</v>
      </c>
      <c r="F9" s="256"/>
      <c r="G9" s="297" t="s">
        <v>4763</v>
      </c>
      <c r="H9" s="258" t="s">
        <v>1310</v>
      </c>
      <c r="I9" s="258" t="s">
        <v>4762</v>
      </c>
      <c r="J9" s="256">
        <v>580</v>
      </c>
      <c r="K9" s="257">
        <v>22832</v>
      </c>
      <c r="L9" s="258" t="s">
        <v>4761</v>
      </c>
      <c r="M9" s="260" t="s">
        <v>4760</v>
      </c>
      <c r="N9" s="672"/>
      <c r="O9" s="257" t="s">
        <v>1291</v>
      </c>
      <c r="P9" s="257"/>
      <c r="Q9" s="257"/>
      <c r="R9" s="257">
        <v>43648</v>
      </c>
      <c r="S9" s="256">
        <v>580</v>
      </c>
      <c r="T9" s="256"/>
      <c r="U9" s="256"/>
      <c r="V9" s="256"/>
      <c r="W9" s="259"/>
      <c r="X9" s="680" t="s">
        <v>1829</v>
      </c>
      <c r="Y9" s="260" t="s">
        <v>3195</v>
      </c>
      <c r="Z9" s="672">
        <v>491</v>
      </c>
      <c r="AA9" s="261">
        <v>1339</v>
      </c>
      <c r="AB9" s="357">
        <f t="shared" si="1"/>
        <v>23.285714285714285</v>
      </c>
      <c r="AC9" s="357">
        <f t="shared" si="2"/>
        <v>52.571428571428569</v>
      </c>
      <c r="AD9" s="300">
        <f t="shared" si="3"/>
        <v>8.8761904761904766</v>
      </c>
      <c r="AE9" s="358">
        <f t="shared" si="4"/>
        <v>8</v>
      </c>
      <c r="AF9" s="300">
        <f t="shared" si="5"/>
        <v>8.5257142857142867</v>
      </c>
      <c r="AG9" s="262" t="s">
        <v>1330</v>
      </c>
      <c r="AH9" s="255" t="s">
        <v>2</v>
      </c>
      <c r="AI9" s="255">
        <v>70</v>
      </c>
      <c r="AJ9" s="255">
        <v>15</v>
      </c>
      <c r="AK9" s="255">
        <v>20</v>
      </c>
      <c r="AL9" s="255" t="s">
        <v>4759</v>
      </c>
    </row>
    <row r="10" spans="1:264" s="792" customFormat="1" ht="18" customHeight="1">
      <c r="A10" s="256"/>
      <c r="B10" s="257">
        <v>43640</v>
      </c>
      <c r="C10" s="713" t="str">
        <f t="shared" si="0"/>
        <v>*PDR1907-0202*</v>
      </c>
      <c r="D10" s="672" t="s">
        <v>4758</v>
      </c>
      <c r="E10" s="256" t="s">
        <v>4757</v>
      </c>
      <c r="F10" s="256"/>
      <c r="G10" s="297" t="s">
        <v>4756</v>
      </c>
      <c r="H10" s="258" t="s">
        <v>1310</v>
      </c>
      <c r="I10" s="258" t="s">
        <v>4755</v>
      </c>
      <c r="J10" s="256">
        <v>500</v>
      </c>
      <c r="K10" s="257">
        <v>22832</v>
      </c>
      <c r="L10" s="258" t="s">
        <v>4754</v>
      </c>
      <c r="M10" s="260" t="s">
        <v>4753</v>
      </c>
      <c r="N10" s="672"/>
      <c r="O10" s="257" t="s">
        <v>1291</v>
      </c>
      <c r="P10" s="257"/>
      <c r="Q10" s="257"/>
      <c r="R10" s="257">
        <v>43648</v>
      </c>
      <c r="S10" s="256">
        <v>500</v>
      </c>
      <c r="T10" s="256"/>
      <c r="U10" s="256"/>
      <c r="V10" s="256"/>
      <c r="W10" s="259"/>
      <c r="X10" s="680" t="s">
        <v>1829</v>
      </c>
      <c r="Y10" s="260" t="s">
        <v>3195</v>
      </c>
      <c r="Z10" s="672">
        <v>491</v>
      </c>
      <c r="AA10" s="261">
        <v>1339</v>
      </c>
      <c r="AB10" s="357">
        <f t="shared" si="1"/>
        <v>22.142857142857142</v>
      </c>
      <c r="AC10" s="357">
        <f t="shared" si="2"/>
        <v>74.714285714285708</v>
      </c>
      <c r="AD10" s="300">
        <f t="shared" si="3"/>
        <v>9.2452380952380953</v>
      </c>
      <c r="AE10" s="358">
        <f t="shared" si="4"/>
        <v>9</v>
      </c>
      <c r="AF10" s="300">
        <f t="shared" si="5"/>
        <v>9.1471428571428568</v>
      </c>
      <c r="AG10" s="262" t="s">
        <v>1330</v>
      </c>
      <c r="AH10" s="255" t="s">
        <v>2</v>
      </c>
      <c r="AI10" s="255">
        <v>70</v>
      </c>
      <c r="AJ10" s="255">
        <v>15</v>
      </c>
      <c r="AK10" s="255">
        <v>20</v>
      </c>
      <c r="AL10" s="255" t="s">
        <v>4752</v>
      </c>
    </row>
    <row r="11" spans="1:264" s="792" customFormat="1" ht="18" customHeight="1">
      <c r="A11" s="256"/>
      <c r="B11" s="257">
        <v>43638</v>
      </c>
      <c r="C11" s="713" t="str">
        <f t="shared" si="0"/>
        <v>*PDR1907-0176*</v>
      </c>
      <c r="D11" s="672" t="s">
        <v>4644</v>
      </c>
      <c r="E11" s="256" t="s">
        <v>4643</v>
      </c>
      <c r="F11" s="256"/>
      <c r="G11" s="297" t="s">
        <v>4642</v>
      </c>
      <c r="H11" s="258" t="s">
        <v>1830</v>
      </c>
      <c r="I11" s="258" t="s">
        <v>4641</v>
      </c>
      <c r="J11" s="256">
        <v>2000</v>
      </c>
      <c r="K11" s="257">
        <v>22832</v>
      </c>
      <c r="L11" s="258" t="s">
        <v>4640</v>
      </c>
      <c r="M11" s="260" t="s">
        <v>4639</v>
      </c>
      <c r="N11" s="672"/>
      <c r="O11" s="257" t="s">
        <v>1291</v>
      </c>
      <c r="P11" s="257"/>
      <c r="Q11" s="257"/>
      <c r="R11" s="257">
        <v>43648</v>
      </c>
      <c r="S11" s="256">
        <v>2000</v>
      </c>
      <c r="T11" s="256"/>
      <c r="U11" s="256"/>
      <c r="V11" s="256"/>
      <c r="W11" s="259"/>
      <c r="X11" s="680" t="s">
        <v>1828</v>
      </c>
      <c r="Y11" s="260" t="s">
        <v>243</v>
      </c>
      <c r="Z11" s="672">
        <v>580</v>
      </c>
      <c r="AA11" s="261">
        <v>1413</v>
      </c>
      <c r="AB11" s="357">
        <f t="shared" si="1"/>
        <v>43.571428571428569</v>
      </c>
      <c r="AC11" s="357">
        <f t="shared" si="2"/>
        <v>118.28571428571428</v>
      </c>
      <c r="AD11" s="300">
        <f t="shared" si="3"/>
        <v>9.9714285714285715</v>
      </c>
      <c r="AE11" s="358">
        <f t="shared" si="4"/>
        <v>9</v>
      </c>
      <c r="AF11" s="300">
        <f t="shared" si="5"/>
        <v>9.5828571428571436</v>
      </c>
      <c r="AG11" s="262" t="s">
        <v>1330</v>
      </c>
      <c r="AH11" s="255" t="s">
        <v>2</v>
      </c>
      <c r="AI11" s="255">
        <v>70</v>
      </c>
      <c r="AJ11" s="255">
        <v>15</v>
      </c>
      <c r="AK11" s="255">
        <v>10</v>
      </c>
      <c r="AL11" s="255" t="s">
        <v>4638</v>
      </c>
    </row>
    <row r="12" spans="1:264" s="792" customFormat="1" ht="18" customHeight="1">
      <c r="A12" s="256"/>
      <c r="B12" s="257">
        <v>43637</v>
      </c>
      <c r="C12" s="713" t="str">
        <f t="shared" si="0"/>
        <v>*PDR1907-0163*</v>
      </c>
      <c r="D12" s="672" t="s">
        <v>4532</v>
      </c>
      <c r="E12" s="256" t="s">
        <v>4531</v>
      </c>
      <c r="F12" s="256"/>
      <c r="G12" s="297" t="s">
        <v>4530</v>
      </c>
      <c r="H12" s="258" t="s">
        <v>4529</v>
      </c>
      <c r="I12" s="258" t="s">
        <v>4528</v>
      </c>
      <c r="J12" s="256">
        <v>500</v>
      </c>
      <c r="K12" s="257">
        <v>22831</v>
      </c>
      <c r="L12" s="258" t="s">
        <v>1316</v>
      </c>
      <c r="M12" s="260" t="s">
        <v>4527</v>
      </c>
      <c r="N12" s="672"/>
      <c r="O12" s="257" t="s">
        <v>1291</v>
      </c>
      <c r="P12" s="257"/>
      <c r="Q12" s="257"/>
      <c r="R12" s="257">
        <v>43648</v>
      </c>
      <c r="S12" s="256">
        <v>500</v>
      </c>
      <c r="T12" s="256"/>
      <c r="U12" s="256"/>
      <c r="V12" s="256"/>
      <c r="W12" s="259"/>
      <c r="X12" s="680" t="s">
        <v>1829</v>
      </c>
      <c r="Y12" s="260" t="s">
        <v>1785</v>
      </c>
      <c r="Z12" s="672">
        <v>531</v>
      </c>
      <c r="AA12" s="261">
        <v>1655</v>
      </c>
      <c r="AB12" s="357">
        <f t="shared" si="1"/>
        <v>22.142857142857142</v>
      </c>
      <c r="AC12" s="357">
        <f t="shared" si="2"/>
        <v>140.42857142857142</v>
      </c>
      <c r="AD12" s="300">
        <f t="shared" si="3"/>
        <v>10.34047619047619</v>
      </c>
      <c r="AE12" s="358">
        <f t="shared" si="4"/>
        <v>10</v>
      </c>
      <c r="AF12" s="300">
        <f t="shared" si="5"/>
        <v>10.204285714285714</v>
      </c>
      <c r="AG12" s="262" t="s">
        <v>1330</v>
      </c>
      <c r="AH12" s="255" t="s">
        <v>1600</v>
      </c>
      <c r="AI12" s="255">
        <v>70</v>
      </c>
      <c r="AJ12" s="255">
        <v>15</v>
      </c>
      <c r="AK12" s="255">
        <v>10</v>
      </c>
      <c r="AL12" s="255" t="s">
        <v>4526</v>
      </c>
    </row>
    <row r="13" spans="1:264" s="792" customFormat="1" ht="18" customHeight="1">
      <c r="A13" s="256"/>
      <c r="B13" s="257">
        <v>43626</v>
      </c>
      <c r="C13" s="713" t="str">
        <f t="shared" si="0"/>
        <v>*PDR1907-0072*</v>
      </c>
      <c r="D13" s="672" t="s">
        <v>3751</v>
      </c>
      <c r="E13" s="256" t="s">
        <v>3749</v>
      </c>
      <c r="F13" s="256"/>
      <c r="G13" s="297" t="s">
        <v>3566</v>
      </c>
      <c r="H13" s="258" t="s">
        <v>1328</v>
      </c>
      <c r="I13" s="258" t="s">
        <v>3565</v>
      </c>
      <c r="J13" s="256">
        <v>2500</v>
      </c>
      <c r="K13" s="257">
        <v>22832</v>
      </c>
      <c r="L13" s="258" t="s">
        <v>1316</v>
      </c>
      <c r="M13" s="260" t="s">
        <v>3564</v>
      </c>
      <c r="N13" s="672"/>
      <c r="O13" s="257" t="s">
        <v>1291</v>
      </c>
      <c r="P13" s="257"/>
      <c r="Q13" s="741" t="s">
        <v>1980</v>
      </c>
      <c r="R13" s="257">
        <v>43648</v>
      </c>
      <c r="S13" s="256">
        <v>2500</v>
      </c>
      <c r="T13" s="256"/>
      <c r="U13" s="857" t="s">
        <v>3748</v>
      </c>
      <c r="V13" s="256"/>
      <c r="W13" s="259"/>
      <c r="X13" s="680" t="s">
        <v>1828</v>
      </c>
      <c r="Y13" s="260" t="s">
        <v>302</v>
      </c>
      <c r="Z13" s="672">
        <v>720</v>
      </c>
      <c r="AA13" s="261">
        <v>440</v>
      </c>
      <c r="AB13" s="357">
        <f t="shared" si="1"/>
        <v>50.714285714285715</v>
      </c>
      <c r="AC13" s="357">
        <f t="shared" si="2"/>
        <v>191.14285714285714</v>
      </c>
      <c r="AD13" s="300">
        <f t="shared" si="3"/>
        <v>11.185714285714285</v>
      </c>
      <c r="AE13" s="358">
        <f t="shared" si="4"/>
        <v>11</v>
      </c>
      <c r="AF13" s="300">
        <f t="shared" si="5"/>
        <v>11.11142857142857</v>
      </c>
      <c r="AG13" s="262" t="s">
        <v>1416</v>
      </c>
      <c r="AH13" s="255" t="s">
        <v>2</v>
      </c>
      <c r="AI13" s="255">
        <v>70</v>
      </c>
      <c r="AJ13" s="255">
        <v>15</v>
      </c>
      <c r="AK13" s="255">
        <v>10</v>
      </c>
      <c r="AL13" s="255" t="s">
        <v>2547</v>
      </c>
    </row>
    <row r="14" spans="1:264" s="792" customFormat="1" ht="18" customHeight="1">
      <c r="A14" s="263"/>
      <c r="B14" s="275">
        <v>43595</v>
      </c>
      <c r="C14" s="289" t="str">
        <f t="shared" si="0"/>
        <v>*PDR1906-0079*</v>
      </c>
      <c r="D14" s="265" t="s">
        <v>2474</v>
      </c>
      <c r="E14" s="263" t="s">
        <v>2463</v>
      </c>
      <c r="F14" s="263"/>
      <c r="G14" s="266" t="s">
        <v>2009</v>
      </c>
      <c r="H14" s="267" t="s">
        <v>1328</v>
      </c>
      <c r="I14" s="267" t="s">
        <v>2008</v>
      </c>
      <c r="J14" s="263">
        <v>2500</v>
      </c>
      <c r="K14" s="264">
        <v>43651</v>
      </c>
      <c r="L14" s="267" t="s">
        <v>2007</v>
      </c>
      <c r="M14" s="269" t="s">
        <v>2006</v>
      </c>
      <c r="N14" s="265" t="s">
        <v>2005</v>
      </c>
      <c r="O14" s="275" t="s">
        <v>1291</v>
      </c>
      <c r="P14" s="275"/>
      <c r="Q14" s="275"/>
      <c r="R14" s="275">
        <v>43648</v>
      </c>
      <c r="S14" s="276">
        <v>2507</v>
      </c>
      <c r="T14" s="276"/>
      <c r="U14" s="263"/>
      <c r="V14" s="263"/>
      <c r="W14" s="268"/>
      <c r="X14" s="677" t="s">
        <v>1828</v>
      </c>
      <c r="Y14" s="269" t="s">
        <v>257</v>
      </c>
      <c r="Z14" s="265">
        <v>1081</v>
      </c>
      <c r="AA14" s="270">
        <v>2455</v>
      </c>
      <c r="AB14" s="357">
        <f t="shared" si="1"/>
        <v>85.814285714285717</v>
      </c>
      <c r="AC14" s="357">
        <f t="shared" si="2"/>
        <v>276.95714285714286</v>
      </c>
      <c r="AD14" s="300">
        <f t="shared" si="3"/>
        <v>12.615952380952381</v>
      </c>
      <c r="AE14" s="358">
        <f t="shared" si="4"/>
        <v>12</v>
      </c>
      <c r="AF14" s="300">
        <f t="shared" si="5"/>
        <v>12.369571428571428</v>
      </c>
      <c r="AG14" s="271" t="s">
        <v>1330</v>
      </c>
      <c r="AH14" s="290" t="s">
        <v>2</v>
      </c>
      <c r="AI14" s="255">
        <v>70</v>
      </c>
      <c r="AJ14" s="290">
        <v>50</v>
      </c>
      <c r="AK14" s="290">
        <v>5</v>
      </c>
      <c r="AL14" s="290" t="s">
        <v>2004</v>
      </c>
      <c r="AM14" s="273"/>
      <c r="AN14" s="273"/>
      <c r="AO14" s="273"/>
      <c r="AP14" s="273"/>
      <c r="AQ14" s="273"/>
      <c r="AR14" s="273"/>
      <c r="AS14" s="273"/>
      <c r="AT14" s="273"/>
      <c r="AU14" s="273"/>
      <c r="AV14" s="273"/>
      <c r="AW14" s="273"/>
      <c r="AX14" s="273"/>
      <c r="AY14" s="273"/>
      <c r="AZ14" s="273"/>
      <c r="BA14" s="273"/>
      <c r="BB14" s="273"/>
      <c r="BC14" s="273"/>
      <c r="BD14" s="273"/>
      <c r="BE14" s="273"/>
      <c r="BF14" s="273"/>
      <c r="BG14" s="273"/>
      <c r="BH14" s="273"/>
      <c r="BI14" s="273"/>
      <c r="BJ14" s="273"/>
      <c r="BK14" s="273"/>
      <c r="BL14" s="273"/>
      <c r="BM14" s="273"/>
      <c r="BN14" s="273"/>
      <c r="BO14" s="273"/>
      <c r="BP14" s="273"/>
      <c r="BQ14" s="273"/>
      <c r="BR14" s="273"/>
      <c r="BS14" s="273"/>
      <c r="BT14" s="273"/>
      <c r="BU14" s="273"/>
      <c r="BV14" s="273"/>
      <c r="BW14" s="273"/>
      <c r="BX14" s="273"/>
      <c r="BY14" s="273"/>
      <c r="BZ14" s="273"/>
      <c r="CA14" s="273"/>
      <c r="CB14" s="273"/>
      <c r="CC14" s="273"/>
      <c r="CD14" s="273"/>
      <c r="CE14" s="273"/>
      <c r="CF14" s="273"/>
      <c r="CG14" s="273"/>
      <c r="CH14" s="273"/>
      <c r="CI14" s="273"/>
      <c r="CJ14" s="273"/>
      <c r="CK14" s="273"/>
      <c r="CL14" s="273"/>
      <c r="CM14" s="273"/>
      <c r="CN14" s="273"/>
      <c r="CO14" s="273"/>
      <c r="CP14" s="273"/>
      <c r="CQ14" s="273"/>
      <c r="CR14" s="273"/>
      <c r="CS14" s="273"/>
      <c r="CT14" s="273"/>
      <c r="CU14" s="273"/>
      <c r="CV14" s="273"/>
      <c r="CW14" s="273"/>
      <c r="CX14" s="273"/>
      <c r="CY14" s="273"/>
      <c r="CZ14" s="273"/>
      <c r="DA14" s="273"/>
      <c r="DB14" s="273"/>
      <c r="DC14" s="273"/>
      <c r="DD14" s="273"/>
      <c r="DE14" s="273"/>
      <c r="DF14" s="273"/>
      <c r="DG14" s="273"/>
      <c r="DH14" s="273"/>
      <c r="DI14" s="273"/>
      <c r="DJ14" s="273"/>
      <c r="DK14" s="273"/>
      <c r="DL14" s="273"/>
      <c r="DM14" s="273"/>
      <c r="DN14" s="273"/>
      <c r="DO14" s="273"/>
      <c r="DP14" s="273"/>
      <c r="DQ14" s="273"/>
      <c r="DR14" s="273"/>
      <c r="DS14" s="273"/>
      <c r="DT14" s="273"/>
      <c r="DU14" s="273"/>
      <c r="DV14" s="273"/>
      <c r="DW14" s="273"/>
      <c r="DX14" s="273"/>
      <c r="DY14" s="273"/>
      <c r="DZ14" s="273"/>
      <c r="EA14" s="273"/>
      <c r="EB14" s="273"/>
      <c r="EC14" s="273"/>
      <c r="ED14" s="273"/>
      <c r="EE14" s="273"/>
      <c r="EF14" s="273"/>
      <c r="EG14" s="273"/>
      <c r="EH14" s="273"/>
      <c r="EI14" s="273"/>
      <c r="EJ14" s="273"/>
      <c r="EK14" s="273"/>
      <c r="EL14" s="273"/>
      <c r="EM14" s="273"/>
      <c r="EN14" s="273"/>
      <c r="EO14" s="273"/>
      <c r="EP14" s="273"/>
      <c r="EQ14" s="273"/>
      <c r="ER14" s="273"/>
      <c r="ES14" s="273"/>
      <c r="ET14" s="273"/>
      <c r="EU14" s="273"/>
      <c r="EV14" s="273"/>
      <c r="EW14" s="273"/>
      <c r="EX14" s="273"/>
      <c r="EY14" s="273"/>
      <c r="EZ14" s="273"/>
      <c r="FA14" s="273"/>
      <c r="FB14" s="273"/>
      <c r="FC14" s="273"/>
      <c r="FD14" s="273"/>
      <c r="FE14" s="273"/>
      <c r="FF14" s="273"/>
      <c r="FG14" s="273"/>
      <c r="FH14" s="273"/>
      <c r="FI14" s="273"/>
      <c r="FJ14" s="273"/>
      <c r="FK14" s="273"/>
      <c r="FL14" s="273"/>
      <c r="FM14" s="273"/>
      <c r="FN14" s="273"/>
      <c r="FO14" s="273"/>
      <c r="FP14" s="273"/>
      <c r="FQ14" s="273"/>
      <c r="FR14" s="273"/>
      <c r="FS14" s="273"/>
      <c r="FT14" s="273"/>
      <c r="FU14" s="273"/>
      <c r="FV14" s="273"/>
      <c r="FW14" s="273"/>
      <c r="FX14" s="273"/>
      <c r="FY14" s="273"/>
      <c r="FZ14" s="273"/>
      <c r="GA14" s="273"/>
      <c r="GB14" s="273"/>
      <c r="GC14" s="273"/>
      <c r="GD14" s="273"/>
      <c r="GE14" s="273"/>
      <c r="GF14" s="273"/>
      <c r="GG14" s="273"/>
      <c r="GH14" s="273"/>
      <c r="GI14" s="273"/>
      <c r="GJ14" s="273"/>
      <c r="GK14" s="273"/>
      <c r="GL14" s="273"/>
      <c r="GM14" s="273"/>
      <c r="GN14" s="273"/>
      <c r="GO14" s="273"/>
      <c r="GP14" s="273"/>
      <c r="GQ14" s="273"/>
      <c r="GR14" s="273"/>
      <c r="GS14" s="273"/>
      <c r="GT14" s="273"/>
      <c r="GU14" s="273"/>
      <c r="GV14" s="273"/>
      <c r="GW14" s="273"/>
      <c r="GX14" s="273"/>
      <c r="GY14" s="273"/>
      <c r="GZ14" s="273"/>
      <c r="HA14" s="273"/>
      <c r="HB14" s="273"/>
      <c r="HC14" s="273"/>
      <c r="HD14" s="273"/>
      <c r="HE14" s="273"/>
      <c r="HF14" s="273"/>
      <c r="HG14" s="273"/>
      <c r="HH14" s="273"/>
      <c r="HI14" s="273"/>
      <c r="HJ14" s="273"/>
      <c r="HK14" s="273"/>
      <c r="HL14" s="273"/>
      <c r="HM14" s="273"/>
      <c r="HN14" s="273"/>
      <c r="HO14" s="273"/>
      <c r="HP14" s="273"/>
      <c r="HQ14" s="273"/>
      <c r="HR14" s="273"/>
      <c r="HS14" s="273"/>
      <c r="HT14" s="273"/>
      <c r="HU14" s="273"/>
      <c r="HV14" s="273"/>
      <c r="HW14" s="273"/>
      <c r="HX14" s="273"/>
      <c r="HY14" s="273"/>
      <c r="HZ14" s="273"/>
      <c r="IA14" s="273"/>
      <c r="IB14" s="273"/>
      <c r="IC14" s="273"/>
      <c r="ID14" s="273"/>
      <c r="IE14" s="273"/>
      <c r="IF14" s="273"/>
      <c r="IG14" s="273"/>
      <c r="IH14" s="273"/>
      <c r="II14" s="273"/>
      <c r="IJ14" s="273"/>
      <c r="IK14" s="273"/>
      <c r="IL14" s="273"/>
      <c r="IM14" s="273"/>
      <c r="IN14" s="273"/>
      <c r="IO14" s="273"/>
      <c r="IP14" s="273"/>
      <c r="IQ14" s="273"/>
      <c r="IR14" s="273"/>
      <c r="IS14" s="273"/>
      <c r="IT14" s="273"/>
      <c r="IU14" s="273"/>
      <c r="IV14" s="273"/>
      <c r="IW14" s="273"/>
      <c r="IX14" s="273"/>
      <c r="IY14" s="273"/>
      <c r="IZ14" s="273"/>
      <c r="JA14" s="273"/>
      <c r="JB14" s="273"/>
      <c r="JC14" s="273"/>
      <c r="JD14" s="273"/>
    </row>
    <row r="15" spans="1:264" s="792" customFormat="1" ht="18" customHeight="1">
      <c r="A15" s="256"/>
      <c r="B15" s="257">
        <v>43620</v>
      </c>
      <c r="C15" s="713" t="str">
        <f t="shared" si="0"/>
        <v>*PDR1907-0041*</v>
      </c>
      <c r="D15" s="672" t="s">
        <v>3333</v>
      </c>
      <c r="E15" s="256" t="s">
        <v>3334</v>
      </c>
      <c r="F15" s="256"/>
      <c r="G15" s="297" t="s">
        <v>1843</v>
      </c>
      <c r="H15" s="258" t="s">
        <v>1448</v>
      </c>
      <c r="I15" s="258" t="s">
        <v>2065</v>
      </c>
      <c r="J15" s="256">
        <v>5000</v>
      </c>
      <c r="K15" s="257">
        <v>22832</v>
      </c>
      <c r="L15" s="258" t="s">
        <v>1845</v>
      </c>
      <c r="M15" s="260" t="s">
        <v>2064</v>
      </c>
      <c r="N15" s="672"/>
      <c r="O15" s="257" t="s">
        <v>1291</v>
      </c>
      <c r="P15" s="257"/>
      <c r="Q15" s="257"/>
      <c r="R15" s="257">
        <v>43648</v>
      </c>
      <c r="S15" s="256">
        <v>5003</v>
      </c>
      <c r="T15" s="256"/>
      <c r="U15" s="256"/>
      <c r="V15" s="256"/>
      <c r="W15" s="259"/>
      <c r="X15" s="680" t="s">
        <v>1831</v>
      </c>
      <c r="Y15" s="260" t="s">
        <v>218</v>
      </c>
      <c r="Z15" s="672">
        <v>575</v>
      </c>
      <c r="AA15" s="261">
        <v>1285</v>
      </c>
      <c r="AB15" s="357">
        <f t="shared" si="1"/>
        <v>86.471428571428575</v>
      </c>
      <c r="AC15" s="357">
        <f t="shared" si="2"/>
        <v>363.42857142857144</v>
      </c>
      <c r="AD15" s="300">
        <f t="shared" si="3"/>
        <v>14.057142857142857</v>
      </c>
      <c r="AE15" s="358">
        <f t="shared" si="4"/>
        <v>14</v>
      </c>
      <c r="AF15" s="300">
        <f t="shared" si="5"/>
        <v>14.034285714285714</v>
      </c>
      <c r="AG15" s="262" t="s">
        <v>1330</v>
      </c>
      <c r="AH15" s="290" t="s">
        <v>2</v>
      </c>
      <c r="AI15" s="255">
        <v>70</v>
      </c>
      <c r="AJ15" s="255">
        <v>15</v>
      </c>
      <c r="AK15" s="255">
        <v>20</v>
      </c>
      <c r="AL15" s="255" t="s">
        <v>1847</v>
      </c>
    </row>
    <row r="16" spans="1:264" s="792" customFormat="1" ht="15.95" customHeight="1">
      <c r="A16" s="263"/>
      <c r="B16" s="275">
        <v>43601</v>
      </c>
      <c r="C16" s="289" t="str">
        <f t="shared" si="0"/>
        <v>*PDR1907-0019*</v>
      </c>
      <c r="D16" s="265" t="s">
        <v>2579</v>
      </c>
      <c r="E16" s="263" t="s">
        <v>2577</v>
      </c>
      <c r="F16" s="263"/>
      <c r="G16" s="266" t="s">
        <v>1398</v>
      </c>
      <c r="H16" s="267" t="s">
        <v>1370</v>
      </c>
      <c r="I16" s="267" t="s">
        <v>1481</v>
      </c>
      <c r="J16" s="263">
        <v>3000</v>
      </c>
      <c r="K16" s="264">
        <v>22832</v>
      </c>
      <c r="L16" s="267" t="s">
        <v>1399</v>
      </c>
      <c r="M16" s="269" t="s">
        <v>1638</v>
      </c>
      <c r="N16" s="265"/>
      <c r="O16" s="275" t="s">
        <v>1291</v>
      </c>
      <c r="P16" s="275"/>
      <c r="Q16" s="275"/>
      <c r="R16" s="275">
        <v>43648</v>
      </c>
      <c r="S16" s="276">
        <v>3003</v>
      </c>
      <c r="T16" s="276"/>
      <c r="U16" s="263"/>
      <c r="V16" s="263"/>
      <c r="W16" s="268"/>
      <c r="X16" s="677" t="s">
        <v>1828</v>
      </c>
      <c r="Y16" s="269" t="s">
        <v>1304</v>
      </c>
      <c r="Z16" s="265">
        <v>501</v>
      </c>
      <c r="AA16" s="270">
        <v>1387</v>
      </c>
      <c r="AB16" s="357">
        <f t="shared" si="1"/>
        <v>57.9</v>
      </c>
      <c r="AC16" s="357">
        <f t="shared" si="2"/>
        <v>421.32857142857142</v>
      </c>
      <c r="AD16" s="300">
        <f t="shared" si="3"/>
        <v>15.022142857142857</v>
      </c>
      <c r="AE16" s="358">
        <f t="shared" si="4"/>
        <v>15</v>
      </c>
      <c r="AF16" s="300">
        <f t="shared" si="5"/>
        <v>15.013285714285715</v>
      </c>
      <c r="AG16" s="271" t="s">
        <v>1330</v>
      </c>
      <c r="AH16" s="290" t="s">
        <v>2</v>
      </c>
      <c r="AI16" s="255">
        <v>70</v>
      </c>
      <c r="AJ16" s="290">
        <v>15</v>
      </c>
      <c r="AK16" s="290">
        <v>10</v>
      </c>
      <c r="AL16" s="290" t="s">
        <v>1639</v>
      </c>
      <c r="AM16" s="273"/>
      <c r="AN16" s="273"/>
      <c r="AO16" s="273"/>
      <c r="AP16" s="273"/>
      <c r="AQ16" s="273"/>
      <c r="AR16" s="273"/>
      <c r="AS16" s="273"/>
      <c r="AT16" s="273"/>
      <c r="AU16" s="273"/>
      <c r="AV16" s="273"/>
      <c r="AW16" s="273"/>
      <c r="AX16" s="273"/>
      <c r="AY16" s="273"/>
      <c r="AZ16" s="273"/>
      <c r="BA16" s="273"/>
      <c r="BB16" s="273"/>
      <c r="BC16" s="273"/>
      <c r="BD16" s="273"/>
      <c r="BE16" s="273"/>
      <c r="BF16" s="273"/>
      <c r="BG16" s="273"/>
      <c r="BH16" s="273"/>
      <c r="BI16" s="273"/>
      <c r="BJ16" s="273"/>
      <c r="BK16" s="273"/>
      <c r="BL16" s="273"/>
      <c r="BM16" s="273"/>
      <c r="BN16" s="273"/>
      <c r="BO16" s="273"/>
      <c r="BP16" s="273"/>
      <c r="BQ16" s="273"/>
      <c r="BR16" s="273"/>
      <c r="BS16" s="273"/>
      <c r="BT16" s="273"/>
      <c r="BU16" s="273"/>
      <c r="BV16" s="273"/>
      <c r="BW16" s="273"/>
      <c r="BX16" s="273"/>
      <c r="BY16" s="273"/>
      <c r="BZ16" s="273"/>
      <c r="CA16" s="273"/>
      <c r="CB16" s="273"/>
      <c r="CC16" s="273"/>
      <c r="CD16" s="273"/>
      <c r="CE16" s="273"/>
      <c r="CF16" s="273"/>
      <c r="CG16" s="273"/>
      <c r="CH16" s="273"/>
      <c r="CI16" s="273"/>
      <c r="CJ16" s="273"/>
      <c r="CK16" s="273"/>
      <c r="CL16" s="273"/>
      <c r="CM16" s="273"/>
      <c r="CN16" s="273"/>
      <c r="CO16" s="273"/>
      <c r="CP16" s="273"/>
      <c r="CQ16" s="273"/>
      <c r="CR16" s="273"/>
      <c r="CS16" s="273"/>
      <c r="CT16" s="273"/>
      <c r="CU16" s="273"/>
      <c r="CV16" s="273"/>
      <c r="CW16" s="273"/>
      <c r="CX16" s="273"/>
      <c r="CY16" s="273"/>
      <c r="CZ16" s="273"/>
      <c r="DA16" s="273"/>
      <c r="DB16" s="273"/>
      <c r="DC16" s="273"/>
      <c r="DD16" s="273"/>
      <c r="DE16" s="273"/>
      <c r="DF16" s="273"/>
      <c r="DG16" s="273"/>
      <c r="DH16" s="273"/>
      <c r="DI16" s="273"/>
      <c r="DJ16" s="273"/>
      <c r="DK16" s="273"/>
      <c r="DL16" s="273"/>
      <c r="DM16" s="273"/>
      <c r="DN16" s="273"/>
      <c r="DO16" s="273"/>
      <c r="DP16" s="273"/>
      <c r="DQ16" s="273"/>
      <c r="DR16" s="273"/>
      <c r="DS16" s="273"/>
      <c r="DT16" s="273"/>
      <c r="DU16" s="273"/>
      <c r="DV16" s="273"/>
      <c r="DW16" s="273"/>
      <c r="DX16" s="273"/>
      <c r="DY16" s="273"/>
      <c r="DZ16" s="273"/>
      <c r="EA16" s="273"/>
      <c r="EB16" s="273"/>
      <c r="EC16" s="273"/>
      <c r="ED16" s="273"/>
      <c r="EE16" s="273"/>
      <c r="EF16" s="273"/>
      <c r="EG16" s="273"/>
      <c r="EH16" s="273"/>
      <c r="EI16" s="273"/>
      <c r="EJ16" s="273"/>
      <c r="EK16" s="273"/>
      <c r="EL16" s="273"/>
      <c r="EM16" s="273"/>
      <c r="EN16" s="273"/>
      <c r="EO16" s="273"/>
      <c r="EP16" s="273"/>
      <c r="EQ16" s="273"/>
      <c r="ER16" s="273"/>
      <c r="ES16" s="273"/>
      <c r="ET16" s="273"/>
      <c r="EU16" s="273"/>
      <c r="EV16" s="273"/>
      <c r="EW16" s="273"/>
      <c r="EX16" s="273"/>
      <c r="EY16" s="273"/>
      <c r="EZ16" s="273"/>
      <c r="FA16" s="273"/>
      <c r="FB16" s="273"/>
      <c r="FC16" s="273"/>
      <c r="FD16" s="273"/>
      <c r="FE16" s="273"/>
      <c r="FF16" s="273"/>
      <c r="FG16" s="273"/>
      <c r="FH16" s="273"/>
      <c r="FI16" s="273"/>
      <c r="FJ16" s="273"/>
      <c r="FK16" s="273"/>
      <c r="FL16" s="273"/>
      <c r="FM16" s="273"/>
      <c r="FN16" s="273"/>
      <c r="FO16" s="273"/>
      <c r="FP16" s="273"/>
      <c r="FQ16" s="273"/>
      <c r="FR16" s="273"/>
      <c r="FS16" s="273"/>
      <c r="FT16" s="273"/>
      <c r="FU16" s="273"/>
      <c r="FV16" s="273"/>
      <c r="FW16" s="273"/>
      <c r="FX16" s="273"/>
      <c r="FY16" s="273"/>
      <c r="FZ16" s="273"/>
      <c r="GA16" s="273"/>
      <c r="GB16" s="273"/>
      <c r="GC16" s="273"/>
      <c r="GD16" s="273"/>
      <c r="GE16" s="273"/>
      <c r="GF16" s="273"/>
      <c r="GG16" s="273"/>
      <c r="GH16" s="273"/>
      <c r="GI16" s="273"/>
      <c r="GJ16" s="273"/>
      <c r="GK16" s="273"/>
      <c r="GL16" s="273"/>
      <c r="GM16" s="273"/>
      <c r="GN16" s="273"/>
      <c r="GO16" s="273"/>
      <c r="GP16" s="273"/>
      <c r="GQ16" s="273"/>
      <c r="GR16" s="273"/>
      <c r="GS16" s="273"/>
      <c r="GT16" s="273"/>
      <c r="GU16" s="273"/>
      <c r="GV16" s="273"/>
      <c r="GW16" s="273"/>
      <c r="GX16" s="273"/>
      <c r="GY16" s="273"/>
      <c r="GZ16" s="273"/>
      <c r="HA16" s="273"/>
      <c r="HB16" s="273"/>
      <c r="HC16" s="273"/>
      <c r="HD16" s="273"/>
      <c r="HE16" s="273"/>
      <c r="HF16" s="273"/>
      <c r="HG16" s="273"/>
      <c r="HH16" s="273"/>
      <c r="HI16" s="273"/>
      <c r="HJ16" s="273"/>
      <c r="HK16" s="273"/>
      <c r="HL16" s="273"/>
      <c r="HM16" s="273"/>
      <c r="HN16" s="273"/>
      <c r="HO16" s="273"/>
      <c r="HP16" s="273"/>
      <c r="HQ16" s="273"/>
      <c r="HR16" s="273"/>
      <c r="HS16" s="273"/>
      <c r="HT16" s="273"/>
      <c r="HU16" s="273"/>
      <c r="HV16" s="273"/>
      <c r="HW16" s="273"/>
      <c r="HX16" s="273"/>
      <c r="HY16" s="273"/>
      <c r="HZ16" s="273"/>
      <c r="IA16" s="273"/>
      <c r="IB16" s="273"/>
      <c r="IC16" s="273"/>
      <c r="ID16" s="273"/>
      <c r="IE16" s="273"/>
      <c r="IF16" s="273"/>
      <c r="IG16" s="273"/>
      <c r="IH16" s="273"/>
      <c r="II16" s="273"/>
      <c r="IJ16" s="273"/>
      <c r="IK16" s="273"/>
      <c r="IL16" s="273"/>
      <c r="IM16" s="273"/>
      <c r="IN16" s="273"/>
      <c r="IO16" s="273"/>
      <c r="IP16" s="273"/>
      <c r="IQ16" s="273"/>
      <c r="IR16" s="273"/>
      <c r="IS16" s="273"/>
      <c r="IT16" s="273"/>
      <c r="IU16" s="273"/>
      <c r="IV16" s="273"/>
      <c r="IW16" s="273"/>
      <c r="IX16" s="273"/>
      <c r="IY16" s="273"/>
      <c r="IZ16" s="273"/>
      <c r="JA16" s="273"/>
      <c r="JB16" s="273"/>
      <c r="JC16" s="273"/>
      <c r="JD16" s="273"/>
    </row>
    <row r="17" spans="1:264" s="792" customFormat="1" ht="15.95" customHeight="1">
      <c r="A17" s="256"/>
      <c r="B17" s="257">
        <v>43635</v>
      </c>
      <c r="C17" s="713" t="str">
        <f t="shared" si="0"/>
        <v>*PDR1907-0116*</v>
      </c>
      <c r="D17" s="672" t="s">
        <v>4355</v>
      </c>
      <c r="E17" s="256" t="s">
        <v>4352</v>
      </c>
      <c r="F17" s="256"/>
      <c r="G17" s="297" t="s">
        <v>1438</v>
      </c>
      <c r="H17" s="258" t="s">
        <v>1310</v>
      </c>
      <c r="I17" s="258" t="s">
        <v>1938</v>
      </c>
      <c r="J17" s="256">
        <v>1020</v>
      </c>
      <c r="K17" s="257">
        <v>43651</v>
      </c>
      <c r="L17" s="258" t="s">
        <v>1601</v>
      </c>
      <c r="M17" s="260" t="s">
        <v>1511</v>
      </c>
      <c r="N17" s="672"/>
      <c r="O17" s="257" t="s">
        <v>1291</v>
      </c>
      <c r="P17" s="257"/>
      <c r="Q17" s="257"/>
      <c r="R17" s="257">
        <v>43648</v>
      </c>
      <c r="S17" s="256">
        <v>1020</v>
      </c>
      <c r="T17" s="256"/>
      <c r="U17" s="256"/>
      <c r="V17" s="256"/>
      <c r="W17" s="259"/>
      <c r="X17" s="680" t="s">
        <v>1829</v>
      </c>
      <c r="Y17" s="260" t="s">
        <v>1312</v>
      </c>
      <c r="Z17" s="672">
        <v>370</v>
      </c>
      <c r="AA17" s="261">
        <v>1145</v>
      </c>
      <c r="AB17" s="357">
        <f t="shared" si="1"/>
        <v>29.571428571428569</v>
      </c>
      <c r="AC17" s="357">
        <f t="shared" si="2"/>
        <v>450.9</v>
      </c>
      <c r="AD17" s="300">
        <f t="shared" si="3"/>
        <v>15.515000000000001</v>
      </c>
      <c r="AE17" s="358">
        <f t="shared" si="4"/>
        <v>15</v>
      </c>
      <c r="AF17" s="300">
        <f t="shared" si="5"/>
        <v>15.309000000000001</v>
      </c>
      <c r="AG17" s="262" t="s">
        <v>1330</v>
      </c>
      <c r="AH17" s="290" t="s">
        <v>2</v>
      </c>
      <c r="AI17" s="255">
        <v>70</v>
      </c>
      <c r="AJ17" s="255">
        <v>15</v>
      </c>
      <c r="AK17" s="255">
        <v>20</v>
      </c>
      <c r="AL17" s="255" t="s">
        <v>1602</v>
      </c>
    </row>
    <row r="18" spans="1:264" s="792" customFormat="1" ht="15.95" customHeight="1">
      <c r="A18" s="256"/>
      <c r="B18" s="257">
        <v>43635</v>
      </c>
      <c r="C18" s="713" t="str">
        <f t="shared" si="0"/>
        <v>*PDR1907-0117*</v>
      </c>
      <c r="D18" s="672" t="s">
        <v>4354</v>
      </c>
      <c r="E18" s="256" t="s">
        <v>4352</v>
      </c>
      <c r="F18" s="256"/>
      <c r="G18" s="297" t="s">
        <v>1439</v>
      </c>
      <c r="H18" s="258" t="s">
        <v>1310</v>
      </c>
      <c r="I18" s="258" t="s">
        <v>1940</v>
      </c>
      <c r="J18" s="256">
        <v>1530</v>
      </c>
      <c r="K18" s="257">
        <v>43651</v>
      </c>
      <c r="L18" s="258" t="s">
        <v>1603</v>
      </c>
      <c r="M18" s="260" t="s">
        <v>1510</v>
      </c>
      <c r="N18" s="672"/>
      <c r="O18" s="257" t="s">
        <v>1291</v>
      </c>
      <c r="P18" s="257"/>
      <c r="Q18" s="257"/>
      <c r="R18" s="257">
        <v>43648</v>
      </c>
      <c r="S18" s="256">
        <v>1530</v>
      </c>
      <c r="T18" s="256"/>
      <c r="U18" s="256"/>
      <c r="V18" s="256"/>
      <c r="W18" s="259"/>
      <c r="X18" s="680" t="s">
        <v>1829</v>
      </c>
      <c r="Y18" s="260" t="s">
        <v>1312</v>
      </c>
      <c r="Z18" s="672">
        <v>370</v>
      </c>
      <c r="AA18" s="261">
        <v>1145</v>
      </c>
      <c r="AB18" s="357">
        <f t="shared" si="1"/>
        <v>36.857142857142861</v>
      </c>
      <c r="AC18" s="357">
        <f t="shared" si="2"/>
        <v>487.75714285714287</v>
      </c>
      <c r="AD18" s="300">
        <f t="shared" si="3"/>
        <v>16.129285714285714</v>
      </c>
      <c r="AE18" s="358">
        <f t="shared" si="4"/>
        <v>16</v>
      </c>
      <c r="AF18" s="300">
        <f t="shared" si="5"/>
        <v>16.077571428571428</v>
      </c>
      <c r="AG18" s="262" t="s">
        <v>1330</v>
      </c>
      <c r="AH18" s="290" t="s">
        <v>2</v>
      </c>
      <c r="AI18" s="255">
        <v>70</v>
      </c>
      <c r="AJ18" s="255">
        <v>15</v>
      </c>
      <c r="AK18" s="255">
        <v>20</v>
      </c>
      <c r="AL18" s="255" t="s">
        <v>1604</v>
      </c>
    </row>
    <row r="19" spans="1:264" s="792" customFormat="1" ht="15.95" customHeight="1">
      <c r="A19" s="256"/>
      <c r="B19" s="257">
        <v>43635</v>
      </c>
      <c r="C19" s="713" t="str">
        <f t="shared" si="0"/>
        <v>*PDR1907-0118*</v>
      </c>
      <c r="D19" s="672" t="s">
        <v>4353</v>
      </c>
      <c r="E19" s="256" t="s">
        <v>4352</v>
      </c>
      <c r="F19" s="256"/>
      <c r="G19" s="297" t="s">
        <v>1440</v>
      </c>
      <c r="H19" s="258" t="s">
        <v>1310</v>
      </c>
      <c r="I19" s="258" t="s">
        <v>1939</v>
      </c>
      <c r="J19" s="256">
        <v>2000</v>
      </c>
      <c r="K19" s="257">
        <v>43651</v>
      </c>
      <c r="L19" s="258" t="s">
        <v>1605</v>
      </c>
      <c r="M19" s="260" t="s">
        <v>1509</v>
      </c>
      <c r="N19" s="672"/>
      <c r="O19" s="257" t="s">
        <v>1291</v>
      </c>
      <c r="P19" s="257"/>
      <c r="Q19" s="257"/>
      <c r="R19" s="257">
        <v>43648</v>
      </c>
      <c r="S19" s="256">
        <v>2000</v>
      </c>
      <c r="T19" s="256"/>
      <c r="U19" s="256"/>
      <c r="V19" s="256"/>
      <c r="W19" s="259"/>
      <c r="X19" s="680" t="s">
        <v>1829</v>
      </c>
      <c r="Y19" s="260" t="s">
        <v>1312</v>
      </c>
      <c r="Z19" s="672">
        <v>370</v>
      </c>
      <c r="AA19" s="261">
        <v>1145</v>
      </c>
      <c r="AB19" s="357">
        <f t="shared" si="1"/>
        <v>43.571428571428569</v>
      </c>
      <c r="AC19" s="357">
        <f t="shared" si="2"/>
        <v>531.32857142857142</v>
      </c>
      <c r="AD19" s="300">
        <f t="shared" si="3"/>
        <v>16.855476190476189</v>
      </c>
      <c r="AE19" s="358">
        <f t="shared" si="4"/>
        <v>16</v>
      </c>
      <c r="AF19" s="300">
        <f t="shared" si="5"/>
        <v>16.513285714285715</v>
      </c>
      <c r="AG19" s="262" t="s">
        <v>1330</v>
      </c>
      <c r="AH19" s="290" t="s">
        <v>2</v>
      </c>
      <c r="AI19" s="255">
        <v>70</v>
      </c>
      <c r="AJ19" s="255">
        <v>15</v>
      </c>
      <c r="AK19" s="255">
        <v>20</v>
      </c>
      <c r="AL19" s="255" t="s">
        <v>1606</v>
      </c>
    </row>
    <row r="20" spans="1:264" s="792" customFormat="1" ht="18" customHeight="1">
      <c r="A20" s="256"/>
      <c r="B20" s="257">
        <v>43642</v>
      </c>
      <c r="C20" s="713" t="str">
        <f t="shared" si="0"/>
        <v>*PDR1907-0247*</v>
      </c>
      <c r="D20" s="672" t="s">
        <v>5037</v>
      </c>
      <c r="E20" s="256" t="s">
        <v>5036</v>
      </c>
      <c r="F20" s="256"/>
      <c r="G20" s="297" t="s">
        <v>5035</v>
      </c>
      <c r="H20" s="258" t="s">
        <v>2213</v>
      </c>
      <c r="I20" s="258" t="s">
        <v>5034</v>
      </c>
      <c r="J20" s="256">
        <v>1805</v>
      </c>
      <c r="K20" s="257">
        <v>22832</v>
      </c>
      <c r="L20" s="258" t="s">
        <v>5033</v>
      </c>
      <c r="M20" s="260" t="s">
        <v>5032</v>
      </c>
      <c r="N20" s="672"/>
      <c r="O20" s="257" t="s">
        <v>1291</v>
      </c>
      <c r="P20" s="257"/>
      <c r="Q20" s="257"/>
      <c r="R20" s="257">
        <v>43648</v>
      </c>
      <c r="S20" s="256">
        <v>1805</v>
      </c>
      <c r="T20" s="256"/>
      <c r="U20" s="256"/>
      <c r="V20" s="256"/>
      <c r="W20" s="259"/>
      <c r="X20" s="680" t="s">
        <v>1828</v>
      </c>
      <c r="Y20" s="260" t="s">
        <v>1304</v>
      </c>
      <c r="Z20" s="672">
        <v>541</v>
      </c>
      <c r="AA20" s="261">
        <v>1383</v>
      </c>
      <c r="AB20" s="357">
        <f t="shared" si="1"/>
        <v>40.785714285714285</v>
      </c>
      <c r="AC20" s="357">
        <f t="shared" si="2"/>
        <v>572.11428571428576</v>
      </c>
      <c r="AD20" s="300">
        <f t="shared" si="3"/>
        <v>17.535238095238096</v>
      </c>
      <c r="AE20" s="358">
        <f t="shared" si="4"/>
        <v>17</v>
      </c>
      <c r="AF20" s="300">
        <f t="shared" si="5"/>
        <v>17.321142857142856</v>
      </c>
      <c r="AG20" s="262" t="s">
        <v>1330</v>
      </c>
      <c r="AH20" s="255" t="s">
        <v>2</v>
      </c>
      <c r="AI20" s="255">
        <v>70</v>
      </c>
      <c r="AJ20" s="255">
        <v>15</v>
      </c>
      <c r="AK20" s="255">
        <v>10</v>
      </c>
      <c r="AL20" s="255" t="s">
        <v>2142</v>
      </c>
    </row>
    <row r="21" spans="1:264" s="792" customFormat="1" ht="18" customHeight="1">
      <c r="A21" s="256"/>
      <c r="B21" s="257">
        <v>43643</v>
      </c>
      <c r="C21" s="713" t="str">
        <f t="shared" si="0"/>
        <v>*PDR1907-0306*</v>
      </c>
      <c r="D21" s="672" t="s">
        <v>5140</v>
      </c>
      <c r="E21" s="256" t="s">
        <v>5139</v>
      </c>
      <c r="F21" s="256"/>
      <c r="G21" s="297" t="s">
        <v>3370</v>
      </c>
      <c r="H21" s="258" t="s">
        <v>2148</v>
      </c>
      <c r="I21" s="258" t="s">
        <v>3369</v>
      </c>
      <c r="J21" s="256">
        <v>2000</v>
      </c>
      <c r="K21" s="257">
        <v>22831</v>
      </c>
      <c r="L21" s="258" t="s">
        <v>1329</v>
      </c>
      <c r="M21" s="260" t="s">
        <v>3368</v>
      </c>
      <c r="N21" s="672"/>
      <c r="O21" s="257" t="s">
        <v>1291</v>
      </c>
      <c r="P21" s="257"/>
      <c r="Q21" s="257"/>
      <c r="R21" s="257">
        <v>43647</v>
      </c>
      <c r="S21" s="256">
        <v>2000</v>
      </c>
      <c r="T21" s="256"/>
      <c r="U21" s="256"/>
      <c r="V21" s="256"/>
      <c r="W21" s="259"/>
      <c r="X21" s="680" t="s">
        <v>1829</v>
      </c>
      <c r="Y21" s="260" t="s">
        <v>1317</v>
      </c>
      <c r="Z21" s="672">
        <v>570</v>
      </c>
      <c r="AA21" s="261">
        <v>1435</v>
      </c>
      <c r="AB21" s="357">
        <f t="shared" si="1"/>
        <v>43.571428571428569</v>
      </c>
      <c r="AC21" s="357">
        <f t="shared" si="2"/>
        <v>615.68571428571431</v>
      </c>
      <c r="AD21" s="300">
        <f t="shared" si="3"/>
        <v>18.261428571428574</v>
      </c>
      <c r="AE21" s="358">
        <f t="shared" si="4"/>
        <v>18</v>
      </c>
      <c r="AF21" s="300">
        <f t="shared" si="5"/>
        <v>18.156857142857145</v>
      </c>
      <c r="AG21" s="262" t="s">
        <v>1330</v>
      </c>
      <c r="AH21" s="255" t="s">
        <v>1749</v>
      </c>
      <c r="AI21" s="255">
        <v>70</v>
      </c>
      <c r="AJ21" s="255">
        <v>15</v>
      </c>
      <c r="AK21" s="255">
        <v>20</v>
      </c>
      <c r="AL21" s="255" t="s">
        <v>3367</v>
      </c>
    </row>
    <row r="22" spans="1:264" s="295" customFormat="1" ht="18" customHeight="1">
      <c r="A22" s="256">
        <v>10</v>
      </c>
      <c r="B22" s="257">
        <v>43623</v>
      </c>
      <c r="C22" s="713" t="str">
        <f t="shared" si="0"/>
        <v>*PDR1907-0055*</v>
      </c>
      <c r="D22" s="672" t="s">
        <v>4973</v>
      </c>
      <c r="E22" s="256" t="s">
        <v>4971</v>
      </c>
      <c r="F22" s="256"/>
      <c r="G22" s="297" t="s">
        <v>4932</v>
      </c>
      <c r="H22" s="258" t="s">
        <v>2275</v>
      </c>
      <c r="I22" s="258" t="s">
        <v>4933</v>
      </c>
      <c r="J22" s="256">
        <v>2950</v>
      </c>
      <c r="K22" s="257">
        <v>22833</v>
      </c>
      <c r="L22" s="258" t="s">
        <v>4934</v>
      </c>
      <c r="M22" s="1503" t="s">
        <v>4935</v>
      </c>
      <c r="N22" s="672" t="s">
        <v>2274</v>
      </c>
      <c r="O22" s="257" t="s">
        <v>1291</v>
      </c>
      <c r="P22" s="739" t="s">
        <v>4944</v>
      </c>
      <c r="Q22" s="257"/>
      <c r="R22" s="257">
        <v>43648</v>
      </c>
      <c r="S22" s="256">
        <v>2950</v>
      </c>
      <c r="T22" s="256"/>
      <c r="U22" s="256"/>
      <c r="V22" s="256"/>
      <c r="W22" s="259"/>
      <c r="X22" s="680" t="s">
        <v>1829</v>
      </c>
      <c r="Y22" s="260" t="s">
        <v>1908</v>
      </c>
      <c r="Z22" s="672">
        <v>484</v>
      </c>
      <c r="AA22" s="261">
        <v>1135</v>
      </c>
      <c r="AB22" s="357">
        <f t="shared" si="1"/>
        <v>57.142857142857146</v>
      </c>
      <c r="AC22" s="357">
        <f t="shared" si="2"/>
        <v>672.82857142857142</v>
      </c>
      <c r="AD22" s="300">
        <f t="shared" si="3"/>
        <v>19.213809523809523</v>
      </c>
      <c r="AE22" s="358">
        <f t="shared" si="4"/>
        <v>19</v>
      </c>
      <c r="AF22" s="300">
        <f t="shared" si="5"/>
        <v>19.128285714285713</v>
      </c>
      <c r="AG22" s="262" t="s">
        <v>1330</v>
      </c>
      <c r="AH22" s="255" t="s">
        <v>5138</v>
      </c>
      <c r="AI22" s="255">
        <v>70</v>
      </c>
      <c r="AJ22" s="255">
        <v>15</v>
      </c>
      <c r="AK22" s="255">
        <v>20</v>
      </c>
      <c r="AL22" s="255" t="s">
        <v>2661</v>
      </c>
      <c r="AM22" s="792"/>
      <c r="AN22" s="792"/>
      <c r="AO22" s="792"/>
      <c r="AP22" s="792"/>
      <c r="AQ22" s="792"/>
      <c r="AR22" s="792"/>
      <c r="AS22" s="792"/>
      <c r="AT22" s="792"/>
      <c r="AU22" s="792"/>
      <c r="AV22" s="792"/>
      <c r="AW22" s="792"/>
      <c r="AX22" s="792"/>
      <c r="AY22" s="792"/>
      <c r="AZ22" s="792"/>
      <c r="BA22" s="792"/>
      <c r="BB22" s="792"/>
      <c r="BC22" s="792"/>
      <c r="BD22" s="792"/>
      <c r="BE22" s="792"/>
      <c r="BF22" s="792"/>
      <c r="BG22" s="792"/>
      <c r="BH22" s="792"/>
      <c r="BI22" s="792"/>
      <c r="BJ22" s="792"/>
      <c r="BK22" s="792"/>
      <c r="BL22" s="792"/>
      <c r="BM22" s="792"/>
      <c r="BN22" s="792"/>
      <c r="BO22" s="792"/>
      <c r="BP22" s="792"/>
      <c r="BQ22" s="792"/>
      <c r="BR22" s="792"/>
      <c r="BS22" s="792"/>
      <c r="BT22" s="792"/>
      <c r="BU22" s="792"/>
      <c r="BV22" s="792"/>
      <c r="BW22" s="792"/>
      <c r="BX22" s="792"/>
      <c r="BY22" s="792"/>
      <c r="BZ22" s="792"/>
      <c r="CA22" s="792"/>
      <c r="CB22" s="792"/>
      <c r="CC22" s="792"/>
      <c r="CD22" s="792"/>
      <c r="CE22" s="792"/>
      <c r="CF22" s="792"/>
      <c r="CG22" s="792"/>
      <c r="CH22" s="792"/>
      <c r="CI22" s="792"/>
      <c r="CJ22" s="792"/>
      <c r="CK22" s="792"/>
      <c r="CL22" s="792"/>
      <c r="CM22" s="792"/>
      <c r="CN22" s="792"/>
      <c r="CO22" s="792"/>
      <c r="CP22" s="792"/>
      <c r="CQ22" s="792"/>
      <c r="CR22" s="792"/>
      <c r="CS22" s="792"/>
      <c r="CT22" s="792"/>
      <c r="CU22" s="792"/>
      <c r="CV22" s="792"/>
      <c r="CW22" s="792"/>
      <c r="CX22" s="792"/>
      <c r="CY22" s="792"/>
      <c r="CZ22" s="792"/>
      <c r="DA22" s="792"/>
      <c r="DB22" s="792"/>
      <c r="DC22" s="792"/>
      <c r="DD22" s="792"/>
      <c r="DE22" s="792"/>
      <c r="DF22" s="792"/>
      <c r="DG22" s="792"/>
      <c r="DH22" s="792"/>
      <c r="DI22" s="792"/>
      <c r="DJ22" s="792"/>
      <c r="DK22" s="792"/>
      <c r="DL22" s="792"/>
      <c r="DM22" s="792"/>
      <c r="DN22" s="792"/>
      <c r="DO22" s="792"/>
      <c r="DP22" s="792"/>
      <c r="DQ22" s="792"/>
      <c r="DR22" s="792"/>
      <c r="DS22" s="792"/>
      <c r="DT22" s="792"/>
      <c r="DU22" s="792"/>
      <c r="DV22" s="792"/>
      <c r="DW22" s="792"/>
      <c r="DX22" s="792"/>
      <c r="DY22" s="792"/>
      <c r="DZ22" s="792"/>
      <c r="EA22" s="792"/>
      <c r="EB22" s="792"/>
      <c r="EC22" s="792"/>
      <c r="ED22" s="792"/>
      <c r="EE22" s="792"/>
      <c r="EF22" s="792"/>
      <c r="EG22" s="792"/>
      <c r="EH22" s="792"/>
      <c r="EI22" s="792"/>
      <c r="EJ22" s="792"/>
      <c r="EK22" s="792"/>
      <c r="EL22" s="792"/>
      <c r="EM22" s="792"/>
      <c r="EN22" s="792"/>
      <c r="EO22" s="792"/>
      <c r="EP22" s="792"/>
      <c r="EQ22" s="792"/>
      <c r="ER22" s="792"/>
      <c r="ES22" s="792"/>
      <c r="ET22" s="792"/>
      <c r="EU22" s="792"/>
      <c r="EV22" s="792"/>
      <c r="EW22" s="792"/>
      <c r="EX22" s="792"/>
      <c r="EY22" s="792"/>
      <c r="EZ22" s="792"/>
      <c r="FA22" s="792"/>
      <c r="FB22" s="792"/>
      <c r="FC22" s="792"/>
      <c r="FD22" s="792"/>
      <c r="FE22" s="792"/>
      <c r="FF22" s="792"/>
      <c r="FG22" s="792"/>
      <c r="FH22" s="792"/>
      <c r="FI22" s="792"/>
      <c r="FJ22" s="792"/>
      <c r="FK22" s="792"/>
      <c r="FL22" s="792"/>
      <c r="FM22" s="792"/>
      <c r="FN22" s="792"/>
      <c r="FO22" s="792"/>
      <c r="FP22" s="792"/>
      <c r="FQ22" s="792"/>
      <c r="FR22" s="792"/>
      <c r="FS22" s="792"/>
      <c r="FT22" s="792"/>
      <c r="FU22" s="792"/>
      <c r="FV22" s="792"/>
      <c r="FW22" s="792"/>
      <c r="FX22" s="792"/>
      <c r="FY22" s="792"/>
      <c r="FZ22" s="792"/>
      <c r="GA22" s="792"/>
      <c r="GB22" s="792"/>
      <c r="GC22" s="792"/>
      <c r="GD22" s="792"/>
      <c r="GE22" s="792"/>
      <c r="GF22" s="792"/>
      <c r="GG22" s="792"/>
      <c r="GH22" s="792"/>
      <c r="GI22" s="792"/>
      <c r="GJ22" s="792"/>
      <c r="GK22" s="792"/>
      <c r="GL22" s="792"/>
      <c r="GM22" s="792"/>
      <c r="GN22" s="792"/>
      <c r="GO22" s="792"/>
      <c r="GP22" s="792"/>
      <c r="GQ22" s="792"/>
      <c r="GR22" s="792"/>
      <c r="GS22" s="792"/>
      <c r="GT22" s="792"/>
      <c r="GU22" s="792"/>
      <c r="GV22" s="792"/>
      <c r="GW22" s="792"/>
      <c r="GX22" s="792"/>
      <c r="GY22" s="792"/>
      <c r="GZ22" s="792"/>
      <c r="HA22" s="792"/>
      <c r="HB22" s="792"/>
      <c r="HC22" s="792"/>
      <c r="HD22" s="792"/>
      <c r="HE22" s="792"/>
      <c r="HF22" s="792"/>
      <c r="HG22" s="792"/>
      <c r="HH22" s="792"/>
      <c r="HI22" s="792"/>
      <c r="HJ22" s="792"/>
      <c r="HK22" s="792"/>
      <c r="HL22" s="792"/>
      <c r="HM22" s="792"/>
      <c r="HN22" s="792"/>
      <c r="HO22" s="792"/>
      <c r="HP22" s="792"/>
      <c r="HQ22" s="792"/>
      <c r="HR22" s="792"/>
      <c r="HS22" s="792"/>
      <c r="HT22" s="792"/>
      <c r="HU22" s="792"/>
      <c r="HV22" s="792"/>
      <c r="HW22" s="792"/>
      <c r="HX22" s="792"/>
      <c r="HY22" s="792"/>
      <c r="HZ22" s="792"/>
      <c r="IA22" s="792"/>
      <c r="IB22" s="792"/>
      <c r="IC22" s="792"/>
      <c r="ID22" s="792"/>
      <c r="IE22" s="792"/>
      <c r="IF22" s="792"/>
      <c r="IG22" s="792"/>
      <c r="IH22" s="792"/>
      <c r="II22" s="792"/>
      <c r="IJ22" s="792"/>
      <c r="IK22" s="792"/>
      <c r="IL22" s="792"/>
      <c r="IM22" s="792"/>
      <c r="IN22" s="792"/>
      <c r="IO22" s="792"/>
      <c r="IP22" s="792"/>
      <c r="IQ22" s="792"/>
      <c r="IR22" s="792"/>
      <c r="IS22" s="792"/>
      <c r="IT22" s="792"/>
      <c r="IU22" s="792"/>
      <c r="IV22" s="792"/>
      <c r="IW22" s="792"/>
      <c r="IX22" s="792"/>
      <c r="IY22" s="792"/>
      <c r="IZ22" s="792"/>
      <c r="JA22" s="792"/>
      <c r="JB22" s="792"/>
      <c r="JC22" s="792"/>
      <c r="JD22" s="792"/>
    </row>
    <row r="23" spans="1:264" s="273" customFormat="1" ht="18" customHeight="1">
      <c r="A23" s="256">
        <v>20</v>
      </c>
      <c r="B23" s="257">
        <v>43628</v>
      </c>
      <c r="C23" s="713" t="str">
        <f t="shared" si="0"/>
        <v>*PDR1907-0085*</v>
      </c>
      <c r="D23" s="672" t="s">
        <v>4976</v>
      </c>
      <c r="E23" s="256" t="s">
        <v>4975</v>
      </c>
      <c r="F23" s="256"/>
      <c r="G23" s="297" t="s">
        <v>4932</v>
      </c>
      <c r="H23" s="258" t="s">
        <v>2275</v>
      </c>
      <c r="I23" s="258" t="s">
        <v>4933</v>
      </c>
      <c r="J23" s="256">
        <v>2742</v>
      </c>
      <c r="K23" s="257">
        <v>22839</v>
      </c>
      <c r="L23" s="258" t="s">
        <v>4934</v>
      </c>
      <c r="M23" s="1503" t="s">
        <v>4935</v>
      </c>
      <c r="N23" s="672" t="s">
        <v>2274</v>
      </c>
      <c r="O23" s="257" t="s">
        <v>1291</v>
      </c>
      <c r="P23" s="739" t="s">
        <v>4944</v>
      </c>
      <c r="Q23" s="257"/>
      <c r="R23" s="257">
        <v>43648</v>
      </c>
      <c r="S23" s="256">
        <v>2742</v>
      </c>
      <c r="T23" s="256"/>
      <c r="U23" s="256"/>
      <c r="V23" s="256"/>
      <c r="W23" s="259"/>
      <c r="X23" s="680" t="s">
        <v>1829</v>
      </c>
      <c r="Y23" s="260" t="s">
        <v>1908</v>
      </c>
      <c r="Z23" s="672">
        <v>484</v>
      </c>
      <c r="AA23" s="261">
        <v>1135</v>
      </c>
      <c r="AB23" s="357">
        <f t="shared" si="1"/>
        <v>39.171428571428571</v>
      </c>
      <c r="AC23" s="357">
        <f t="shared" si="2"/>
        <v>712</v>
      </c>
      <c r="AD23" s="300">
        <f t="shared" si="3"/>
        <v>19.866666666666667</v>
      </c>
      <c r="AE23" s="358">
        <f t="shared" si="4"/>
        <v>19</v>
      </c>
      <c r="AF23" s="300">
        <f t="shared" si="5"/>
        <v>19.52</v>
      </c>
      <c r="AG23" s="262" t="s">
        <v>1330</v>
      </c>
      <c r="AH23" s="255" t="s">
        <v>5138</v>
      </c>
      <c r="AI23" s="255">
        <v>70</v>
      </c>
      <c r="AJ23" s="255"/>
      <c r="AK23" s="255">
        <v>10</v>
      </c>
      <c r="AL23" s="255" t="s">
        <v>1681</v>
      </c>
      <c r="AM23" s="792"/>
      <c r="AN23" s="792"/>
      <c r="AO23" s="792"/>
      <c r="AP23" s="792"/>
      <c r="AQ23" s="792"/>
      <c r="AR23" s="792"/>
      <c r="AS23" s="792"/>
      <c r="AT23" s="792"/>
      <c r="AU23" s="792"/>
      <c r="AV23" s="792"/>
      <c r="AW23" s="792"/>
      <c r="AX23" s="792"/>
      <c r="AY23" s="792"/>
      <c r="AZ23" s="792"/>
      <c r="BA23" s="792"/>
      <c r="BB23" s="792"/>
      <c r="BC23" s="792"/>
      <c r="BD23" s="792"/>
      <c r="BE23" s="792"/>
      <c r="BF23" s="792"/>
      <c r="BG23" s="792"/>
      <c r="BH23" s="792"/>
      <c r="BI23" s="792"/>
      <c r="BJ23" s="792"/>
      <c r="BK23" s="792"/>
      <c r="BL23" s="792"/>
      <c r="BM23" s="792"/>
      <c r="BN23" s="792"/>
      <c r="BO23" s="792"/>
      <c r="BP23" s="792"/>
      <c r="BQ23" s="792"/>
      <c r="BR23" s="792"/>
      <c r="BS23" s="792"/>
      <c r="BT23" s="792"/>
      <c r="BU23" s="792"/>
      <c r="BV23" s="792"/>
      <c r="BW23" s="792"/>
      <c r="BX23" s="792"/>
      <c r="BY23" s="792"/>
      <c r="BZ23" s="792"/>
      <c r="CA23" s="792"/>
      <c r="CB23" s="792"/>
      <c r="CC23" s="792"/>
      <c r="CD23" s="792"/>
      <c r="CE23" s="792"/>
      <c r="CF23" s="792"/>
      <c r="CG23" s="792"/>
      <c r="CH23" s="792"/>
      <c r="CI23" s="792"/>
      <c r="CJ23" s="792"/>
      <c r="CK23" s="792"/>
      <c r="CL23" s="792"/>
      <c r="CM23" s="792"/>
      <c r="CN23" s="792"/>
      <c r="CO23" s="792"/>
      <c r="CP23" s="792"/>
      <c r="CQ23" s="792"/>
      <c r="CR23" s="792"/>
      <c r="CS23" s="792"/>
      <c r="CT23" s="792"/>
      <c r="CU23" s="792"/>
      <c r="CV23" s="792"/>
      <c r="CW23" s="792"/>
      <c r="CX23" s="792"/>
      <c r="CY23" s="792"/>
      <c r="CZ23" s="792"/>
      <c r="DA23" s="792"/>
      <c r="DB23" s="792"/>
      <c r="DC23" s="792"/>
      <c r="DD23" s="792"/>
      <c r="DE23" s="792"/>
      <c r="DF23" s="792"/>
      <c r="DG23" s="792"/>
      <c r="DH23" s="792"/>
      <c r="DI23" s="792"/>
      <c r="DJ23" s="792"/>
      <c r="DK23" s="792"/>
      <c r="DL23" s="792"/>
      <c r="DM23" s="792"/>
      <c r="DN23" s="792"/>
      <c r="DO23" s="792"/>
      <c r="DP23" s="792"/>
      <c r="DQ23" s="792"/>
      <c r="DR23" s="792"/>
      <c r="DS23" s="792"/>
      <c r="DT23" s="792"/>
      <c r="DU23" s="792"/>
      <c r="DV23" s="792"/>
      <c r="DW23" s="792"/>
      <c r="DX23" s="792"/>
      <c r="DY23" s="792"/>
      <c r="DZ23" s="792"/>
      <c r="EA23" s="792"/>
      <c r="EB23" s="792"/>
      <c r="EC23" s="792"/>
      <c r="ED23" s="792"/>
      <c r="EE23" s="792"/>
      <c r="EF23" s="792"/>
      <c r="EG23" s="792"/>
      <c r="EH23" s="792"/>
      <c r="EI23" s="792"/>
      <c r="EJ23" s="792"/>
      <c r="EK23" s="792"/>
      <c r="EL23" s="792"/>
      <c r="EM23" s="792"/>
      <c r="EN23" s="792"/>
      <c r="EO23" s="792"/>
      <c r="EP23" s="792"/>
      <c r="EQ23" s="792"/>
      <c r="ER23" s="792"/>
      <c r="ES23" s="792"/>
      <c r="ET23" s="792"/>
      <c r="EU23" s="792"/>
      <c r="EV23" s="792"/>
      <c r="EW23" s="792"/>
      <c r="EX23" s="792"/>
      <c r="EY23" s="792"/>
      <c r="EZ23" s="792"/>
      <c r="FA23" s="792"/>
      <c r="FB23" s="792"/>
      <c r="FC23" s="792"/>
      <c r="FD23" s="792"/>
      <c r="FE23" s="792"/>
      <c r="FF23" s="792"/>
      <c r="FG23" s="792"/>
      <c r="FH23" s="792"/>
      <c r="FI23" s="792"/>
      <c r="FJ23" s="792"/>
      <c r="FK23" s="792"/>
      <c r="FL23" s="792"/>
      <c r="FM23" s="792"/>
      <c r="FN23" s="792"/>
      <c r="FO23" s="792"/>
      <c r="FP23" s="792"/>
      <c r="FQ23" s="792"/>
      <c r="FR23" s="792"/>
      <c r="FS23" s="792"/>
      <c r="FT23" s="792"/>
      <c r="FU23" s="792"/>
      <c r="FV23" s="792"/>
      <c r="FW23" s="792"/>
      <c r="FX23" s="792"/>
      <c r="FY23" s="792"/>
      <c r="FZ23" s="792"/>
      <c r="GA23" s="792"/>
      <c r="GB23" s="792"/>
      <c r="GC23" s="792"/>
      <c r="GD23" s="792"/>
      <c r="GE23" s="792"/>
      <c r="GF23" s="792"/>
      <c r="GG23" s="792"/>
      <c r="GH23" s="792"/>
      <c r="GI23" s="792"/>
      <c r="GJ23" s="792"/>
      <c r="GK23" s="792"/>
      <c r="GL23" s="792"/>
      <c r="GM23" s="792"/>
      <c r="GN23" s="792"/>
      <c r="GO23" s="792"/>
      <c r="GP23" s="792"/>
      <c r="GQ23" s="792"/>
      <c r="GR23" s="792"/>
      <c r="GS23" s="792"/>
      <c r="GT23" s="792"/>
      <c r="GU23" s="792"/>
      <c r="GV23" s="792"/>
      <c r="GW23" s="792"/>
      <c r="GX23" s="792"/>
      <c r="GY23" s="792"/>
      <c r="GZ23" s="792"/>
      <c r="HA23" s="792"/>
      <c r="HB23" s="792"/>
      <c r="HC23" s="792"/>
      <c r="HD23" s="792"/>
      <c r="HE23" s="792"/>
      <c r="HF23" s="792"/>
      <c r="HG23" s="792"/>
      <c r="HH23" s="792"/>
      <c r="HI23" s="792"/>
      <c r="HJ23" s="792"/>
      <c r="HK23" s="792"/>
      <c r="HL23" s="792"/>
      <c r="HM23" s="792"/>
      <c r="HN23" s="792"/>
      <c r="HO23" s="792"/>
      <c r="HP23" s="792"/>
      <c r="HQ23" s="792"/>
      <c r="HR23" s="792"/>
      <c r="HS23" s="792"/>
      <c r="HT23" s="792"/>
      <c r="HU23" s="792"/>
      <c r="HV23" s="792"/>
      <c r="HW23" s="792"/>
      <c r="HX23" s="792"/>
      <c r="HY23" s="792"/>
      <c r="HZ23" s="792"/>
      <c r="IA23" s="792"/>
      <c r="IB23" s="792"/>
      <c r="IC23" s="792"/>
      <c r="ID23" s="792"/>
      <c r="IE23" s="792"/>
      <c r="IF23" s="792"/>
      <c r="IG23" s="792"/>
      <c r="IH23" s="792"/>
      <c r="II23" s="792"/>
      <c r="IJ23" s="792"/>
      <c r="IK23" s="792"/>
      <c r="IL23" s="792"/>
      <c r="IM23" s="792"/>
      <c r="IN23" s="792"/>
      <c r="IO23" s="792"/>
      <c r="IP23" s="792"/>
      <c r="IQ23" s="792"/>
      <c r="IR23" s="792"/>
      <c r="IS23" s="792"/>
      <c r="IT23" s="792"/>
      <c r="IU23" s="792"/>
      <c r="IV23" s="792"/>
      <c r="IW23" s="792"/>
      <c r="IX23" s="792"/>
      <c r="IY23" s="792"/>
      <c r="IZ23" s="792"/>
      <c r="JA23" s="792"/>
      <c r="JB23" s="792"/>
      <c r="JC23" s="792"/>
      <c r="JD23" s="792"/>
    </row>
    <row r="24" spans="1:264" s="295" customFormat="1" ht="18" customHeight="1">
      <c r="A24" s="256">
        <v>30</v>
      </c>
      <c r="B24" s="257">
        <v>43629</v>
      </c>
      <c r="C24" s="713" t="str">
        <f t="shared" si="0"/>
        <v>*PDR1907-0095*</v>
      </c>
      <c r="D24" s="672" t="s">
        <v>4983</v>
      </c>
      <c r="E24" s="256" t="s">
        <v>4981</v>
      </c>
      <c r="F24" s="256"/>
      <c r="G24" s="297" t="s">
        <v>4932</v>
      </c>
      <c r="H24" s="258" t="s">
        <v>2275</v>
      </c>
      <c r="I24" s="258" t="s">
        <v>4933</v>
      </c>
      <c r="J24" s="256">
        <v>3978</v>
      </c>
      <c r="K24" s="257">
        <v>22845</v>
      </c>
      <c r="L24" s="258" t="s">
        <v>4934</v>
      </c>
      <c r="M24" s="1503" t="s">
        <v>4935</v>
      </c>
      <c r="N24" s="672" t="s">
        <v>2274</v>
      </c>
      <c r="O24" s="257" t="s">
        <v>1291</v>
      </c>
      <c r="P24" s="739" t="s">
        <v>4944</v>
      </c>
      <c r="Q24" s="257"/>
      <c r="R24" s="257">
        <v>43648</v>
      </c>
      <c r="S24" s="256">
        <v>3978</v>
      </c>
      <c r="T24" s="256"/>
      <c r="U24" s="256"/>
      <c r="V24" s="256"/>
      <c r="W24" s="259"/>
      <c r="X24" s="680" t="s">
        <v>1829</v>
      </c>
      <c r="Y24" s="260" t="s">
        <v>1908</v>
      </c>
      <c r="Z24" s="672">
        <v>484</v>
      </c>
      <c r="AA24" s="261">
        <v>1135</v>
      </c>
      <c r="AB24" s="357">
        <f t="shared" si="1"/>
        <v>56.828571428571429</v>
      </c>
      <c r="AC24" s="357">
        <f t="shared" si="2"/>
        <v>768.82857142857142</v>
      </c>
      <c r="AD24" s="300">
        <f t="shared" si="3"/>
        <v>20.813809523809525</v>
      </c>
      <c r="AE24" s="358">
        <f t="shared" si="4"/>
        <v>20</v>
      </c>
      <c r="AF24" s="300">
        <f t="shared" si="5"/>
        <v>20.488285714285716</v>
      </c>
      <c r="AG24" s="262" t="s">
        <v>1330</v>
      </c>
      <c r="AH24" s="255" t="s">
        <v>5138</v>
      </c>
      <c r="AI24" s="255">
        <v>70</v>
      </c>
      <c r="AJ24" s="255"/>
      <c r="AK24" s="255">
        <v>20</v>
      </c>
      <c r="AL24" s="255" t="s">
        <v>2661</v>
      </c>
      <c r="AM24" s="792"/>
      <c r="AN24" s="792"/>
      <c r="AO24" s="792"/>
      <c r="AP24" s="792"/>
      <c r="AQ24" s="792"/>
      <c r="AR24" s="792"/>
      <c r="AS24" s="792"/>
      <c r="AT24" s="792"/>
      <c r="AU24" s="792"/>
      <c r="AV24" s="792"/>
      <c r="AW24" s="792"/>
      <c r="AX24" s="792"/>
      <c r="AY24" s="792"/>
      <c r="AZ24" s="792"/>
      <c r="BA24" s="792"/>
      <c r="BB24" s="792"/>
      <c r="BC24" s="792"/>
      <c r="BD24" s="792"/>
      <c r="BE24" s="792"/>
      <c r="BF24" s="792"/>
      <c r="BG24" s="792"/>
      <c r="BH24" s="792"/>
      <c r="BI24" s="792"/>
      <c r="BJ24" s="792"/>
      <c r="BK24" s="792"/>
      <c r="BL24" s="792"/>
      <c r="BM24" s="792"/>
      <c r="BN24" s="792"/>
      <c r="BO24" s="792"/>
      <c r="BP24" s="792"/>
      <c r="BQ24" s="792"/>
      <c r="BR24" s="792"/>
      <c r="BS24" s="792"/>
      <c r="BT24" s="792"/>
      <c r="BU24" s="792"/>
      <c r="BV24" s="792"/>
      <c r="BW24" s="792"/>
      <c r="BX24" s="792"/>
      <c r="BY24" s="792"/>
      <c r="BZ24" s="792"/>
      <c r="CA24" s="792"/>
      <c r="CB24" s="792"/>
      <c r="CC24" s="792"/>
      <c r="CD24" s="792"/>
      <c r="CE24" s="792"/>
      <c r="CF24" s="792"/>
      <c r="CG24" s="792"/>
      <c r="CH24" s="792"/>
      <c r="CI24" s="792"/>
      <c r="CJ24" s="792"/>
      <c r="CK24" s="792"/>
      <c r="CL24" s="792"/>
      <c r="CM24" s="792"/>
      <c r="CN24" s="792"/>
      <c r="CO24" s="792"/>
      <c r="CP24" s="792"/>
      <c r="CQ24" s="792"/>
      <c r="CR24" s="792"/>
      <c r="CS24" s="792"/>
      <c r="CT24" s="792"/>
      <c r="CU24" s="792"/>
      <c r="CV24" s="792"/>
      <c r="CW24" s="792"/>
      <c r="CX24" s="792"/>
      <c r="CY24" s="792"/>
      <c r="CZ24" s="792"/>
      <c r="DA24" s="792"/>
      <c r="DB24" s="792"/>
      <c r="DC24" s="792"/>
      <c r="DD24" s="792"/>
      <c r="DE24" s="792"/>
      <c r="DF24" s="792"/>
      <c r="DG24" s="792"/>
      <c r="DH24" s="792"/>
      <c r="DI24" s="792"/>
      <c r="DJ24" s="792"/>
      <c r="DK24" s="792"/>
      <c r="DL24" s="792"/>
      <c r="DM24" s="792"/>
      <c r="DN24" s="792"/>
      <c r="DO24" s="792"/>
      <c r="DP24" s="792"/>
      <c r="DQ24" s="792"/>
      <c r="DR24" s="792"/>
      <c r="DS24" s="792"/>
      <c r="DT24" s="792"/>
      <c r="DU24" s="792"/>
      <c r="DV24" s="792"/>
      <c r="DW24" s="792"/>
      <c r="DX24" s="792"/>
      <c r="DY24" s="792"/>
      <c r="DZ24" s="792"/>
      <c r="EA24" s="792"/>
      <c r="EB24" s="792"/>
      <c r="EC24" s="792"/>
      <c r="ED24" s="792"/>
      <c r="EE24" s="792"/>
      <c r="EF24" s="792"/>
      <c r="EG24" s="792"/>
      <c r="EH24" s="792"/>
      <c r="EI24" s="792"/>
      <c r="EJ24" s="792"/>
      <c r="EK24" s="792"/>
      <c r="EL24" s="792"/>
      <c r="EM24" s="792"/>
      <c r="EN24" s="792"/>
      <c r="EO24" s="792"/>
      <c r="EP24" s="792"/>
      <c r="EQ24" s="792"/>
      <c r="ER24" s="792"/>
      <c r="ES24" s="792"/>
      <c r="ET24" s="792"/>
      <c r="EU24" s="792"/>
      <c r="EV24" s="792"/>
      <c r="EW24" s="792"/>
      <c r="EX24" s="792"/>
      <c r="EY24" s="792"/>
      <c r="EZ24" s="792"/>
      <c r="FA24" s="792"/>
      <c r="FB24" s="792"/>
      <c r="FC24" s="792"/>
      <c r="FD24" s="792"/>
      <c r="FE24" s="792"/>
      <c r="FF24" s="792"/>
      <c r="FG24" s="792"/>
      <c r="FH24" s="792"/>
      <c r="FI24" s="792"/>
      <c r="FJ24" s="792"/>
      <c r="FK24" s="792"/>
      <c r="FL24" s="792"/>
      <c r="FM24" s="792"/>
      <c r="FN24" s="792"/>
      <c r="FO24" s="792"/>
      <c r="FP24" s="792"/>
      <c r="FQ24" s="792"/>
      <c r="FR24" s="792"/>
      <c r="FS24" s="792"/>
      <c r="FT24" s="792"/>
      <c r="FU24" s="792"/>
      <c r="FV24" s="792"/>
      <c r="FW24" s="792"/>
      <c r="FX24" s="792"/>
      <c r="FY24" s="792"/>
      <c r="FZ24" s="792"/>
      <c r="GA24" s="792"/>
      <c r="GB24" s="792"/>
      <c r="GC24" s="792"/>
      <c r="GD24" s="792"/>
      <c r="GE24" s="792"/>
      <c r="GF24" s="792"/>
      <c r="GG24" s="792"/>
      <c r="GH24" s="792"/>
      <c r="GI24" s="792"/>
      <c r="GJ24" s="792"/>
      <c r="GK24" s="792"/>
      <c r="GL24" s="792"/>
      <c r="GM24" s="792"/>
      <c r="GN24" s="792"/>
      <c r="GO24" s="792"/>
      <c r="GP24" s="792"/>
      <c r="GQ24" s="792"/>
      <c r="GR24" s="792"/>
      <c r="GS24" s="792"/>
      <c r="GT24" s="792"/>
      <c r="GU24" s="792"/>
      <c r="GV24" s="792"/>
      <c r="GW24" s="792"/>
      <c r="GX24" s="792"/>
      <c r="GY24" s="792"/>
      <c r="GZ24" s="792"/>
      <c r="HA24" s="792"/>
      <c r="HB24" s="792"/>
      <c r="HC24" s="792"/>
      <c r="HD24" s="792"/>
      <c r="HE24" s="792"/>
      <c r="HF24" s="792"/>
      <c r="HG24" s="792"/>
      <c r="HH24" s="792"/>
      <c r="HI24" s="792"/>
      <c r="HJ24" s="792"/>
      <c r="HK24" s="792"/>
      <c r="HL24" s="792"/>
      <c r="HM24" s="792"/>
      <c r="HN24" s="792"/>
      <c r="HO24" s="792"/>
      <c r="HP24" s="792"/>
      <c r="HQ24" s="792"/>
      <c r="HR24" s="792"/>
      <c r="HS24" s="792"/>
      <c r="HT24" s="792"/>
      <c r="HU24" s="792"/>
      <c r="HV24" s="792"/>
      <c r="HW24" s="792"/>
      <c r="HX24" s="792"/>
      <c r="HY24" s="792"/>
      <c r="HZ24" s="792"/>
      <c r="IA24" s="792"/>
      <c r="IB24" s="792"/>
      <c r="IC24" s="792"/>
      <c r="ID24" s="792"/>
      <c r="IE24" s="792"/>
      <c r="IF24" s="792"/>
      <c r="IG24" s="792"/>
      <c r="IH24" s="792"/>
      <c r="II24" s="792"/>
      <c r="IJ24" s="792"/>
      <c r="IK24" s="792"/>
      <c r="IL24" s="792"/>
      <c r="IM24" s="792"/>
      <c r="IN24" s="792"/>
      <c r="IO24" s="792"/>
      <c r="IP24" s="792"/>
      <c r="IQ24" s="792"/>
      <c r="IR24" s="792"/>
      <c r="IS24" s="792"/>
      <c r="IT24" s="792"/>
      <c r="IU24" s="792"/>
      <c r="IV24" s="792"/>
      <c r="IW24" s="792"/>
      <c r="IX24" s="792"/>
      <c r="IY24" s="792"/>
      <c r="IZ24" s="792"/>
      <c r="JA24" s="792"/>
      <c r="JB24" s="792"/>
      <c r="JC24" s="792"/>
      <c r="JD24" s="792"/>
    </row>
    <row r="25" spans="1:264" s="294" customFormat="1" ht="18" customHeight="1">
      <c r="A25" s="256">
        <v>40</v>
      </c>
      <c r="B25" s="257">
        <v>43637</v>
      </c>
      <c r="C25" s="713" t="str">
        <f t="shared" si="0"/>
        <v>*PDR1906-1412*</v>
      </c>
      <c r="D25" s="672" t="s">
        <v>4996</v>
      </c>
      <c r="E25" s="256" t="s">
        <v>4994</v>
      </c>
      <c r="F25" s="256"/>
      <c r="G25" s="297" t="s">
        <v>4932</v>
      </c>
      <c r="H25" s="258" t="s">
        <v>2275</v>
      </c>
      <c r="I25" s="258" t="s">
        <v>4933</v>
      </c>
      <c r="J25" s="256">
        <v>2950</v>
      </c>
      <c r="K25" s="257">
        <v>22854</v>
      </c>
      <c r="L25" s="258" t="s">
        <v>4934</v>
      </c>
      <c r="M25" s="1503" t="s">
        <v>4935</v>
      </c>
      <c r="N25" s="672" t="s">
        <v>2274</v>
      </c>
      <c r="O25" s="257" t="s">
        <v>1291</v>
      </c>
      <c r="P25" s="739" t="s">
        <v>4944</v>
      </c>
      <c r="Q25" s="257"/>
      <c r="R25" s="257">
        <v>43648</v>
      </c>
      <c r="S25" s="256">
        <v>2950</v>
      </c>
      <c r="T25" s="256"/>
      <c r="U25" s="256"/>
      <c r="V25" s="256"/>
      <c r="W25" s="259"/>
      <c r="X25" s="680" t="s">
        <v>1829</v>
      </c>
      <c r="Y25" s="260" t="s">
        <v>1908</v>
      </c>
      <c r="Z25" s="672">
        <v>484</v>
      </c>
      <c r="AA25" s="261">
        <v>1135</v>
      </c>
      <c r="AB25" s="357">
        <f t="shared" si="1"/>
        <v>42.142857142857146</v>
      </c>
      <c r="AC25" s="357">
        <f t="shared" si="2"/>
        <v>810.97142857142853</v>
      </c>
      <c r="AD25" s="300">
        <f t="shared" si="3"/>
        <v>21.516190476190474</v>
      </c>
      <c r="AE25" s="358">
        <f t="shared" si="4"/>
        <v>21</v>
      </c>
      <c r="AF25" s="300">
        <f t="shared" si="5"/>
        <v>21.309714285714286</v>
      </c>
      <c r="AG25" s="262" t="s">
        <v>1330</v>
      </c>
      <c r="AH25" s="255" t="s">
        <v>5138</v>
      </c>
      <c r="AI25" s="255">
        <v>70</v>
      </c>
      <c r="AJ25" s="255"/>
      <c r="AK25" s="255">
        <v>20</v>
      </c>
      <c r="AL25" s="255" t="s">
        <v>2661</v>
      </c>
      <c r="AM25" s="792"/>
      <c r="AN25" s="792"/>
      <c r="AO25" s="792"/>
      <c r="AP25" s="792"/>
      <c r="AQ25" s="792"/>
      <c r="AR25" s="792"/>
      <c r="AS25" s="792"/>
      <c r="AT25" s="792"/>
      <c r="AU25" s="792"/>
      <c r="AV25" s="792"/>
      <c r="AW25" s="792"/>
      <c r="AX25" s="792"/>
      <c r="AY25" s="792"/>
      <c r="AZ25" s="792"/>
      <c r="BA25" s="792"/>
      <c r="BB25" s="792"/>
      <c r="BC25" s="792"/>
      <c r="BD25" s="792"/>
      <c r="BE25" s="792"/>
      <c r="BF25" s="792"/>
      <c r="BG25" s="792"/>
      <c r="BH25" s="792"/>
      <c r="BI25" s="792"/>
      <c r="BJ25" s="792"/>
      <c r="BK25" s="792"/>
      <c r="BL25" s="792"/>
      <c r="BM25" s="792"/>
      <c r="BN25" s="792"/>
      <c r="BO25" s="792"/>
      <c r="BP25" s="792"/>
      <c r="BQ25" s="792"/>
      <c r="BR25" s="792"/>
      <c r="BS25" s="792"/>
      <c r="BT25" s="792"/>
      <c r="BU25" s="792"/>
      <c r="BV25" s="792"/>
      <c r="BW25" s="792"/>
      <c r="BX25" s="792"/>
      <c r="BY25" s="792"/>
      <c r="BZ25" s="792"/>
      <c r="CA25" s="792"/>
      <c r="CB25" s="792"/>
      <c r="CC25" s="792"/>
      <c r="CD25" s="792"/>
      <c r="CE25" s="792"/>
      <c r="CF25" s="792"/>
      <c r="CG25" s="792"/>
      <c r="CH25" s="792"/>
      <c r="CI25" s="792"/>
      <c r="CJ25" s="792"/>
      <c r="CK25" s="792"/>
      <c r="CL25" s="792"/>
      <c r="CM25" s="792"/>
      <c r="CN25" s="792"/>
      <c r="CO25" s="792"/>
      <c r="CP25" s="792"/>
      <c r="CQ25" s="792"/>
      <c r="CR25" s="792"/>
      <c r="CS25" s="792"/>
      <c r="CT25" s="792"/>
      <c r="CU25" s="792"/>
      <c r="CV25" s="792"/>
      <c r="CW25" s="792"/>
      <c r="CX25" s="792"/>
      <c r="CY25" s="792"/>
      <c r="CZ25" s="792"/>
      <c r="DA25" s="792"/>
      <c r="DB25" s="792"/>
      <c r="DC25" s="792"/>
      <c r="DD25" s="792"/>
      <c r="DE25" s="792"/>
      <c r="DF25" s="792"/>
      <c r="DG25" s="792"/>
      <c r="DH25" s="792"/>
      <c r="DI25" s="792"/>
      <c r="DJ25" s="792"/>
      <c r="DK25" s="792"/>
      <c r="DL25" s="792"/>
      <c r="DM25" s="792"/>
      <c r="DN25" s="792"/>
      <c r="DO25" s="792"/>
      <c r="DP25" s="792"/>
      <c r="DQ25" s="792"/>
      <c r="DR25" s="792"/>
      <c r="DS25" s="792"/>
      <c r="DT25" s="792"/>
      <c r="DU25" s="792"/>
      <c r="DV25" s="792"/>
      <c r="DW25" s="792"/>
      <c r="DX25" s="792"/>
      <c r="DY25" s="792"/>
      <c r="DZ25" s="792"/>
      <c r="EA25" s="792"/>
      <c r="EB25" s="792"/>
      <c r="EC25" s="792"/>
      <c r="ED25" s="792"/>
      <c r="EE25" s="792"/>
      <c r="EF25" s="792"/>
      <c r="EG25" s="792"/>
      <c r="EH25" s="792"/>
      <c r="EI25" s="792"/>
      <c r="EJ25" s="792"/>
      <c r="EK25" s="792"/>
      <c r="EL25" s="792"/>
      <c r="EM25" s="792"/>
      <c r="EN25" s="792"/>
      <c r="EO25" s="792"/>
      <c r="EP25" s="792"/>
      <c r="EQ25" s="792"/>
      <c r="ER25" s="792"/>
      <c r="ES25" s="792"/>
      <c r="ET25" s="792"/>
      <c r="EU25" s="792"/>
      <c r="EV25" s="792"/>
      <c r="EW25" s="792"/>
      <c r="EX25" s="792"/>
      <c r="EY25" s="792"/>
      <c r="EZ25" s="792"/>
      <c r="FA25" s="792"/>
      <c r="FB25" s="792"/>
      <c r="FC25" s="792"/>
      <c r="FD25" s="792"/>
      <c r="FE25" s="792"/>
      <c r="FF25" s="792"/>
      <c r="FG25" s="792"/>
      <c r="FH25" s="792"/>
      <c r="FI25" s="792"/>
      <c r="FJ25" s="792"/>
      <c r="FK25" s="792"/>
      <c r="FL25" s="792"/>
      <c r="FM25" s="792"/>
      <c r="FN25" s="792"/>
      <c r="FO25" s="792"/>
      <c r="FP25" s="792"/>
      <c r="FQ25" s="792"/>
      <c r="FR25" s="792"/>
      <c r="FS25" s="792"/>
      <c r="FT25" s="792"/>
      <c r="FU25" s="792"/>
      <c r="FV25" s="792"/>
      <c r="FW25" s="792"/>
      <c r="FX25" s="792"/>
      <c r="FY25" s="792"/>
      <c r="FZ25" s="792"/>
      <c r="GA25" s="792"/>
      <c r="GB25" s="792"/>
      <c r="GC25" s="792"/>
      <c r="GD25" s="792"/>
      <c r="GE25" s="792"/>
      <c r="GF25" s="792"/>
      <c r="GG25" s="792"/>
      <c r="GH25" s="792"/>
      <c r="GI25" s="792"/>
      <c r="GJ25" s="792"/>
      <c r="GK25" s="792"/>
      <c r="GL25" s="792"/>
      <c r="GM25" s="792"/>
      <c r="GN25" s="792"/>
      <c r="GO25" s="792"/>
      <c r="GP25" s="792"/>
      <c r="GQ25" s="792"/>
      <c r="GR25" s="792"/>
      <c r="GS25" s="792"/>
      <c r="GT25" s="792"/>
      <c r="GU25" s="792"/>
      <c r="GV25" s="792"/>
      <c r="GW25" s="792"/>
      <c r="GX25" s="792"/>
      <c r="GY25" s="792"/>
      <c r="GZ25" s="792"/>
      <c r="HA25" s="792"/>
      <c r="HB25" s="792"/>
      <c r="HC25" s="792"/>
      <c r="HD25" s="792"/>
      <c r="HE25" s="792"/>
      <c r="HF25" s="792"/>
      <c r="HG25" s="792"/>
      <c r="HH25" s="792"/>
      <c r="HI25" s="792"/>
      <c r="HJ25" s="792"/>
      <c r="HK25" s="792"/>
      <c r="HL25" s="792"/>
      <c r="HM25" s="792"/>
      <c r="HN25" s="792"/>
      <c r="HO25" s="792"/>
      <c r="HP25" s="792"/>
      <c r="HQ25" s="792"/>
      <c r="HR25" s="792"/>
      <c r="HS25" s="792"/>
      <c r="HT25" s="792"/>
      <c r="HU25" s="792"/>
      <c r="HV25" s="792"/>
      <c r="HW25" s="792"/>
      <c r="HX25" s="792"/>
      <c r="HY25" s="792"/>
      <c r="HZ25" s="792"/>
      <c r="IA25" s="792"/>
      <c r="IB25" s="792"/>
      <c r="IC25" s="792"/>
      <c r="ID25" s="792"/>
      <c r="IE25" s="792"/>
      <c r="IF25" s="792"/>
      <c r="IG25" s="792"/>
      <c r="IH25" s="792"/>
      <c r="II25" s="792"/>
      <c r="IJ25" s="792"/>
      <c r="IK25" s="792"/>
      <c r="IL25" s="792"/>
      <c r="IM25" s="792"/>
      <c r="IN25" s="792"/>
      <c r="IO25" s="792"/>
      <c r="IP25" s="792"/>
      <c r="IQ25" s="792"/>
      <c r="IR25" s="792"/>
      <c r="IS25" s="792"/>
      <c r="IT25" s="792"/>
      <c r="IU25" s="792"/>
      <c r="IV25" s="792"/>
      <c r="IW25" s="792"/>
      <c r="IX25" s="792"/>
      <c r="IY25" s="792"/>
      <c r="IZ25" s="792"/>
      <c r="JA25" s="792"/>
      <c r="JB25" s="792"/>
      <c r="JC25" s="792"/>
      <c r="JD25" s="792"/>
    </row>
    <row r="26" spans="1:264" s="273" customFormat="1" ht="18" customHeight="1">
      <c r="A26" s="256">
        <v>50</v>
      </c>
      <c r="B26" s="257">
        <v>43628</v>
      </c>
      <c r="C26" s="713" t="str">
        <f t="shared" si="0"/>
        <v>*PDR1907-0083*</v>
      </c>
      <c r="D26" s="672" t="s">
        <v>4980</v>
      </c>
      <c r="E26" s="256" t="s">
        <v>4977</v>
      </c>
      <c r="F26" s="256"/>
      <c r="G26" s="297" t="s">
        <v>2278</v>
      </c>
      <c r="H26" s="258" t="s">
        <v>2275</v>
      </c>
      <c r="I26" s="258" t="s">
        <v>4979</v>
      </c>
      <c r="J26" s="256">
        <v>2950</v>
      </c>
      <c r="K26" s="257">
        <v>22839</v>
      </c>
      <c r="L26" s="258" t="s">
        <v>2277</v>
      </c>
      <c r="M26" s="732" t="s">
        <v>2276</v>
      </c>
      <c r="N26" s="672" t="s">
        <v>2274</v>
      </c>
      <c r="O26" s="257" t="s">
        <v>1291</v>
      </c>
      <c r="P26" s="739" t="s">
        <v>4944</v>
      </c>
      <c r="Q26" s="257"/>
      <c r="R26" s="257">
        <v>43648</v>
      </c>
      <c r="S26" s="256">
        <v>2950</v>
      </c>
      <c r="T26" s="256"/>
      <c r="U26" s="256"/>
      <c r="V26" s="256"/>
      <c r="W26" s="259"/>
      <c r="X26" s="680" t="s">
        <v>1829</v>
      </c>
      <c r="Y26" s="260" t="s">
        <v>1908</v>
      </c>
      <c r="Z26" s="672">
        <v>484</v>
      </c>
      <c r="AA26" s="261">
        <v>1135</v>
      </c>
      <c r="AB26" s="357">
        <f t="shared" si="1"/>
        <v>57.142857142857146</v>
      </c>
      <c r="AC26" s="357">
        <f t="shared" si="2"/>
        <v>868.11428571428564</v>
      </c>
      <c r="AD26" s="300">
        <f t="shared" si="3"/>
        <v>22.46857142857143</v>
      </c>
      <c r="AE26" s="358">
        <f t="shared" si="4"/>
        <v>22</v>
      </c>
      <c r="AF26" s="300">
        <f t="shared" si="5"/>
        <v>22.281142857142857</v>
      </c>
      <c r="AG26" s="262" t="s">
        <v>1330</v>
      </c>
      <c r="AH26" s="255" t="s">
        <v>5138</v>
      </c>
      <c r="AI26" s="255">
        <v>70</v>
      </c>
      <c r="AJ26" s="255">
        <v>15</v>
      </c>
      <c r="AK26" s="255">
        <v>20</v>
      </c>
      <c r="AL26" s="255" t="s">
        <v>2661</v>
      </c>
      <c r="AM26" s="792"/>
      <c r="AN26" s="792"/>
      <c r="AO26" s="792"/>
      <c r="AP26" s="792"/>
      <c r="AQ26" s="792"/>
      <c r="AR26" s="792"/>
      <c r="AS26" s="792"/>
      <c r="AT26" s="792"/>
      <c r="AU26" s="792"/>
      <c r="AV26" s="792"/>
      <c r="AW26" s="792"/>
      <c r="AX26" s="792"/>
      <c r="AY26" s="792"/>
      <c r="AZ26" s="792"/>
      <c r="BA26" s="792"/>
      <c r="BB26" s="792"/>
      <c r="BC26" s="792"/>
      <c r="BD26" s="792"/>
      <c r="BE26" s="792"/>
      <c r="BF26" s="792"/>
      <c r="BG26" s="792"/>
      <c r="BH26" s="792"/>
      <c r="BI26" s="792"/>
      <c r="BJ26" s="792"/>
      <c r="BK26" s="792"/>
      <c r="BL26" s="792"/>
      <c r="BM26" s="792"/>
      <c r="BN26" s="792"/>
      <c r="BO26" s="792"/>
      <c r="BP26" s="792"/>
      <c r="BQ26" s="792"/>
      <c r="BR26" s="792"/>
      <c r="BS26" s="792"/>
      <c r="BT26" s="792"/>
      <c r="BU26" s="792"/>
      <c r="BV26" s="792"/>
      <c r="BW26" s="792"/>
      <c r="BX26" s="792"/>
      <c r="BY26" s="792"/>
      <c r="BZ26" s="792"/>
      <c r="CA26" s="792"/>
      <c r="CB26" s="792"/>
      <c r="CC26" s="792"/>
      <c r="CD26" s="792"/>
      <c r="CE26" s="792"/>
      <c r="CF26" s="792"/>
      <c r="CG26" s="792"/>
      <c r="CH26" s="792"/>
      <c r="CI26" s="792"/>
      <c r="CJ26" s="792"/>
      <c r="CK26" s="792"/>
      <c r="CL26" s="792"/>
      <c r="CM26" s="792"/>
      <c r="CN26" s="792"/>
      <c r="CO26" s="792"/>
      <c r="CP26" s="792"/>
      <c r="CQ26" s="792"/>
      <c r="CR26" s="792"/>
      <c r="CS26" s="792"/>
      <c r="CT26" s="792"/>
      <c r="CU26" s="792"/>
      <c r="CV26" s="792"/>
      <c r="CW26" s="792"/>
      <c r="CX26" s="792"/>
      <c r="CY26" s="792"/>
      <c r="CZ26" s="792"/>
      <c r="DA26" s="792"/>
      <c r="DB26" s="792"/>
      <c r="DC26" s="792"/>
      <c r="DD26" s="792"/>
      <c r="DE26" s="792"/>
      <c r="DF26" s="792"/>
      <c r="DG26" s="792"/>
      <c r="DH26" s="792"/>
      <c r="DI26" s="792"/>
      <c r="DJ26" s="792"/>
      <c r="DK26" s="792"/>
      <c r="DL26" s="792"/>
      <c r="DM26" s="792"/>
      <c r="DN26" s="792"/>
      <c r="DO26" s="792"/>
      <c r="DP26" s="792"/>
      <c r="DQ26" s="792"/>
      <c r="DR26" s="792"/>
      <c r="DS26" s="792"/>
      <c r="DT26" s="792"/>
      <c r="DU26" s="792"/>
      <c r="DV26" s="792"/>
      <c r="DW26" s="792"/>
      <c r="DX26" s="792"/>
      <c r="DY26" s="792"/>
      <c r="DZ26" s="792"/>
      <c r="EA26" s="792"/>
      <c r="EB26" s="792"/>
      <c r="EC26" s="792"/>
      <c r="ED26" s="792"/>
      <c r="EE26" s="792"/>
      <c r="EF26" s="792"/>
      <c r="EG26" s="792"/>
      <c r="EH26" s="792"/>
      <c r="EI26" s="792"/>
      <c r="EJ26" s="792"/>
      <c r="EK26" s="792"/>
      <c r="EL26" s="792"/>
      <c r="EM26" s="792"/>
      <c r="EN26" s="792"/>
      <c r="EO26" s="792"/>
      <c r="EP26" s="792"/>
      <c r="EQ26" s="792"/>
      <c r="ER26" s="792"/>
      <c r="ES26" s="792"/>
      <c r="ET26" s="792"/>
      <c r="EU26" s="792"/>
      <c r="EV26" s="792"/>
      <c r="EW26" s="792"/>
      <c r="EX26" s="792"/>
      <c r="EY26" s="792"/>
      <c r="EZ26" s="792"/>
      <c r="FA26" s="792"/>
      <c r="FB26" s="792"/>
      <c r="FC26" s="792"/>
      <c r="FD26" s="792"/>
      <c r="FE26" s="792"/>
      <c r="FF26" s="792"/>
      <c r="FG26" s="792"/>
      <c r="FH26" s="792"/>
      <c r="FI26" s="792"/>
      <c r="FJ26" s="792"/>
      <c r="FK26" s="792"/>
      <c r="FL26" s="792"/>
      <c r="FM26" s="792"/>
      <c r="FN26" s="792"/>
      <c r="FO26" s="792"/>
      <c r="FP26" s="792"/>
      <c r="FQ26" s="792"/>
      <c r="FR26" s="792"/>
      <c r="FS26" s="792"/>
      <c r="FT26" s="792"/>
      <c r="FU26" s="792"/>
      <c r="FV26" s="792"/>
      <c r="FW26" s="792"/>
      <c r="FX26" s="792"/>
      <c r="FY26" s="792"/>
      <c r="FZ26" s="792"/>
      <c r="GA26" s="792"/>
      <c r="GB26" s="792"/>
      <c r="GC26" s="792"/>
      <c r="GD26" s="792"/>
      <c r="GE26" s="792"/>
      <c r="GF26" s="792"/>
      <c r="GG26" s="792"/>
      <c r="GH26" s="792"/>
      <c r="GI26" s="792"/>
      <c r="GJ26" s="792"/>
      <c r="GK26" s="792"/>
      <c r="GL26" s="792"/>
      <c r="GM26" s="792"/>
      <c r="GN26" s="792"/>
      <c r="GO26" s="792"/>
      <c r="GP26" s="792"/>
      <c r="GQ26" s="792"/>
      <c r="GR26" s="792"/>
      <c r="GS26" s="792"/>
      <c r="GT26" s="792"/>
      <c r="GU26" s="792"/>
      <c r="GV26" s="792"/>
      <c r="GW26" s="792"/>
      <c r="GX26" s="792"/>
      <c r="GY26" s="792"/>
      <c r="GZ26" s="792"/>
      <c r="HA26" s="792"/>
      <c r="HB26" s="792"/>
      <c r="HC26" s="792"/>
      <c r="HD26" s="792"/>
      <c r="HE26" s="792"/>
      <c r="HF26" s="792"/>
      <c r="HG26" s="792"/>
      <c r="HH26" s="792"/>
      <c r="HI26" s="792"/>
      <c r="HJ26" s="792"/>
      <c r="HK26" s="792"/>
      <c r="HL26" s="792"/>
      <c r="HM26" s="792"/>
      <c r="HN26" s="792"/>
      <c r="HO26" s="792"/>
      <c r="HP26" s="792"/>
      <c r="HQ26" s="792"/>
      <c r="HR26" s="792"/>
      <c r="HS26" s="792"/>
      <c r="HT26" s="792"/>
      <c r="HU26" s="792"/>
      <c r="HV26" s="792"/>
      <c r="HW26" s="792"/>
      <c r="HX26" s="792"/>
      <c r="HY26" s="792"/>
      <c r="HZ26" s="792"/>
      <c r="IA26" s="792"/>
      <c r="IB26" s="792"/>
      <c r="IC26" s="792"/>
      <c r="ID26" s="792"/>
      <c r="IE26" s="792"/>
      <c r="IF26" s="792"/>
      <c r="IG26" s="792"/>
      <c r="IH26" s="792"/>
      <c r="II26" s="792"/>
      <c r="IJ26" s="792"/>
      <c r="IK26" s="792"/>
      <c r="IL26" s="792"/>
      <c r="IM26" s="792"/>
      <c r="IN26" s="792"/>
      <c r="IO26" s="792"/>
      <c r="IP26" s="792"/>
      <c r="IQ26" s="792"/>
      <c r="IR26" s="792"/>
      <c r="IS26" s="792"/>
      <c r="IT26" s="792"/>
      <c r="IU26" s="792"/>
      <c r="IV26" s="792"/>
      <c r="IW26" s="792"/>
      <c r="IX26" s="792"/>
      <c r="IY26" s="792"/>
      <c r="IZ26" s="792"/>
      <c r="JA26" s="792"/>
      <c r="JB26" s="792"/>
      <c r="JC26" s="792"/>
      <c r="JD26" s="792"/>
    </row>
    <row r="27" spans="1:264" s="273" customFormat="1" ht="18" customHeight="1">
      <c r="A27" s="256">
        <v>60</v>
      </c>
      <c r="B27" s="257">
        <v>43637</v>
      </c>
      <c r="C27" s="713" t="str">
        <f t="shared" si="0"/>
        <v>*PDR1906-1409*</v>
      </c>
      <c r="D27" s="672" t="s">
        <v>5000</v>
      </c>
      <c r="E27" s="256" t="s">
        <v>4997</v>
      </c>
      <c r="F27" s="256"/>
      <c r="G27" s="297" t="s">
        <v>2278</v>
      </c>
      <c r="H27" s="258" t="s">
        <v>2275</v>
      </c>
      <c r="I27" s="258" t="s">
        <v>4979</v>
      </c>
      <c r="J27" s="256">
        <v>1801</v>
      </c>
      <c r="K27" s="257">
        <v>22854</v>
      </c>
      <c r="L27" s="258" t="s">
        <v>2277</v>
      </c>
      <c r="M27" s="732" t="s">
        <v>2276</v>
      </c>
      <c r="N27" s="672" t="s">
        <v>2274</v>
      </c>
      <c r="O27" s="257" t="s">
        <v>1291</v>
      </c>
      <c r="P27" s="739" t="s">
        <v>4944</v>
      </c>
      <c r="Q27" s="257"/>
      <c r="R27" s="257">
        <v>43648</v>
      </c>
      <c r="S27" s="256">
        <v>1801</v>
      </c>
      <c r="T27" s="256"/>
      <c r="U27" s="256"/>
      <c r="V27" s="256"/>
      <c r="W27" s="259"/>
      <c r="X27" s="680" t="s">
        <v>1829</v>
      </c>
      <c r="Y27" s="260" t="s">
        <v>1908</v>
      </c>
      <c r="Z27" s="672">
        <v>484</v>
      </c>
      <c r="AA27" s="261">
        <v>1135</v>
      </c>
      <c r="AB27" s="357">
        <f t="shared" si="1"/>
        <v>25.728571428571428</v>
      </c>
      <c r="AC27" s="357">
        <f t="shared" si="2"/>
        <v>893.84285714285704</v>
      </c>
      <c r="AD27" s="300">
        <f t="shared" si="3"/>
        <v>22.897380952380949</v>
      </c>
      <c r="AE27" s="358">
        <f t="shared" si="4"/>
        <v>22</v>
      </c>
      <c r="AF27" s="300">
        <f t="shared" si="5"/>
        <v>22.538428571428568</v>
      </c>
      <c r="AG27" s="262" t="s">
        <v>1330</v>
      </c>
      <c r="AH27" s="255" t="s">
        <v>5138</v>
      </c>
      <c r="AI27" s="255">
        <v>70</v>
      </c>
      <c r="AJ27" s="255"/>
      <c r="AK27" s="255">
        <v>20</v>
      </c>
      <c r="AL27" s="255" t="s">
        <v>2661</v>
      </c>
      <c r="AM27" s="792"/>
      <c r="AN27" s="792"/>
      <c r="AO27" s="792"/>
      <c r="AP27" s="792"/>
      <c r="AQ27" s="792"/>
      <c r="AR27" s="792"/>
      <c r="AS27" s="792"/>
      <c r="AT27" s="792"/>
      <c r="AU27" s="792"/>
      <c r="AV27" s="792"/>
      <c r="AW27" s="792"/>
      <c r="AX27" s="792"/>
      <c r="AY27" s="792"/>
      <c r="AZ27" s="792"/>
      <c r="BA27" s="792"/>
      <c r="BB27" s="792"/>
      <c r="BC27" s="792"/>
      <c r="BD27" s="792"/>
      <c r="BE27" s="792"/>
      <c r="BF27" s="792"/>
      <c r="BG27" s="792"/>
      <c r="BH27" s="792"/>
      <c r="BI27" s="792"/>
      <c r="BJ27" s="792"/>
      <c r="BK27" s="792"/>
      <c r="BL27" s="792"/>
      <c r="BM27" s="792"/>
      <c r="BN27" s="792"/>
      <c r="BO27" s="792"/>
      <c r="BP27" s="792"/>
      <c r="BQ27" s="792"/>
      <c r="BR27" s="792"/>
      <c r="BS27" s="792"/>
      <c r="BT27" s="792"/>
      <c r="BU27" s="792"/>
      <c r="BV27" s="792"/>
      <c r="BW27" s="792"/>
      <c r="BX27" s="792"/>
      <c r="BY27" s="792"/>
      <c r="BZ27" s="792"/>
      <c r="CA27" s="792"/>
      <c r="CB27" s="792"/>
      <c r="CC27" s="792"/>
      <c r="CD27" s="792"/>
      <c r="CE27" s="792"/>
      <c r="CF27" s="792"/>
      <c r="CG27" s="792"/>
      <c r="CH27" s="792"/>
      <c r="CI27" s="792"/>
      <c r="CJ27" s="792"/>
      <c r="CK27" s="792"/>
      <c r="CL27" s="792"/>
      <c r="CM27" s="792"/>
      <c r="CN27" s="792"/>
      <c r="CO27" s="792"/>
      <c r="CP27" s="792"/>
      <c r="CQ27" s="792"/>
      <c r="CR27" s="792"/>
      <c r="CS27" s="792"/>
      <c r="CT27" s="792"/>
      <c r="CU27" s="792"/>
      <c r="CV27" s="792"/>
      <c r="CW27" s="792"/>
      <c r="CX27" s="792"/>
      <c r="CY27" s="792"/>
      <c r="CZ27" s="792"/>
      <c r="DA27" s="792"/>
      <c r="DB27" s="792"/>
      <c r="DC27" s="792"/>
      <c r="DD27" s="792"/>
      <c r="DE27" s="792"/>
      <c r="DF27" s="792"/>
      <c r="DG27" s="792"/>
      <c r="DH27" s="792"/>
      <c r="DI27" s="792"/>
      <c r="DJ27" s="792"/>
      <c r="DK27" s="792"/>
      <c r="DL27" s="792"/>
      <c r="DM27" s="792"/>
      <c r="DN27" s="792"/>
      <c r="DO27" s="792"/>
      <c r="DP27" s="792"/>
      <c r="DQ27" s="792"/>
      <c r="DR27" s="792"/>
      <c r="DS27" s="792"/>
      <c r="DT27" s="792"/>
      <c r="DU27" s="792"/>
      <c r="DV27" s="792"/>
      <c r="DW27" s="792"/>
      <c r="DX27" s="792"/>
      <c r="DY27" s="792"/>
      <c r="DZ27" s="792"/>
      <c r="EA27" s="792"/>
      <c r="EB27" s="792"/>
      <c r="EC27" s="792"/>
      <c r="ED27" s="792"/>
      <c r="EE27" s="792"/>
      <c r="EF27" s="792"/>
      <c r="EG27" s="792"/>
      <c r="EH27" s="792"/>
      <c r="EI27" s="792"/>
      <c r="EJ27" s="792"/>
      <c r="EK27" s="792"/>
      <c r="EL27" s="792"/>
      <c r="EM27" s="792"/>
      <c r="EN27" s="792"/>
      <c r="EO27" s="792"/>
      <c r="EP27" s="792"/>
      <c r="EQ27" s="792"/>
      <c r="ER27" s="792"/>
      <c r="ES27" s="792"/>
      <c r="ET27" s="792"/>
      <c r="EU27" s="792"/>
      <c r="EV27" s="792"/>
      <c r="EW27" s="792"/>
      <c r="EX27" s="792"/>
      <c r="EY27" s="792"/>
      <c r="EZ27" s="792"/>
      <c r="FA27" s="792"/>
      <c r="FB27" s="792"/>
      <c r="FC27" s="792"/>
      <c r="FD27" s="792"/>
      <c r="FE27" s="792"/>
      <c r="FF27" s="792"/>
      <c r="FG27" s="792"/>
      <c r="FH27" s="792"/>
      <c r="FI27" s="792"/>
      <c r="FJ27" s="792"/>
      <c r="FK27" s="792"/>
      <c r="FL27" s="792"/>
      <c r="FM27" s="792"/>
      <c r="FN27" s="792"/>
      <c r="FO27" s="792"/>
      <c r="FP27" s="792"/>
      <c r="FQ27" s="792"/>
      <c r="FR27" s="792"/>
      <c r="FS27" s="792"/>
      <c r="FT27" s="792"/>
      <c r="FU27" s="792"/>
      <c r="FV27" s="792"/>
      <c r="FW27" s="792"/>
      <c r="FX27" s="792"/>
      <c r="FY27" s="792"/>
      <c r="FZ27" s="792"/>
      <c r="GA27" s="792"/>
      <c r="GB27" s="792"/>
      <c r="GC27" s="792"/>
      <c r="GD27" s="792"/>
      <c r="GE27" s="792"/>
      <c r="GF27" s="792"/>
      <c r="GG27" s="792"/>
      <c r="GH27" s="792"/>
      <c r="GI27" s="792"/>
      <c r="GJ27" s="792"/>
      <c r="GK27" s="792"/>
      <c r="GL27" s="792"/>
      <c r="GM27" s="792"/>
      <c r="GN27" s="792"/>
      <c r="GO27" s="792"/>
      <c r="GP27" s="792"/>
      <c r="GQ27" s="792"/>
      <c r="GR27" s="792"/>
      <c r="GS27" s="792"/>
      <c r="GT27" s="792"/>
      <c r="GU27" s="792"/>
      <c r="GV27" s="792"/>
      <c r="GW27" s="792"/>
      <c r="GX27" s="792"/>
      <c r="GY27" s="792"/>
      <c r="GZ27" s="792"/>
      <c r="HA27" s="792"/>
      <c r="HB27" s="792"/>
      <c r="HC27" s="792"/>
      <c r="HD27" s="792"/>
      <c r="HE27" s="792"/>
      <c r="HF27" s="792"/>
      <c r="HG27" s="792"/>
      <c r="HH27" s="792"/>
      <c r="HI27" s="792"/>
      <c r="HJ27" s="792"/>
      <c r="HK27" s="792"/>
      <c r="HL27" s="792"/>
      <c r="HM27" s="792"/>
      <c r="HN27" s="792"/>
      <c r="HO27" s="792"/>
      <c r="HP27" s="792"/>
      <c r="HQ27" s="792"/>
      <c r="HR27" s="792"/>
      <c r="HS27" s="792"/>
      <c r="HT27" s="792"/>
      <c r="HU27" s="792"/>
      <c r="HV27" s="792"/>
      <c r="HW27" s="792"/>
      <c r="HX27" s="792"/>
      <c r="HY27" s="792"/>
      <c r="HZ27" s="792"/>
      <c r="IA27" s="792"/>
      <c r="IB27" s="792"/>
      <c r="IC27" s="792"/>
      <c r="ID27" s="792"/>
      <c r="IE27" s="792"/>
      <c r="IF27" s="792"/>
      <c r="IG27" s="792"/>
      <c r="IH27" s="792"/>
      <c r="II27" s="792"/>
      <c r="IJ27" s="792"/>
      <c r="IK27" s="792"/>
      <c r="IL27" s="792"/>
      <c r="IM27" s="792"/>
      <c r="IN27" s="792"/>
      <c r="IO27" s="792"/>
      <c r="IP27" s="792"/>
      <c r="IQ27" s="792"/>
      <c r="IR27" s="792"/>
      <c r="IS27" s="792"/>
      <c r="IT27" s="792"/>
      <c r="IU27" s="792"/>
      <c r="IV27" s="792"/>
      <c r="IW27" s="792"/>
      <c r="IX27" s="792"/>
      <c r="IY27" s="792"/>
      <c r="IZ27" s="792"/>
      <c r="JA27" s="792"/>
      <c r="JB27" s="792"/>
      <c r="JC27" s="792"/>
      <c r="JD27" s="792"/>
    </row>
    <row r="28" spans="1:264" s="273" customFormat="1" ht="18" customHeight="1">
      <c r="A28" s="256">
        <v>70</v>
      </c>
      <c r="B28" s="257">
        <v>43637</v>
      </c>
      <c r="C28" s="713" t="str">
        <f t="shared" si="0"/>
        <v>*PDR1907-0164*</v>
      </c>
      <c r="D28" s="672" t="s">
        <v>4993</v>
      </c>
      <c r="E28" s="256" t="s">
        <v>4991</v>
      </c>
      <c r="F28" s="256"/>
      <c r="G28" s="297" t="s">
        <v>2278</v>
      </c>
      <c r="H28" s="258" t="s">
        <v>2275</v>
      </c>
      <c r="I28" s="258" t="s">
        <v>4979</v>
      </c>
      <c r="J28" s="256">
        <v>1262</v>
      </c>
      <c r="K28" s="257">
        <v>22854</v>
      </c>
      <c r="L28" s="258" t="s">
        <v>2277</v>
      </c>
      <c r="M28" s="732" t="s">
        <v>2276</v>
      </c>
      <c r="N28" s="672" t="s">
        <v>2274</v>
      </c>
      <c r="O28" s="257" t="s">
        <v>1291</v>
      </c>
      <c r="P28" s="739" t="s">
        <v>4944</v>
      </c>
      <c r="Q28" s="257"/>
      <c r="R28" s="257">
        <v>43648</v>
      </c>
      <c r="S28" s="256">
        <v>1262</v>
      </c>
      <c r="T28" s="256"/>
      <c r="U28" s="256"/>
      <c r="V28" s="256"/>
      <c r="W28" s="259"/>
      <c r="X28" s="680" t="s">
        <v>1829</v>
      </c>
      <c r="Y28" s="260" t="s">
        <v>1908</v>
      </c>
      <c r="Z28" s="672">
        <v>484</v>
      </c>
      <c r="AA28" s="261">
        <v>1135</v>
      </c>
      <c r="AB28" s="357">
        <f t="shared" si="1"/>
        <v>18.028571428571428</v>
      </c>
      <c r="AC28" s="357">
        <f t="shared" si="2"/>
        <v>911.87142857142851</v>
      </c>
      <c r="AD28" s="300">
        <f t="shared" si="3"/>
        <v>23.197857142857142</v>
      </c>
      <c r="AE28" s="358">
        <f t="shared" si="4"/>
        <v>23</v>
      </c>
      <c r="AF28" s="300">
        <f t="shared" si="5"/>
        <v>23.118714285714287</v>
      </c>
      <c r="AG28" s="262" t="s">
        <v>1330</v>
      </c>
      <c r="AH28" s="255" t="s">
        <v>5138</v>
      </c>
      <c r="AI28" s="255">
        <v>70</v>
      </c>
      <c r="AJ28" s="255"/>
      <c r="AK28" s="255">
        <v>20</v>
      </c>
      <c r="AL28" s="255" t="s">
        <v>2661</v>
      </c>
      <c r="AM28" s="792"/>
      <c r="AN28" s="792"/>
      <c r="AO28" s="792"/>
      <c r="AP28" s="792"/>
      <c r="AQ28" s="792"/>
      <c r="AR28" s="792"/>
      <c r="AS28" s="792"/>
      <c r="AT28" s="792"/>
      <c r="AU28" s="792"/>
      <c r="AV28" s="792"/>
      <c r="AW28" s="792"/>
      <c r="AX28" s="792"/>
      <c r="AY28" s="792"/>
      <c r="AZ28" s="792"/>
      <c r="BA28" s="792"/>
      <c r="BB28" s="792"/>
      <c r="BC28" s="792"/>
      <c r="BD28" s="792"/>
      <c r="BE28" s="792"/>
      <c r="BF28" s="792"/>
      <c r="BG28" s="792"/>
      <c r="BH28" s="792"/>
      <c r="BI28" s="792"/>
      <c r="BJ28" s="792"/>
      <c r="BK28" s="792"/>
      <c r="BL28" s="792"/>
      <c r="BM28" s="792"/>
      <c r="BN28" s="792"/>
      <c r="BO28" s="792"/>
      <c r="BP28" s="792"/>
      <c r="BQ28" s="792"/>
      <c r="BR28" s="792"/>
      <c r="BS28" s="792"/>
      <c r="BT28" s="792"/>
      <c r="BU28" s="792"/>
      <c r="BV28" s="792"/>
      <c r="BW28" s="792"/>
      <c r="BX28" s="792"/>
      <c r="BY28" s="792"/>
      <c r="BZ28" s="792"/>
      <c r="CA28" s="792"/>
      <c r="CB28" s="792"/>
      <c r="CC28" s="792"/>
      <c r="CD28" s="792"/>
      <c r="CE28" s="792"/>
      <c r="CF28" s="792"/>
      <c r="CG28" s="792"/>
      <c r="CH28" s="792"/>
      <c r="CI28" s="792"/>
      <c r="CJ28" s="792"/>
      <c r="CK28" s="792"/>
      <c r="CL28" s="792"/>
      <c r="CM28" s="792"/>
      <c r="CN28" s="792"/>
      <c r="CO28" s="792"/>
      <c r="CP28" s="792"/>
      <c r="CQ28" s="792"/>
      <c r="CR28" s="792"/>
      <c r="CS28" s="792"/>
      <c r="CT28" s="792"/>
      <c r="CU28" s="792"/>
      <c r="CV28" s="792"/>
      <c r="CW28" s="792"/>
      <c r="CX28" s="792"/>
      <c r="CY28" s="792"/>
      <c r="CZ28" s="792"/>
      <c r="DA28" s="792"/>
      <c r="DB28" s="792"/>
      <c r="DC28" s="792"/>
      <c r="DD28" s="792"/>
      <c r="DE28" s="792"/>
      <c r="DF28" s="792"/>
      <c r="DG28" s="792"/>
      <c r="DH28" s="792"/>
      <c r="DI28" s="792"/>
      <c r="DJ28" s="792"/>
      <c r="DK28" s="792"/>
      <c r="DL28" s="792"/>
      <c r="DM28" s="792"/>
      <c r="DN28" s="792"/>
      <c r="DO28" s="792"/>
      <c r="DP28" s="792"/>
      <c r="DQ28" s="792"/>
      <c r="DR28" s="792"/>
      <c r="DS28" s="792"/>
      <c r="DT28" s="792"/>
      <c r="DU28" s="792"/>
      <c r="DV28" s="792"/>
      <c r="DW28" s="792"/>
      <c r="DX28" s="792"/>
      <c r="DY28" s="792"/>
      <c r="DZ28" s="792"/>
      <c r="EA28" s="792"/>
      <c r="EB28" s="792"/>
      <c r="EC28" s="792"/>
      <c r="ED28" s="792"/>
      <c r="EE28" s="792"/>
      <c r="EF28" s="792"/>
      <c r="EG28" s="792"/>
      <c r="EH28" s="792"/>
      <c r="EI28" s="792"/>
      <c r="EJ28" s="792"/>
      <c r="EK28" s="792"/>
      <c r="EL28" s="792"/>
      <c r="EM28" s="792"/>
      <c r="EN28" s="792"/>
      <c r="EO28" s="792"/>
      <c r="EP28" s="792"/>
      <c r="EQ28" s="792"/>
      <c r="ER28" s="792"/>
      <c r="ES28" s="792"/>
      <c r="ET28" s="792"/>
      <c r="EU28" s="792"/>
      <c r="EV28" s="792"/>
      <c r="EW28" s="792"/>
      <c r="EX28" s="792"/>
      <c r="EY28" s="792"/>
      <c r="EZ28" s="792"/>
      <c r="FA28" s="792"/>
      <c r="FB28" s="792"/>
      <c r="FC28" s="792"/>
      <c r="FD28" s="792"/>
      <c r="FE28" s="792"/>
      <c r="FF28" s="792"/>
      <c r="FG28" s="792"/>
      <c r="FH28" s="792"/>
      <c r="FI28" s="792"/>
      <c r="FJ28" s="792"/>
      <c r="FK28" s="792"/>
      <c r="FL28" s="792"/>
      <c r="FM28" s="792"/>
      <c r="FN28" s="792"/>
      <c r="FO28" s="792"/>
      <c r="FP28" s="792"/>
      <c r="FQ28" s="792"/>
      <c r="FR28" s="792"/>
      <c r="FS28" s="792"/>
      <c r="FT28" s="792"/>
      <c r="FU28" s="792"/>
      <c r="FV28" s="792"/>
      <c r="FW28" s="792"/>
      <c r="FX28" s="792"/>
      <c r="FY28" s="792"/>
      <c r="FZ28" s="792"/>
      <c r="GA28" s="792"/>
      <c r="GB28" s="792"/>
      <c r="GC28" s="792"/>
      <c r="GD28" s="792"/>
      <c r="GE28" s="792"/>
      <c r="GF28" s="792"/>
      <c r="GG28" s="792"/>
      <c r="GH28" s="792"/>
      <c r="GI28" s="792"/>
      <c r="GJ28" s="792"/>
      <c r="GK28" s="792"/>
      <c r="GL28" s="792"/>
      <c r="GM28" s="792"/>
      <c r="GN28" s="792"/>
      <c r="GO28" s="792"/>
      <c r="GP28" s="792"/>
      <c r="GQ28" s="792"/>
      <c r="GR28" s="792"/>
      <c r="GS28" s="792"/>
      <c r="GT28" s="792"/>
      <c r="GU28" s="792"/>
      <c r="GV28" s="792"/>
      <c r="GW28" s="792"/>
      <c r="GX28" s="792"/>
      <c r="GY28" s="792"/>
      <c r="GZ28" s="792"/>
      <c r="HA28" s="792"/>
      <c r="HB28" s="792"/>
      <c r="HC28" s="792"/>
      <c r="HD28" s="792"/>
      <c r="HE28" s="792"/>
      <c r="HF28" s="792"/>
      <c r="HG28" s="792"/>
      <c r="HH28" s="792"/>
      <c r="HI28" s="792"/>
      <c r="HJ28" s="792"/>
      <c r="HK28" s="792"/>
      <c r="HL28" s="792"/>
      <c r="HM28" s="792"/>
      <c r="HN28" s="792"/>
      <c r="HO28" s="792"/>
      <c r="HP28" s="792"/>
      <c r="HQ28" s="792"/>
      <c r="HR28" s="792"/>
      <c r="HS28" s="792"/>
      <c r="HT28" s="792"/>
      <c r="HU28" s="792"/>
      <c r="HV28" s="792"/>
      <c r="HW28" s="792"/>
      <c r="HX28" s="792"/>
      <c r="HY28" s="792"/>
      <c r="HZ28" s="792"/>
      <c r="IA28" s="792"/>
      <c r="IB28" s="792"/>
      <c r="IC28" s="792"/>
      <c r="ID28" s="792"/>
      <c r="IE28" s="792"/>
      <c r="IF28" s="792"/>
      <c r="IG28" s="792"/>
      <c r="IH28" s="792"/>
      <c r="II28" s="792"/>
      <c r="IJ28" s="792"/>
      <c r="IK28" s="792"/>
      <c r="IL28" s="792"/>
      <c r="IM28" s="792"/>
      <c r="IN28" s="792"/>
      <c r="IO28" s="792"/>
      <c r="IP28" s="792"/>
      <c r="IQ28" s="792"/>
      <c r="IR28" s="792"/>
      <c r="IS28" s="792"/>
      <c r="IT28" s="792"/>
      <c r="IU28" s="792"/>
      <c r="IV28" s="792"/>
      <c r="IW28" s="792"/>
      <c r="IX28" s="792"/>
      <c r="IY28" s="792"/>
      <c r="IZ28" s="792"/>
      <c r="JA28" s="792"/>
      <c r="JB28" s="792"/>
      <c r="JC28" s="792"/>
      <c r="JD28" s="792"/>
    </row>
    <row r="29" spans="1:264" s="273" customFormat="1" ht="18" customHeight="1">
      <c r="A29" s="256">
        <v>80</v>
      </c>
      <c r="B29" s="257">
        <v>43629</v>
      </c>
      <c r="C29" s="713" t="str">
        <f t="shared" si="0"/>
        <v>*PDR1907-0097*</v>
      </c>
      <c r="D29" s="672" t="s">
        <v>4990</v>
      </c>
      <c r="E29" s="256" t="s">
        <v>4984</v>
      </c>
      <c r="F29" s="256"/>
      <c r="G29" s="297" t="s">
        <v>4989</v>
      </c>
      <c r="H29" s="258" t="s">
        <v>2275</v>
      </c>
      <c r="I29" s="258" t="s">
        <v>4988</v>
      </c>
      <c r="J29" s="256">
        <v>1244</v>
      </c>
      <c r="K29" s="257">
        <v>22846</v>
      </c>
      <c r="L29" s="258" t="s">
        <v>4987</v>
      </c>
      <c r="M29" s="1502" t="s">
        <v>4986</v>
      </c>
      <c r="N29" s="672" t="s">
        <v>2274</v>
      </c>
      <c r="O29" s="257" t="s">
        <v>1291</v>
      </c>
      <c r="P29" s="739" t="s">
        <v>4944</v>
      </c>
      <c r="Q29" s="258"/>
      <c r="R29" s="257">
        <v>43648</v>
      </c>
      <c r="S29" s="256">
        <v>1244</v>
      </c>
      <c r="T29" s="256"/>
      <c r="U29" s="256"/>
      <c r="V29" s="256"/>
      <c r="W29" s="259"/>
      <c r="X29" s="680" t="s">
        <v>1829</v>
      </c>
      <c r="Y29" s="260" t="s">
        <v>1908</v>
      </c>
      <c r="Z29" s="672">
        <v>484</v>
      </c>
      <c r="AA29" s="261">
        <v>1135</v>
      </c>
      <c r="AB29" s="357">
        <f t="shared" si="1"/>
        <v>32.771428571428572</v>
      </c>
      <c r="AC29" s="357">
        <f t="shared" si="2"/>
        <v>944.64285714285711</v>
      </c>
      <c r="AD29" s="300">
        <f t="shared" si="3"/>
        <v>23.74404761904762</v>
      </c>
      <c r="AE29" s="358">
        <f t="shared" si="4"/>
        <v>23</v>
      </c>
      <c r="AF29" s="300">
        <f t="shared" si="5"/>
        <v>23.446428571428573</v>
      </c>
      <c r="AG29" s="262" t="s">
        <v>1330</v>
      </c>
      <c r="AH29" s="255" t="s">
        <v>5138</v>
      </c>
      <c r="AI29" s="255">
        <v>70</v>
      </c>
      <c r="AJ29" s="255">
        <v>15</v>
      </c>
      <c r="AK29" s="255">
        <v>20</v>
      </c>
      <c r="AL29" s="255" t="s">
        <v>3982</v>
      </c>
      <c r="AM29" s="792"/>
      <c r="AN29" s="792"/>
      <c r="AO29" s="792"/>
      <c r="AP29" s="792"/>
      <c r="AQ29" s="792"/>
      <c r="AR29" s="792"/>
      <c r="AS29" s="792"/>
      <c r="AT29" s="792"/>
      <c r="AU29" s="792"/>
      <c r="AV29" s="792"/>
      <c r="AW29" s="792"/>
      <c r="AX29" s="792"/>
      <c r="AY29" s="792"/>
      <c r="AZ29" s="792"/>
      <c r="BA29" s="792"/>
      <c r="BB29" s="792"/>
      <c r="BC29" s="792"/>
      <c r="BD29" s="792"/>
      <c r="BE29" s="792"/>
      <c r="BF29" s="792"/>
      <c r="BG29" s="792"/>
      <c r="BH29" s="792"/>
      <c r="BI29" s="792"/>
      <c r="BJ29" s="792"/>
      <c r="BK29" s="792"/>
      <c r="BL29" s="792"/>
      <c r="BM29" s="792"/>
      <c r="BN29" s="792"/>
      <c r="BO29" s="792"/>
      <c r="BP29" s="792"/>
      <c r="BQ29" s="792"/>
      <c r="BR29" s="792"/>
      <c r="BS29" s="792"/>
      <c r="BT29" s="792"/>
      <c r="BU29" s="792"/>
      <c r="BV29" s="792"/>
      <c r="BW29" s="792"/>
      <c r="BX29" s="792"/>
      <c r="BY29" s="792"/>
      <c r="BZ29" s="792"/>
      <c r="CA29" s="792"/>
      <c r="CB29" s="792"/>
      <c r="CC29" s="792"/>
      <c r="CD29" s="792"/>
      <c r="CE29" s="792"/>
      <c r="CF29" s="792"/>
      <c r="CG29" s="792"/>
      <c r="CH29" s="792"/>
      <c r="CI29" s="792"/>
      <c r="CJ29" s="792"/>
      <c r="CK29" s="792"/>
      <c r="CL29" s="792"/>
      <c r="CM29" s="792"/>
      <c r="CN29" s="792"/>
      <c r="CO29" s="792"/>
      <c r="CP29" s="792"/>
      <c r="CQ29" s="792"/>
      <c r="CR29" s="792"/>
      <c r="CS29" s="792"/>
      <c r="CT29" s="792"/>
      <c r="CU29" s="792"/>
      <c r="CV29" s="792"/>
      <c r="CW29" s="792"/>
      <c r="CX29" s="792"/>
      <c r="CY29" s="792"/>
      <c r="CZ29" s="792"/>
      <c r="DA29" s="792"/>
      <c r="DB29" s="792"/>
      <c r="DC29" s="792"/>
      <c r="DD29" s="792"/>
      <c r="DE29" s="792"/>
      <c r="DF29" s="792"/>
      <c r="DG29" s="792"/>
      <c r="DH29" s="792"/>
      <c r="DI29" s="792"/>
      <c r="DJ29" s="792"/>
      <c r="DK29" s="792"/>
      <c r="DL29" s="792"/>
      <c r="DM29" s="792"/>
      <c r="DN29" s="792"/>
      <c r="DO29" s="792"/>
      <c r="DP29" s="792"/>
      <c r="DQ29" s="792"/>
      <c r="DR29" s="792"/>
      <c r="DS29" s="792"/>
      <c r="DT29" s="792"/>
      <c r="DU29" s="792"/>
      <c r="DV29" s="792"/>
      <c r="DW29" s="792"/>
      <c r="DX29" s="792"/>
      <c r="DY29" s="792"/>
      <c r="DZ29" s="792"/>
      <c r="EA29" s="792"/>
      <c r="EB29" s="792"/>
      <c r="EC29" s="792"/>
      <c r="ED29" s="792"/>
      <c r="EE29" s="792"/>
      <c r="EF29" s="792"/>
      <c r="EG29" s="792"/>
      <c r="EH29" s="792"/>
      <c r="EI29" s="792"/>
      <c r="EJ29" s="792"/>
      <c r="EK29" s="792"/>
      <c r="EL29" s="792"/>
      <c r="EM29" s="792"/>
      <c r="EN29" s="792"/>
      <c r="EO29" s="792"/>
      <c r="EP29" s="792"/>
      <c r="EQ29" s="792"/>
      <c r="ER29" s="792"/>
      <c r="ES29" s="792"/>
      <c r="ET29" s="792"/>
      <c r="EU29" s="792"/>
      <c r="EV29" s="792"/>
      <c r="EW29" s="792"/>
      <c r="EX29" s="792"/>
      <c r="EY29" s="792"/>
      <c r="EZ29" s="792"/>
      <c r="FA29" s="792"/>
      <c r="FB29" s="792"/>
      <c r="FC29" s="792"/>
      <c r="FD29" s="792"/>
      <c r="FE29" s="792"/>
      <c r="FF29" s="792"/>
      <c r="FG29" s="792"/>
      <c r="FH29" s="792"/>
      <c r="FI29" s="792"/>
      <c r="FJ29" s="792"/>
      <c r="FK29" s="792"/>
      <c r="FL29" s="792"/>
      <c r="FM29" s="792"/>
      <c r="FN29" s="792"/>
      <c r="FO29" s="792"/>
      <c r="FP29" s="792"/>
      <c r="FQ29" s="792"/>
      <c r="FR29" s="792"/>
      <c r="FS29" s="792"/>
      <c r="FT29" s="792"/>
      <c r="FU29" s="792"/>
      <c r="FV29" s="792"/>
      <c r="FW29" s="792"/>
      <c r="FX29" s="792"/>
      <c r="FY29" s="792"/>
      <c r="FZ29" s="792"/>
      <c r="GA29" s="792"/>
      <c r="GB29" s="792"/>
      <c r="GC29" s="792"/>
      <c r="GD29" s="792"/>
      <c r="GE29" s="792"/>
      <c r="GF29" s="792"/>
      <c r="GG29" s="792"/>
      <c r="GH29" s="792"/>
      <c r="GI29" s="792"/>
      <c r="GJ29" s="792"/>
      <c r="GK29" s="792"/>
      <c r="GL29" s="792"/>
      <c r="GM29" s="792"/>
      <c r="GN29" s="792"/>
      <c r="GO29" s="792"/>
      <c r="GP29" s="792"/>
      <c r="GQ29" s="792"/>
      <c r="GR29" s="792"/>
      <c r="GS29" s="792"/>
      <c r="GT29" s="792"/>
      <c r="GU29" s="792"/>
      <c r="GV29" s="792"/>
      <c r="GW29" s="792"/>
      <c r="GX29" s="792"/>
      <c r="GY29" s="792"/>
      <c r="GZ29" s="792"/>
      <c r="HA29" s="792"/>
      <c r="HB29" s="792"/>
      <c r="HC29" s="792"/>
      <c r="HD29" s="792"/>
      <c r="HE29" s="792"/>
      <c r="HF29" s="792"/>
      <c r="HG29" s="792"/>
      <c r="HH29" s="792"/>
      <c r="HI29" s="792"/>
      <c r="HJ29" s="792"/>
      <c r="HK29" s="792"/>
      <c r="HL29" s="792"/>
      <c r="HM29" s="792"/>
      <c r="HN29" s="792"/>
      <c r="HO29" s="792"/>
      <c r="HP29" s="792"/>
      <c r="HQ29" s="792"/>
      <c r="HR29" s="792"/>
      <c r="HS29" s="792"/>
      <c r="HT29" s="792"/>
      <c r="HU29" s="792"/>
      <c r="HV29" s="792"/>
      <c r="HW29" s="792"/>
      <c r="HX29" s="792"/>
      <c r="HY29" s="792"/>
      <c r="HZ29" s="792"/>
      <c r="IA29" s="792"/>
      <c r="IB29" s="792"/>
      <c r="IC29" s="792"/>
      <c r="ID29" s="792"/>
      <c r="IE29" s="792"/>
      <c r="IF29" s="792"/>
      <c r="IG29" s="792"/>
      <c r="IH29" s="792"/>
      <c r="II29" s="792"/>
      <c r="IJ29" s="792"/>
      <c r="IK29" s="792"/>
      <c r="IL29" s="792"/>
      <c r="IM29" s="792"/>
      <c r="IN29" s="792"/>
      <c r="IO29" s="792"/>
      <c r="IP29" s="792"/>
      <c r="IQ29" s="792"/>
      <c r="IR29" s="792"/>
      <c r="IS29" s="792"/>
      <c r="IT29" s="792"/>
      <c r="IU29" s="792"/>
      <c r="IV29" s="792"/>
      <c r="IW29" s="792"/>
      <c r="IX29" s="792"/>
      <c r="IY29" s="792"/>
      <c r="IZ29" s="792"/>
      <c r="JA29" s="792"/>
      <c r="JB29" s="792"/>
      <c r="JC29" s="792"/>
      <c r="JD29" s="792"/>
    </row>
    <row r="30" spans="1:264" s="273" customFormat="1" ht="18" customHeight="1">
      <c r="A30" s="256">
        <v>90</v>
      </c>
      <c r="B30" s="257">
        <v>43628</v>
      </c>
      <c r="C30" s="713" t="str">
        <f t="shared" si="0"/>
        <v>*PDR1907-0081*</v>
      </c>
      <c r="D30" s="672" t="s">
        <v>4974</v>
      </c>
      <c r="E30" s="256" t="s">
        <v>4969</v>
      </c>
      <c r="F30" s="256"/>
      <c r="G30" s="297" t="s">
        <v>4949</v>
      </c>
      <c r="H30" s="258" t="s">
        <v>2275</v>
      </c>
      <c r="I30" s="258" t="s">
        <v>4948</v>
      </c>
      <c r="J30" s="256">
        <v>1286</v>
      </c>
      <c r="K30" s="257">
        <v>22835</v>
      </c>
      <c r="L30" s="258" t="s">
        <v>4947</v>
      </c>
      <c r="M30" s="872" t="s">
        <v>4946</v>
      </c>
      <c r="N30" s="672" t="s">
        <v>2274</v>
      </c>
      <c r="O30" s="257" t="s">
        <v>1291</v>
      </c>
      <c r="P30" s="739" t="s">
        <v>4944</v>
      </c>
      <c r="Q30" s="257"/>
      <c r="R30" s="257">
        <v>43648</v>
      </c>
      <c r="S30" s="256">
        <v>1286</v>
      </c>
      <c r="T30" s="256"/>
      <c r="U30" s="256"/>
      <c r="V30" s="256"/>
      <c r="W30" s="259"/>
      <c r="X30" s="680" t="s">
        <v>1829</v>
      </c>
      <c r="Y30" s="260" t="s">
        <v>1908</v>
      </c>
      <c r="Z30" s="672">
        <v>484</v>
      </c>
      <c r="AA30" s="261">
        <v>1135</v>
      </c>
      <c r="AB30" s="357">
        <f t="shared" si="1"/>
        <v>33.371428571428567</v>
      </c>
      <c r="AC30" s="357">
        <f t="shared" si="2"/>
        <v>978.01428571428573</v>
      </c>
      <c r="AD30" s="300">
        <f t="shared" si="3"/>
        <v>24.300238095238097</v>
      </c>
      <c r="AE30" s="358">
        <f t="shared" si="4"/>
        <v>24</v>
      </c>
      <c r="AF30" s="300">
        <f t="shared" si="5"/>
        <v>24.180142857142858</v>
      </c>
      <c r="AG30" s="262" t="s">
        <v>1330</v>
      </c>
      <c r="AH30" s="255" t="s">
        <v>5138</v>
      </c>
      <c r="AI30" s="255">
        <v>70</v>
      </c>
      <c r="AJ30" s="255">
        <v>15</v>
      </c>
      <c r="AK30" s="255">
        <v>20</v>
      </c>
      <c r="AL30" s="255" t="s">
        <v>2661</v>
      </c>
      <c r="AM30" s="792"/>
      <c r="AN30" s="792"/>
      <c r="AO30" s="792"/>
      <c r="AP30" s="792"/>
      <c r="AQ30" s="792"/>
      <c r="AR30" s="792"/>
      <c r="AS30" s="792"/>
      <c r="AT30" s="792"/>
      <c r="AU30" s="792"/>
      <c r="AV30" s="792"/>
      <c r="AW30" s="792"/>
      <c r="AX30" s="792"/>
      <c r="AY30" s="792"/>
      <c r="AZ30" s="792"/>
      <c r="BA30" s="792"/>
      <c r="BB30" s="792"/>
      <c r="BC30" s="792"/>
      <c r="BD30" s="792"/>
      <c r="BE30" s="792"/>
      <c r="BF30" s="792"/>
      <c r="BG30" s="792"/>
      <c r="BH30" s="792"/>
      <c r="BI30" s="792"/>
      <c r="BJ30" s="792"/>
      <c r="BK30" s="792"/>
      <c r="BL30" s="792"/>
      <c r="BM30" s="792"/>
      <c r="BN30" s="792"/>
      <c r="BO30" s="792"/>
      <c r="BP30" s="792"/>
      <c r="BQ30" s="792"/>
      <c r="BR30" s="792"/>
      <c r="BS30" s="792"/>
      <c r="BT30" s="792"/>
      <c r="BU30" s="792"/>
      <c r="BV30" s="792"/>
      <c r="BW30" s="792"/>
      <c r="BX30" s="792"/>
      <c r="BY30" s="792"/>
      <c r="BZ30" s="792"/>
      <c r="CA30" s="792"/>
      <c r="CB30" s="792"/>
      <c r="CC30" s="792"/>
      <c r="CD30" s="792"/>
      <c r="CE30" s="792"/>
      <c r="CF30" s="792"/>
      <c r="CG30" s="792"/>
      <c r="CH30" s="792"/>
      <c r="CI30" s="792"/>
      <c r="CJ30" s="792"/>
      <c r="CK30" s="792"/>
      <c r="CL30" s="792"/>
      <c r="CM30" s="792"/>
      <c r="CN30" s="792"/>
      <c r="CO30" s="792"/>
      <c r="CP30" s="792"/>
      <c r="CQ30" s="792"/>
      <c r="CR30" s="792"/>
      <c r="CS30" s="792"/>
      <c r="CT30" s="792"/>
      <c r="CU30" s="792"/>
      <c r="CV30" s="792"/>
      <c r="CW30" s="792"/>
      <c r="CX30" s="792"/>
      <c r="CY30" s="792"/>
      <c r="CZ30" s="792"/>
      <c r="DA30" s="792"/>
      <c r="DB30" s="792"/>
      <c r="DC30" s="792"/>
      <c r="DD30" s="792"/>
      <c r="DE30" s="792"/>
      <c r="DF30" s="792"/>
      <c r="DG30" s="792"/>
      <c r="DH30" s="792"/>
      <c r="DI30" s="792"/>
      <c r="DJ30" s="792"/>
      <c r="DK30" s="792"/>
      <c r="DL30" s="792"/>
      <c r="DM30" s="792"/>
      <c r="DN30" s="792"/>
      <c r="DO30" s="792"/>
      <c r="DP30" s="792"/>
      <c r="DQ30" s="792"/>
      <c r="DR30" s="792"/>
      <c r="DS30" s="792"/>
      <c r="DT30" s="792"/>
      <c r="DU30" s="792"/>
      <c r="DV30" s="792"/>
      <c r="DW30" s="792"/>
      <c r="DX30" s="792"/>
      <c r="DY30" s="792"/>
      <c r="DZ30" s="792"/>
      <c r="EA30" s="792"/>
      <c r="EB30" s="792"/>
      <c r="EC30" s="792"/>
      <c r="ED30" s="792"/>
      <c r="EE30" s="792"/>
      <c r="EF30" s="792"/>
      <c r="EG30" s="792"/>
      <c r="EH30" s="792"/>
      <c r="EI30" s="792"/>
      <c r="EJ30" s="792"/>
      <c r="EK30" s="792"/>
      <c r="EL30" s="792"/>
      <c r="EM30" s="792"/>
      <c r="EN30" s="792"/>
      <c r="EO30" s="792"/>
      <c r="EP30" s="792"/>
      <c r="EQ30" s="792"/>
      <c r="ER30" s="792"/>
      <c r="ES30" s="792"/>
      <c r="ET30" s="792"/>
      <c r="EU30" s="792"/>
      <c r="EV30" s="792"/>
      <c r="EW30" s="792"/>
      <c r="EX30" s="792"/>
      <c r="EY30" s="792"/>
      <c r="EZ30" s="792"/>
      <c r="FA30" s="792"/>
      <c r="FB30" s="792"/>
      <c r="FC30" s="792"/>
      <c r="FD30" s="792"/>
      <c r="FE30" s="792"/>
      <c r="FF30" s="792"/>
      <c r="FG30" s="792"/>
      <c r="FH30" s="792"/>
      <c r="FI30" s="792"/>
      <c r="FJ30" s="792"/>
      <c r="FK30" s="792"/>
      <c r="FL30" s="792"/>
      <c r="FM30" s="792"/>
      <c r="FN30" s="792"/>
      <c r="FO30" s="792"/>
      <c r="FP30" s="792"/>
      <c r="FQ30" s="792"/>
      <c r="FR30" s="792"/>
      <c r="FS30" s="792"/>
      <c r="FT30" s="792"/>
      <c r="FU30" s="792"/>
      <c r="FV30" s="792"/>
      <c r="FW30" s="792"/>
      <c r="FX30" s="792"/>
      <c r="FY30" s="792"/>
      <c r="FZ30" s="792"/>
      <c r="GA30" s="792"/>
      <c r="GB30" s="792"/>
      <c r="GC30" s="792"/>
      <c r="GD30" s="792"/>
      <c r="GE30" s="792"/>
      <c r="GF30" s="792"/>
      <c r="GG30" s="792"/>
      <c r="GH30" s="792"/>
      <c r="GI30" s="792"/>
      <c r="GJ30" s="792"/>
      <c r="GK30" s="792"/>
      <c r="GL30" s="792"/>
      <c r="GM30" s="792"/>
      <c r="GN30" s="792"/>
      <c r="GO30" s="792"/>
      <c r="GP30" s="792"/>
      <c r="GQ30" s="792"/>
      <c r="GR30" s="792"/>
      <c r="GS30" s="792"/>
      <c r="GT30" s="792"/>
      <c r="GU30" s="792"/>
      <c r="GV30" s="792"/>
      <c r="GW30" s="792"/>
      <c r="GX30" s="792"/>
      <c r="GY30" s="792"/>
      <c r="GZ30" s="792"/>
      <c r="HA30" s="792"/>
      <c r="HB30" s="792"/>
      <c r="HC30" s="792"/>
      <c r="HD30" s="792"/>
      <c r="HE30" s="792"/>
      <c r="HF30" s="792"/>
      <c r="HG30" s="792"/>
      <c r="HH30" s="792"/>
      <c r="HI30" s="792"/>
      <c r="HJ30" s="792"/>
      <c r="HK30" s="792"/>
      <c r="HL30" s="792"/>
      <c r="HM30" s="792"/>
      <c r="HN30" s="792"/>
      <c r="HO30" s="792"/>
      <c r="HP30" s="792"/>
      <c r="HQ30" s="792"/>
      <c r="HR30" s="792"/>
      <c r="HS30" s="792"/>
      <c r="HT30" s="792"/>
      <c r="HU30" s="792"/>
      <c r="HV30" s="792"/>
      <c r="HW30" s="792"/>
      <c r="HX30" s="792"/>
      <c r="HY30" s="792"/>
      <c r="HZ30" s="792"/>
      <c r="IA30" s="792"/>
      <c r="IB30" s="792"/>
      <c r="IC30" s="792"/>
      <c r="ID30" s="792"/>
      <c r="IE30" s="792"/>
      <c r="IF30" s="792"/>
      <c r="IG30" s="792"/>
      <c r="IH30" s="792"/>
      <c r="II30" s="792"/>
      <c r="IJ30" s="792"/>
      <c r="IK30" s="792"/>
      <c r="IL30" s="792"/>
      <c r="IM30" s="792"/>
      <c r="IN30" s="792"/>
      <c r="IO30" s="792"/>
      <c r="IP30" s="792"/>
      <c r="IQ30" s="792"/>
      <c r="IR30" s="792"/>
      <c r="IS30" s="792"/>
      <c r="IT30" s="792"/>
      <c r="IU30" s="792"/>
      <c r="IV30" s="792"/>
      <c r="IW30" s="792"/>
      <c r="IX30" s="792"/>
      <c r="IY30" s="792"/>
      <c r="IZ30" s="792"/>
      <c r="JA30" s="792"/>
      <c r="JB30" s="792"/>
      <c r="JC30" s="792"/>
      <c r="JD30" s="792"/>
    </row>
    <row r="31" spans="1:264" s="273" customFormat="1" ht="18" customHeight="1">
      <c r="A31" s="256">
        <v>100</v>
      </c>
      <c r="B31" s="257">
        <v>43637</v>
      </c>
      <c r="C31" s="713" t="str">
        <f t="shared" si="0"/>
        <v>*PDR1906-1408*</v>
      </c>
      <c r="D31" s="672" t="s">
        <v>5001</v>
      </c>
      <c r="E31" s="256" t="s">
        <v>4997</v>
      </c>
      <c r="F31" s="256"/>
      <c r="G31" s="297" t="s">
        <v>4949</v>
      </c>
      <c r="H31" s="258" t="s">
        <v>2275</v>
      </c>
      <c r="I31" s="258" t="s">
        <v>4948</v>
      </c>
      <c r="J31" s="256">
        <v>1014</v>
      </c>
      <c r="K31" s="257">
        <v>22854</v>
      </c>
      <c r="L31" s="258" t="s">
        <v>4947</v>
      </c>
      <c r="M31" s="872" t="s">
        <v>4946</v>
      </c>
      <c r="N31" s="672" t="s">
        <v>2274</v>
      </c>
      <c r="O31" s="257" t="s">
        <v>1291</v>
      </c>
      <c r="P31" s="739" t="s">
        <v>4944</v>
      </c>
      <c r="Q31" s="257"/>
      <c r="R31" s="257">
        <v>43648</v>
      </c>
      <c r="S31" s="256">
        <v>1014</v>
      </c>
      <c r="T31" s="256"/>
      <c r="U31" s="256"/>
      <c r="V31" s="256"/>
      <c r="W31" s="259"/>
      <c r="X31" s="680" t="s">
        <v>1829</v>
      </c>
      <c r="Y31" s="260" t="s">
        <v>1908</v>
      </c>
      <c r="Z31" s="672">
        <v>484</v>
      </c>
      <c r="AA31" s="261">
        <v>1135</v>
      </c>
      <c r="AB31" s="357">
        <f t="shared" si="1"/>
        <v>14.485714285714286</v>
      </c>
      <c r="AC31" s="357">
        <f t="shared" si="2"/>
        <v>992.5</v>
      </c>
      <c r="AD31" s="300">
        <f t="shared" si="3"/>
        <v>24.541666666666668</v>
      </c>
      <c r="AE31" s="358">
        <f t="shared" si="4"/>
        <v>24</v>
      </c>
      <c r="AF31" s="300">
        <f t="shared" si="5"/>
        <v>24.324999999999999</v>
      </c>
      <c r="AG31" s="262" t="s">
        <v>1330</v>
      </c>
      <c r="AH31" s="255" t="s">
        <v>5138</v>
      </c>
      <c r="AI31" s="255">
        <v>70</v>
      </c>
      <c r="AJ31" s="255"/>
      <c r="AK31" s="255">
        <v>20</v>
      </c>
      <c r="AL31" s="255" t="s">
        <v>2661</v>
      </c>
      <c r="AM31" s="792"/>
      <c r="AN31" s="792"/>
      <c r="AO31" s="792"/>
      <c r="AP31" s="792"/>
      <c r="AQ31" s="792"/>
      <c r="AR31" s="792"/>
      <c r="AS31" s="792"/>
      <c r="AT31" s="792"/>
      <c r="AU31" s="792"/>
      <c r="AV31" s="792"/>
      <c r="AW31" s="792"/>
      <c r="AX31" s="792"/>
      <c r="AY31" s="792"/>
      <c r="AZ31" s="792"/>
      <c r="BA31" s="792"/>
      <c r="BB31" s="792"/>
      <c r="BC31" s="792"/>
      <c r="BD31" s="792"/>
      <c r="BE31" s="792"/>
      <c r="BF31" s="792"/>
      <c r="BG31" s="792"/>
      <c r="BH31" s="792"/>
      <c r="BI31" s="792"/>
      <c r="BJ31" s="792"/>
      <c r="BK31" s="792"/>
      <c r="BL31" s="792"/>
      <c r="BM31" s="792"/>
      <c r="BN31" s="792"/>
      <c r="BO31" s="792"/>
      <c r="BP31" s="792"/>
      <c r="BQ31" s="792"/>
      <c r="BR31" s="792"/>
      <c r="BS31" s="792"/>
      <c r="BT31" s="792"/>
      <c r="BU31" s="792"/>
      <c r="BV31" s="792"/>
      <c r="BW31" s="792"/>
      <c r="BX31" s="792"/>
      <c r="BY31" s="792"/>
      <c r="BZ31" s="792"/>
      <c r="CA31" s="792"/>
      <c r="CB31" s="792"/>
      <c r="CC31" s="792"/>
      <c r="CD31" s="792"/>
      <c r="CE31" s="792"/>
      <c r="CF31" s="792"/>
      <c r="CG31" s="792"/>
      <c r="CH31" s="792"/>
      <c r="CI31" s="792"/>
      <c r="CJ31" s="792"/>
      <c r="CK31" s="792"/>
      <c r="CL31" s="792"/>
      <c r="CM31" s="792"/>
      <c r="CN31" s="792"/>
      <c r="CO31" s="792"/>
      <c r="CP31" s="792"/>
      <c r="CQ31" s="792"/>
      <c r="CR31" s="792"/>
      <c r="CS31" s="792"/>
      <c r="CT31" s="792"/>
      <c r="CU31" s="792"/>
      <c r="CV31" s="792"/>
      <c r="CW31" s="792"/>
      <c r="CX31" s="792"/>
      <c r="CY31" s="792"/>
      <c r="CZ31" s="792"/>
      <c r="DA31" s="792"/>
      <c r="DB31" s="792"/>
      <c r="DC31" s="792"/>
      <c r="DD31" s="792"/>
      <c r="DE31" s="792"/>
      <c r="DF31" s="792"/>
      <c r="DG31" s="792"/>
      <c r="DH31" s="792"/>
      <c r="DI31" s="792"/>
      <c r="DJ31" s="792"/>
      <c r="DK31" s="792"/>
      <c r="DL31" s="792"/>
      <c r="DM31" s="792"/>
      <c r="DN31" s="792"/>
      <c r="DO31" s="792"/>
      <c r="DP31" s="792"/>
      <c r="DQ31" s="792"/>
      <c r="DR31" s="792"/>
      <c r="DS31" s="792"/>
      <c r="DT31" s="792"/>
      <c r="DU31" s="792"/>
      <c r="DV31" s="792"/>
      <c r="DW31" s="792"/>
      <c r="DX31" s="792"/>
      <c r="DY31" s="792"/>
      <c r="DZ31" s="792"/>
      <c r="EA31" s="792"/>
      <c r="EB31" s="792"/>
      <c r="EC31" s="792"/>
      <c r="ED31" s="792"/>
      <c r="EE31" s="792"/>
      <c r="EF31" s="792"/>
      <c r="EG31" s="792"/>
      <c r="EH31" s="792"/>
      <c r="EI31" s="792"/>
      <c r="EJ31" s="792"/>
      <c r="EK31" s="792"/>
      <c r="EL31" s="792"/>
      <c r="EM31" s="792"/>
      <c r="EN31" s="792"/>
      <c r="EO31" s="792"/>
      <c r="EP31" s="792"/>
      <c r="EQ31" s="792"/>
      <c r="ER31" s="792"/>
      <c r="ES31" s="792"/>
      <c r="ET31" s="792"/>
      <c r="EU31" s="792"/>
      <c r="EV31" s="792"/>
      <c r="EW31" s="792"/>
      <c r="EX31" s="792"/>
      <c r="EY31" s="792"/>
      <c r="EZ31" s="792"/>
      <c r="FA31" s="792"/>
      <c r="FB31" s="792"/>
      <c r="FC31" s="792"/>
      <c r="FD31" s="792"/>
      <c r="FE31" s="792"/>
      <c r="FF31" s="792"/>
      <c r="FG31" s="792"/>
      <c r="FH31" s="792"/>
      <c r="FI31" s="792"/>
      <c r="FJ31" s="792"/>
      <c r="FK31" s="792"/>
      <c r="FL31" s="792"/>
      <c r="FM31" s="792"/>
      <c r="FN31" s="792"/>
      <c r="FO31" s="792"/>
      <c r="FP31" s="792"/>
      <c r="FQ31" s="792"/>
      <c r="FR31" s="792"/>
      <c r="FS31" s="792"/>
      <c r="FT31" s="792"/>
      <c r="FU31" s="792"/>
      <c r="FV31" s="792"/>
      <c r="FW31" s="792"/>
      <c r="FX31" s="792"/>
      <c r="FY31" s="792"/>
      <c r="FZ31" s="792"/>
      <c r="GA31" s="792"/>
      <c r="GB31" s="792"/>
      <c r="GC31" s="792"/>
      <c r="GD31" s="792"/>
      <c r="GE31" s="792"/>
      <c r="GF31" s="792"/>
      <c r="GG31" s="792"/>
      <c r="GH31" s="792"/>
      <c r="GI31" s="792"/>
      <c r="GJ31" s="792"/>
      <c r="GK31" s="792"/>
      <c r="GL31" s="792"/>
      <c r="GM31" s="792"/>
      <c r="GN31" s="792"/>
      <c r="GO31" s="792"/>
      <c r="GP31" s="792"/>
      <c r="GQ31" s="792"/>
      <c r="GR31" s="792"/>
      <c r="GS31" s="792"/>
      <c r="GT31" s="792"/>
      <c r="GU31" s="792"/>
      <c r="GV31" s="792"/>
      <c r="GW31" s="792"/>
      <c r="GX31" s="792"/>
      <c r="GY31" s="792"/>
      <c r="GZ31" s="792"/>
      <c r="HA31" s="792"/>
      <c r="HB31" s="792"/>
      <c r="HC31" s="792"/>
      <c r="HD31" s="792"/>
      <c r="HE31" s="792"/>
      <c r="HF31" s="792"/>
      <c r="HG31" s="792"/>
      <c r="HH31" s="792"/>
      <c r="HI31" s="792"/>
      <c r="HJ31" s="792"/>
      <c r="HK31" s="792"/>
      <c r="HL31" s="792"/>
      <c r="HM31" s="792"/>
      <c r="HN31" s="792"/>
      <c r="HO31" s="792"/>
      <c r="HP31" s="792"/>
      <c r="HQ31" s="792"/>
      <c r="HR31" s="792"/>
      <c r="HS31" s="792"/>
      <c r="HT31" s="792"/>
      <c r="HU31" s="792"/>
      <c r="HV31" s="792"/>
      <c r="HW31" s="792"/>
      <c r="HX31" s="792"/>
      <c r="HY31" s="792"/>
      <c r="HZ31" s="792"/>
      <c r="IA31" s="792"/>
      <c r="IB31" s="792"/>
      <c r="IC31" s="792"/>
      <c r="ID31" s="792"/>
      <c r="IE31" s="792"/>
      <c r="IF31" s="792"/>
      <c r="IG31" s="792"/>
      <c r="IH31" s="792"/>
      <c r="II31" s="792"/>
      <c r="IJ31" s="792"/>
      <c r="IK31" s="792"/>
      <c r="IL31" s="792"/>
      <c r="IM31" s="792"/>
      <c r="IN31" s="792"/>
      <c r="IO31" s="792"/>
      <c r="IP31" s="792"/>
      <c r="IQ31" s="792"/>
      <c r="IR31" s="792"/>
      <c r="IS31" s="792"/>
      <c r="IT31" s="792"/>
      <c r="IU31" s="792"/>
      <c r="IV31" s="792"/>
      <c r="IW31" s="792"/>
      <c r="IX31" s="792"/>
      <c r="IY31" s="792"/>
      <c r="IZ31" s="792"/>
      <c r="JA31" s="792"/>
      <c r="JB31" s="792"/>
      <c r="JC31" s="792"/>
      <c r="JD31" s="792"/>
    </row>
    <row r="32" spans="1:264" s="310" customFormat="1" ht="15.95" customHeight="1">
      <c r="A32" s="302"/>
      <c r="B32" s="302"/>
      <c r="C32" s="301"/>
      <c r="D32" s="673"/>
      <c r="E32" s="346"/>
      <c r="F32" s="346"/>
      <c r="G32" s="673"/>
      <c r="H32" s="347"/>
      <c r="I32" s="347"/>
      <c r="J32" s="302"/>
      <c r="K32" s="301"/>
      <c r="L32" s="348" t="s">
        <v>347</v>
      </c>
      <c r="M32" s="348"/>
      <c r="N32" s="348"/>
      <c r="O32" s="389"/>
      <c r="P32" s="349"/>
      <c r="Q32" s="350"/>
      <c r="R32" s="351"/>
      <c r="S32" s="352"/>
      <c r="T32" s="353"/>
      <c r="U32" s="352"/>
      <c r="V32" s="352"/>
      <c r="W32" s="353"/>
      <c r="X32" s="354"/>
      <c r="Y32" s="348"/>
      <c r="Z32" s="355"/>
      <c r="AA32" s="356"/>
      <c r="AB32" s="357">
        <f t="shared" si="1"/>
        <v>120</v>
      </c>
      <c r="AC32" s="357">
        <f t="shared" si="2"/>
        <v>1112.5</v>
      </c>
      <c r="AD32" s="300">
        <f t="shared" si="3"/>
        <v>26.541666666666668</v>
      </c>
      <c r="AE32" s="358">
        <f t="shared" si="4"/>
        <v>26</v>
      </c>
      <c r="AF32" s="300">
        <f t="shared" si="5"/>
        <v>26.324999999999999</v>
      </c>
      <c r="AG32" s="390"/>
      <c r="AH32" s="390"/>
      <c r="AI32" s="255">
        <v>70</v>
      </c>
      <c r="AJ32" s="290">
        <v>120</v>
      </c>
      <c r="AK32" s="609"/>
      <c r="AL32" s="304"/>
      <c r="AM32" s="391"/>
      <c r="AN32" s="391"/>
    </row>
    <row r="33" spans="1:184" s="310" customFormat="1" ht="15.95" customHeight="1">
      <c r="A33" s="302"/>
      <c r="B33" s="302"/>
      <c r="C33" s="301"/>
      <c r="D33" s="673"/>
      <c r="E33" s="346"/>
      <c r="F33" s="346"/>
      <c r="G33" s="673"/>
      <c r="H33" s="347"/>
      <c r="I33" s="347"/>
      <c r="J33" s="302"/>
      <c r="K33" s="301"/>
      <c r="L33" s="347"/>
      <c r="M33" s="347"/>
      <c r="N33" s="347"/>
      <c r="O33" s="347"/>
      <c r="P33" s="347"/>
      <c r="Q33" s="347"/>
      <c r="R33" s="389"/>
      <c r="S33" s="359"/>
      <c r="T33" s="359"/>
      <c r="U33" s="301"/>
      <c r="V33" s="302"/>
      <c r="W33" s="360"/>
      <c r="X33" s="302"/>
      <c r="Y33" s="302"/>
      <c r="Z33" s="360"/>
      <c r="AA33" s="360"/>
      <c r="AB33" s="346"/>
      <c r="AC33" s="347"/>
      <c r="AD33" s="361"/>
      <c r="AE33" s="362"/>
      <c r="AF33" s="501"/>
      <c r="AG33" s="501"/>
      <c r="AH33" s="305"/>
      <c r="AI33" s="610"/>
      <c r="AJ33" s="611"/>
      <c r="AK33" s="304"/>
      <c r="AL33" s="304"/>
      <c r="AM33" s="391"/>
      <c r="AN33" s="391"/>
    </row>
    <row r="34" spans="1:184" s="310" customFormat="1" ht="15.95" customHeight="1">
      <c r="A34" s="302"/>
      <c r="B34" s="302"/>
      <c r="C34" s="301"/>
      <c r="D34" s="673"/>
      <c r="E34" s="346"/>
      <c r="F34" s="346"/>
      <c r="G34" s="673"/>
      <c r="H34" s="347"/>
      <c r="I34" s="347"/>
      <c r="J34" s="302"/>
      <c r="K34" s="301"/>
      <c r="L34" s="347"/>
      <c r="M34" s="347"/>
      <c r="N34" s="347"/>
      <c r="O34" s="347"/>
      <c r="P34" s="347"/>
      <c r="Q34" s="347"/>
      <c r="R34" s="389"/>
      <c r="S34" s="359"/>
      <c r="T34" s="359"/>
      <c r="U34" s="301"/>
      <c r="V34" s="302"/>
      <c r="W34" s="360"/>
      <c r="X34" s="302"/>
      <c r="Y34" s="302"/>
      <c r="Z34" s="360"/>
      <c r="AA34" s="360"/>
      <c r="AB34" s="346"/>
      <c r="AC34" s="347"/>
      <c r="AD34" s="361"/>
      <c r="AE34" s="362"/>
      <c r="AF34" s="363"/>
      <c r="AG34" s="363"/>
      <c r="AH34" s="364"/>
      <c r="AI34" s="610"/>
      <c r="AJ34" s="611"/>
      <c r="AK34" s="518"/>
      <c r="AL34" s="304"/>
      <c r="AM34" s="391"/>
      <c r="AN34" s="391"/>
    </row>
    <row r="35" spans="1:184" s="388" customFormat="1" ht="15.95" customHeight="1">
      <c r="A35" s="343"/>
      <c r="B35" s="343"/>
      <c r="C35" s="342"/>
      <c r="D35" s="1489"/>
      <c r="E35" s="343"/>
      <c r="F35" s="343"/>
      <c r="G35" s="343"/>
      <c r="H35" s="298"/>
      <c r="I35" s="298"/>
      <c r="J35" s="343">
        <f>SUM(J7:J34)</f>
        <v>48112</v>
      </c>
      <c r="K35" s="342"/>
      <c r="L35" s="298"/>
      <c r="M35" s="1489"/>
      <c r="N35" s="298"/>
      <c r="O35" s="298"/>
      <c r="P35" s="298"/>
      <c r="Q35" s="298"/>
      <c r="R35" s="342"/>
      <c r="S35" s="343">
        <f>SUM(S7:S34)</f>
        <v>48125</v>
      </c>
      <c r="T35" s="343"/>
      <c r="U35" s="343"/>
      <c r="V35" s="343"/>
      <c r="W35" s="366"/>
      <c r="X35" s="343"/>
      <c r="Y35" s="299"/>
      <c r="Z35" s="1489"/>
      <c r="AA35" s="345"/>
      <c r="AB35" s="357">
        <f>SUM(AB7:AB34)</f>
        <v>1112.5</v>
      </c>
      <c r="AC35" s="357"/>
      <c r="AD35" s="300"/>
      <c r="AE35" s="358"/>
      <c r="AF35" s="357">
        <f>AB35/60</f>
        <v>18.541666666666668</v>
      </c>
      <c r="AG35" s="300"/>
      <c r="AH35" s="392"/>
      <c r="AI35" s="392"/>
      <c r="AJ35" s="392"/>
      <c r="AK35" s="518"/>
      <c r="AL35" s="303"/>
      <c r="GB35" s="393"/>
    </row>
    <row r="36" spans="1:184">
      <c r="A36" s="1486"/>
      <c r="B36" s="1486"/>
      <c r="L36" s="394"/>
      <c r="M36" s="395"/>
      <c r="N36" s="395"/>
      <c r="O36" s="395"/>
      <c r="P36" s="395"/>
      <c r="Q36" s="395"/>
      <c r="R36" s="395"/>
      <c r="S36" s="395"/>
      <c r="T36" s="395"/>
      <c r="U36" s="395"/>
      <c r="V36" s="395"/>
      <c r="W36" s="396"/>
      <c r="Y36" s="1486"/>
      <c r="Z36" s="1486"/>
      <c r="AA36" s="1486"/>
      <c r="AK36" s="612"/>
    </row>
    <row r="37" spans="1:184">
      <c r="S37" s="315"/>
      <c r="T37" s="315"/>
      <c r="U37" s="315"/>
      <c r="V37" s="397"/>
      <c r="W37" s="398"/>
      <c r="Z37" s="835" t="s">
        <v>2307</v>
      </c>
    </row>
    <row r="38" spans="1:184">
      <c r="I38" s="369" t="s">
        <v>592</v>
      </c>
      <c r="R38" s="369" t="s">
        <v>594</v>
      </c>
      <c r="W38" s="367"/>
      <c r="AM38" s="315"/>
      <c r="AN38" s="315"/>
    </row>
    <row r="39" spans="1:184" s="1486" customFormat="1">
      <c r="I39" s="1555"/>
      <c r="J39" s="1555"/>
      <c r="R39" s="1555" t="s">
        <v>61</v>
      </c>
      <c r="S39" s="1555"/>
      <c r="T39" s="1555"/>
      <c r="U39" s="1555"/>
      <c r="V39" s="1555"/>
      <c r="W39" s="1555"/>
      <c r="X39" s="1555"/>
      <c r="Y39" s="399"/>
      <c r="Z39" s="399"/>
      <c r="AA39" s="399"/>
      <c r="AH39" s="400"/>
      <c r="AI39" s="400"/>
      <c r="AJ39" s="400"/>
      <c r="AK39" s="369"/>
      <c r="AL39" s="370"/>
      <c r="AM39" s="370"/>
    </row>
    <row r="40" spans="1:184">
      <c r="A40" s="369"/>
      <c r="B40" s="369"/>
      <c r="C40" s="369"/>
      <c r="I40" s="369" t="s">
        <v>593</v>
      </c>
      <c r="M40" s="369"/>
      <c r="T40" s="369"/>
      <c r="W40" s="367"/>
      <c r="AK40" s="400"/>
      <c r="AM40" s="315"/>
      <c r="AN40" s="315"/>
    </row>
  </sheetData>
  <mergeCells count="8">
    <mergeCell ref="AL5:AL7"/>
    <mergeCell ref="I39:J39"/>
    <mergeCell ref="R39:X39"/>
    <mergeCell ref="A2:AE2"/>
    <mergeCell ref="H4:H5"/>
    <mergeCell ref="I4:I5"/>
    <mergeCell ref="O4:Q4"/>
    <mergeCell ref="Z4:AA4"/>
  </mergeCells>
  <conditionalFormatting sqref="AA32">
    <cfRule type="duplicateValues" dxfId="662" priority="69" stopIfTrue="1"/>
  </conditionalFormatting>
  <conditionalFormatting sqref="AA32">
    <cfRule type="duplicateValues" dxfId="661" priority="67" stopIfTrue="1"/>
    <cfRule type="duplicateValues" dxfId="660" priority="68" stopIfTrue="1"/>
  </conditionalFormatting>
  <conditionalFormatting sqref="BC32:BD32 BL32 AT32:AW32">
    <cfRule type="duplicateValues" dxfId="659" priority="66" stopIfTrue="1"/>
  </conditionalFormatting>
  <conditionalFormatting sqref="BC32:BD32 BL32 AT32:AW32">
    <cfRule type="duplicateValues" dxfId="658" priority="64" stopIfTrue="1"/>
    <cfRule type="duplicateValues" dxfId="657" priority="65" stopIfTrue="1"/>
  </conditionalFormatting>
  <conditionalFormatting sqref="BM32">
    <cfRule type="duplicateValues" dxfId="656" priority="63" stopIfTrue="1"/>
  </conditionalFormatting>
  <conditionalFormatting sqref="BM32">
    <cfRule type="duplicateValues" dxfId="655" priority="61" stopIfTrue="1"/>
    <cfRule type="duplicateValues" dxfId="654" priority="62" stopIfTrue="1"/>
  </conditionalFormatting>
  <conditionalFormatting sqref="D2">
    <cfRule type="duplicateValues" dxfId="653" priority="60" stopIfTrue="1"/>
  </conditionalFormatting>
  <conditionalFormatting sqref="D2">
    <cfRule type="duplicateValues" dxfId="652" priority="58" stopIfTrue="1"/>
    <cfRule type="duplicateValues" dxfId="651" priority="59" stopIfTrue="1"/>
  </conditionalFormatting>
  <conditionalFormatting sqref="BC33:BD34 BL33:BL34 AT33:AW34 AE33:AE34">
    <cfRule type="duplicateValues" dxfId="650" priority="57" stopIfTrue="1"/>
  </conditionalFormatting>
  <conditionalFormatting sqref="BC33:BD34 BL33:BL34 AT33:AW34 AE33:AE34">
    <cfRule type="duplicateValues" dxfId="649" priority="55" stopIfTrue="1"/>
    <cfRule type="duplicateValues" dxfId="648" priority="56" stopIfTrue="1"/>
  </conditionalFormatting>
  <conditionalFormatting sqref="BM33:BM34">
    <cfRule type="duplicateValues" dxfId="647" priority="54" stopIfTrue="1"/>
  </conditionalFormatting>
  <conditionalFormatting sqref="BM33:BM34">
    <cfRule type="duplicateValues" dxfId="646" priority="52" stopIfTrue="1"/>
    <cfRule type="duplicateValues" dxfId="645" priority="53" stopIfTrue="1"/>
  </conditionalFormatting>
  <conditionalFormatting sqref="D19">
    <cfRule type="duplicateValues" dxfId="644" priority="51" stopIfTrue="1"/>
  </conditionalFormatting>
  <conditionalFormatting sqref="D19">
    <cfRule type="duplicateValues" dxfId="643" priority="49" stopIfTrue="1"/>
    <cfRule type="duplicateValues" dxfId="642" priority="50" stopIfTrue="1"/>
  </conditionalFormatting>
  <conditionalFormatting sqref="D18">
    <cfRule type="duplicateValues" dxfId="641" priority="48" stopIfTrue="1"/>
  </conditionalFormatting>
  <conditionalFormatting sqref="D18">
    <cfRule type="duplicateValues" dxfId="640" priority="46" stopIfTrue="1"/>
    <cfRule type="duplicateValues" dxfId="639" priority="47" stopIfTrue="1"/>
  </conditionalFormatting>
  <conditionalFormatting sqref="D16">
    <cfRule type="duplicateValues" dxfId="638" priority="45" stopIfTrue="1"/>
  </conditionalFormatting>
  <conditionalFormatting sqref="D16">
    <cfRule type="duplicateValues" dxfId="637" priority="43" stopIfTrue="1"/>
    <cfRule type="duplicateValues" dxfId="636" priority="44" stopIfTrue="1"/>
  </conditionalFormatting>
  <conditionalFormatting sqref="D9:D15">
    <cfRule type="duplicateValues" dxfId="635" priority="42" stopIfTrue="1"/>
  </conditionalFormatting>
  <conditionalFormatting sqref="D9:D15">
    <cfRule type="duplicateValues" dxfId="634" priority="40" stopIfTrue="1"/>
    <cfRule type="duplicateValues" dxfId="633" priority="41" stopIfTrue="1"/>
  </conditionalFormatting>
  <conditionalFormatting sqref="D17">
    <cfRule type="duplicateValues" dxfId="632" priority="39" stopIfTrue="1"/>
  </conditionalFormatting>
  <conditionalFormatting sqref="D17">
    <cfRule type="duplicateValues" dxfId="631" priority="37" stopIfTrue="1"/>
    <cfRule type="duplicateValues" dxfId="630" priority="38" stopIfTrue="1"/>
  </conditionalFormatting>
  <conditionalFormatting sqref="D20">
    <cfRule type="duplicateValues" dxfId="629" priority="36" stopIfTrue="1"/>
  </conditionalFormatting>
  <conditionalFormatting sqref="D20">
    <cfRule type="duplicateValues" dxfId="628" priority="34" stopIfTrue="1"/>
    <cfRule type="duplicateValues" dxfId="627" priority="35" stopIfTrue="1"/>
  </conditionalFormatting>
  <conditionalFormatting sqref="D8">
    <cfRule type="duplicateValues" dxfId="626" priority="31" stopIfTrue="1"/>
  </conditionalFormatting>
  <conditionalFormatting sqref="D8">
    <cfRule type="duplicateValues" dxfId="625" priority="32" stopIfTrue="1"/>
    <cfRule type="duplicateValues" dxfId="624" priority="33" stopIfTrue="1"/>
  </conditionalFormatting>
  <conditionalFormatting sqref="D21">
    <cfRule type="duplicateValues" dxfId="623" priority="28" stopIfTrue="1"/>
  </conditionalFormatting>
  <conditionalFormatting sqref="D21">
    <cfRule type="duplicateValues" dxfId="622" priority="29" stopIfTrue="1"/>
    <cfRule type="duplicateValues" dxfId="621" priority="30" stopIfTrue="1"/>
  </conditionalFormatting>
  <conditionalFormatting sqref="D25">
    <cfRule type="duplicateValues" dxfId="620" priority="27" stopIfTrue="1"/>
  </conditionalFormatting>
  <conditionalFormatting sqref="D25">
    <cfRule type="duplicateValues" dxfId="619" priority="25" stopIfTrue="1"/>
    <cfRule type="duplicateValues" dxfId="618" priority="26" stopIfTrue="1"/>
  </conditionalFormatting>
  <conditionalFormatting sqref="D22">
    <cfRule type="duplicateValues" dxfId="617" priority="24" stopIfTrue="1"/>
  </conditionalFormatting>
  <conditionalFormatting sqref="D22">
    <cfRule type="duplicateValues" dxfId="616" priority="22" stopIfTrue="1"/>
    <cfRule type="duplicateValues" dxfId="615" priority="23" stopIfTrue="1"/>
  </conditionalFormatting>
  <conditionalFormatting sqref="D23">
    <cfRule type="duplicateValues" dxfId="614" priority="21" stopIfTrue="1"/>
  </conditionalFormatting>
  <conditionalFormatting sqref="D23">
    <cfRule type="duplicateValues" dxfId="613" priority="19" stopIfTrue="1"/>
    <cfRule type="duplicateValues" dxfId="612" priority="20" stopIfTrue="1"/>
  </conditionalFormatting>
  <conditionalFormatting sqref="D24">
    <cfRule type="duplicateValues" dxfId="611" priority="18" stopIfTrue="1"/>
  </conditionalFormatting>
  <conditionalFormatting sqref="D24">
    <cfRule type="duplicateValues" dxfId="610" priority="16" stopIfTrue="1"/>
    <cfRule type="duplicateValues" dxfId="609" priority="17" stopIfTrue="1"/>
  </conditionalFormatting>
  <conditionalFormatting sqref="D26">
    <cfRule type="duplicateValues" dxfId="608" priority="13" stopIfTrue="1"/>
  </conditionalFormatting>
  <conditionalFormatting sqref="D26">
    <cfRule type="duplicateValues" dxfId="607" priority="14" stopIfTrue="1"/>
    <cfRule type="duplicateValues" dxfId="606" priority="15" stopIfTrue="1"/>
  </conditionalFormatting>
  <conditionalFormatting sqref="D28">
    <cfRule type="duplicateValues" dxfId="605" priority="10" stopIfTrue="1"/>
  </conditionalFormatting>
  <conditionalFormatting sqref="D28">
    <cfRule type="duplicateValues" dxfId="604" priority="11" stopIfTrue="1"/>
    <cfRule type="duplicateValues" dxfId="603" priority="12" stopIfTrue="1"/>
  </conditionalFormatting>
  <conditionalFormatting sqref="D27">
    <cfRule type="duplicateValues" dxfId="602" priority="7" stopIfTrue="1"/>
  </conditionalFormatting>
  <conditionalFormatting sqref="D27">
    <cfRule type="duplicateValues" dxfId="601" priority="8" stopIfTrue="1"/>
    <cfRule type="duplicateValues" dxfId="600" priority="9" stopIfTrue="1"/>
  </conditionalFormatting>
  <conditionalFormatting sqref="D29">
    <cfRule type="duplicateValues" dxfId="599" priority="4" stopIfTrue="1"/>
  </conditionalFormatting>
  <conditionalFormatting sqref="D29">
    <cfRule type="duplicateValues" dxfId="598" priority="5" stopIfTrue="1"/>
    <cfRule type="duplicateValues" dxfId="597" priority="6" stopIfTrue="1"/>
  </conditionalFormatting>
  <conditionalFormatting sqref="D30:D31">
    <cfRule type="duplicateValues" dxfId="596" priority="1" stopIfTrue="1"/>
  </conditionalFormatting>
  <conditionalFormatting sqref="D30:D31">
    <cfRule type="duplicateValues" dxfId="595" priority="2" stopIfTrue="1"/>
    <cfRule type="duplicateValues" dxfId="594" priority="3" stopIfTrue="1"/>
  </conditionalFormatting>
  <printOptions horizontalCentered="1"/>
  <pageMargins left="0" right="0" top="0" bottom="0" header="0.31496062992125984" footer="0.31496062992125984"/>
  <pageSetup paperSize="122" scale="65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GB20"/>
  <sheetViews>
    <sheetView zoomScale="110" zoomScaleNormal="110" workbookViewId="0">
      <selection activeCell="A11" sqref="A11:XFD11"/>
    </sheetView>
  </sheetViews>
  <sheetFormatPr defaultRowHeight="18"/>
  <cols>
    <col min="1" max="1" width="4.5703125" style="367" customWidth="1"/>
    <col min="2" max="2" width="4.5703125" style="367" hidden="1" customWidth="1"/>
    <col min="3" max="3" width="32.7109375" style="367" hidden="1" customWidth="1"/>
    <col min="4" max="4" width="11.7109375" style="367" customWidth="1"/>
    <col min="5" max="5" width="12.42578125" style="367" customWidth="1"/>
    <col min="6" max="6" width="8.7109375" style="367" hidden="1" customWidth="1"/>
    <col min="7" max="7" width="7.28515625" style="367" hidden="1" customWidth="1"/>
    <col min="8" max="8" width="15.42578125" style="367" customWidth="1"/>
    <col min="9" max="9" width="20.5703125" style="367" customWidth="1"/>
    <col min="10" max="10" width="5.85546875" style="367" customWidth="1"/>
    <col min="11" max="11" width="7" style="367" customWidth="1"/>
    <col min="12" max="12" width="22.5703125" style="367" customWidth="1"/>
    <col min="13" max="13" width="9.5703125" style="367" customWidth="1"/>
    <col min="14" max="14" width="6.140625" style="367" customWidth="1"/>
    <col min="15" max="15" width="4" style="367" customWidth="1"/>
    <col min="16" max="17" width="5.5703125" style="367" customWidth="1"/>
    <col min="18" max="18" width="7.7109375" style="367" customWidth="1"/>
    <col min="19" max="19" width="5.140625" style="367" customWidth="1"/>
    <col min="20" max="20" width="6.28515625" style="367" hidden="1" customWidth="1"/>
    <col min="21" max="22" width="7.28515625" style="367" customWidth="1"/>
    <col min="23" max="23" width="5.140625" style="368" hidden="1" customWidth="1"/>
    <col min="24" max="24" width="4.85546875" style="367" customWidth="1"/>
    <col min="25" max="25" width="18.42578125" style="367" customWidth="1"/>
    <col min="26" max="26" width="4.5703125" style="367" customWidth="1"/>
    <col min="27" max="27" width="4.28515625" style="367" customWidth="1"/>
    <col min="28" max="28" width="4.5703125" style="367" customWidth="1"/>
    <col min="29" max="29" width="4.7109375" style="367" hidden="1" customWidth="1"/>
    <col min="30" max="30" width="6.7109375" style="367" hidden="1" customWidth="1"/>
    <col min="31" max="31" width="3.7109375" style="367" hidden="1" customWidth="1"/>
    <col min="32" max="32" width="4.5703125" style="367" customWidth="1"/>
    <col min="33" max="33" width="6.42578125" style="367" customWidth="1"/>
    <col min="34" max="34" width="9.7109375" style="369" customWidth="1"/>
    <col min="35" max="35" width="4.42578125" style="369" customWidth="1"/>
    <col min="36" max="37" width="4.140625" style="369" customWidth="1"/>
    <col min="38" max="38" width="69.28515625" style="367" customWidth="1"/>
    <col min="39" max="16384" width="9.140625" style="367"/>
  </cols>
  <sheetData>
    <row r="1" spans="1:184" ht="6" customHeight="1" thickBot="1"/>
    <row r="2" spans="1:184" s="538" customFormat="1" ht="23.25" customHeight="1" thickTop="1" thickBot="1">
      <c r="A2" s="1556" t="s">
        <v>1580</v>
      </c>
      <c r="B2" s="1557"/>
      <c r="C2" s="1557"/>
      <c r="D2" s="1557"/>
      <c r="E2" s="1557"/>
      <c r="F2" s="1557"/>
      <c r="G2" s="1557"/>
      <c r="H2" s="1557"/>
      <c r="I2" s="1557"/>
      <c r="J2" s="1557"/>
      <c r="K2" s="1557"/>
      <c r="L2" s="1557"/>
      <c r="M2" s="1557"/>
      <c r="N2" s="1557"/>
      <c r="O2" s="1557"/>
      <c r="P2" s="1557"/>
      <c r="Q2" s="1557"/>
      <c r="R2" s="1557"/>
      <c r="S2" s="1557"/>
      <c r="T2" s="1557"/>
      <c r="U2" s="1557"/>
      <c r="V2" s="1557"/>
      <c r="W2" s="1557"/>
      <c r="X2" s="1557"/>
      <c r="Y2" s="1557"/>
      <c r="Z2" s="1557"/>
      <c r="AA2" s="1557"/>
      <c r="AB2" s="1557"/>
      <c r="AC2" s="1557"/>
      <c r="AD2" s="1557"/>
      <c r="AE2" s="1557"/>
      <c r="AF2" s="535"/>
      <c r="AG2" s="536" t="s">
        <v>51</v>
      </c>
      <c r="AH2" s="537" t="s">
        <v>52</v>
      </c>
      <c r="AI2" s="540"/>
      <c r="AJ2" s="540"/>
      <c r="AK2" s="540"/>
    </row>
    <row r="3" spans="1:184" s="540" customFormat="1" ht="18" customHeight="1" thickTop="1" thickBot="1">
      <c r="A3" s="539" t="s">
        <v>1289</v>
      </c>
      <c r="B3" s="401"/>
      <c r="C3" s="401"/>
      <c r="D3" s="402"/>
      <c r="E3" s="402"/>
      <c r="F3" s="402"/>
      <c r="G3" s="402"/>
      <c r="H3" s="402"/>
      <c r="I3" s="402"/>
      <c r="J3" s="311" t="s">
        <v>36</v>
      </c>
      <c r="K3" s="311"/>
      <c r="L3" s="403" t="s">
        <v>59</v>
      </c>
      <c r="M3" s="404"/>
      <c r="N3" s="405"/>
      <c r="O3" s="405"/>
      <c r="P3" s="405"/>
      <c r="R3" s="541"/>
      <c r="S3" s="542"/>
      <c r="T3" s="542"/>
      <c r="U3" s="542"/>
      <c r="V3" s="542"/>
      <c r="W3" s="543"/>
      <c r="X3" s="406"/>
      <c r="Y3" s="406"/>
      <c r="Z3" s="544" t="s">
        <v>4903</v>
      </c>
      <c r="AA3" s="545"/>
      <c r="AB3" s="407"/>
      <c r="AC3" s="312"/>
      <c r="AD3" s="312"/>
      <c r="AE3" s="312"/>
      <c r="AF3" s="313"/>
      <c r="AG3" s="546"/>
      <c r="AH3" s="547"/>
    </row>
    <row r="4" spans="1:184" s="1486" customFormat="1" ht="12" customHeight="1" thickTop="1">
      <c r="A4" s="372" t="s">
        <v>37</v>
      </c>
      <c r="B4" s="317"/>
      <c r="C4" s="317" t="s">
        <v>13</v>
      </c>
      <c r="D4" s="548" t="s">
        <v>1296</v>
      </c>
      <c r="E4" s="1483" t="s">
        <v>1296</v>
      </c>
      <c r="F4" s="1483"/>
      <c r="G4" s="1483"/>
      <c r="H4" s="1558" t="s">
        <v>15</v>
      </c>
      <c r="I4" s="1552" t="s">
        <v>16</v>
      </c>
      <c r="J4" s="370" t="s">
        <v>17</v>
      </c>
      <c r="K4" s="549" t="s">
        <v>18</v>
      </c>
      <c r="L4" s="1487" t="s">
        <v>19</v>
      </c>
      <c r="M4" s="317" t="s">
        <v>39</v>
      </c>
      <c r="N4" s="373" t="s">
        <v>20</v>
      </c>
      <c r="O4" s="1559" t="s">
        <v>21</v>
      </c>
      <c r="P4" s="1559"/>
      <c r="Q4" s="1559"/>
      <c r="R4" s="374" t="s">
        <v>22</v>
      </c>
      <c r="S4" s="375" t="s">
        <v>38</v>
      </c>
      <c r="T4" s="375"/>
      <c r="U4" s="375" t="s">
        <v>57</v>
      </c>
      <c r="V4" s="375" t="s">
        <v>53</v>
      </c>
      <c r="W4" s="376" t="s">
        <v>8</v>
      </c>
      <c r="X4" s="317" t="s">
        <v>40</v>
      </c>
      <c r="Y4" s="377" t="s">
        <v>41</v>
      </c>
      <c r="Z4" s="1560" t="s">
        <v>23</v>
      </c>
      <c r="AA4" s="1561"/>
      <c r="AB4" s="317" t="s">
        <v>44</v>
      </c>
      <c r="AC4" s="317" t="s">
        <v>45</v>
      </c>
      <c r="AD4" s="317" t="s">
        <v>46</v>
      </c>
      <c r="AE4" s="317"/>
      <c r="AF4" s="378" t="s">
        <v>44</v>
      </c>
      <c r="AG4" s="1484" t="s">
        <v>51</v>
      </c>
      <c r="AH4" s="550" t="s">
        <v>52</v>
      </c>
      <c r="AI4" s="400"/>
      <c r="AJ4" s="400"/>
      <c r="AK4" s="400"/>
    </row>
    <row r="5" spans="1:184" s="1486" customFormat="1" ht="12" customHeight="1" thickBot="1">
      <c r="A5" s="379" t="s">
        <v>47</v>
      </c>
      <c r="B5" s="321"/>
      <c r="C5" s="321" t="s">
        <v>24</v>
      </c>
      <c r="D5" s="318" t="s">
        <v>1297</v>
      </c>
      <c r="E5" s="1485" t="s">
        <v>1298</v>
      </c>
      <c r="F5" s="1485"/>
      <c r="G5" s="1485"/>
      <c r="H5" s="1558"/>
      <c r="I5" s="1554"/>
      <c r="J5" s="370" t="s">
        <v>26</v>
      </c>
      <c r="K5" s="551" t="s">
        <v>26</v>
      </c>
      <c r="L5" s="552" t="s">
        <v>27</v>
      </c>
      <c r="M5" s="553"/>
      <c r="N5" s="380"/>
      <c r="O5" s="1487" t="s">
        <v>30</v>
      </c>
      <c r="P5" s="1487" t="s">
        <v>31</v>
      </c>
      <c r="Q5" s="1487" t="s">
        <v>32</v>
      </c>
      <c r="R5" s="381" t="s">
        <v>33</v>
      </c>
      <c r="S5" s="382" t="s">
        <v>48</v>
      </c>
      <c r="T5" s="382" t="s">
        <v>217</v>
      </c>
      <c r="U5" s="382" t="s">
        <v>58</v>
      </c>
      <c r="V5" s="382" t="s">
        <v>54</v>
      </c>
      <c r="W5" s="383"/>
      <c r="X5" s="379"/>
      <c r="Y5" s="1488" t="s">
        <v>34</v>
      </c>
      <c r="Z5" s="1488" t="s">
        <v>42</v>
      </c>
      <c r="AA5" s="1488" t="s">
        <v>43</v>
      </c>
      <c r="AB5" s="322" t="s">
        <v>49</v>
      </c>
      <c r="AC5" s="321"/>
      <c r="AD5" s="321"/>
      <c r="AE5" s="322"/>
      <c r="AF5" s="385"/>
      <c r="AG5" s="1485"/>
      <c r="AH5" s="554"/>
      <c r="AI5" s="607" t="s">
        <v>50</v>
      </c>
      <c r="AJ5" s="607" t="s">
        <v>0</v>
      </c>
      <c r="AK5" s="608" t="s">
        <v>38</v>
      </c>
      <c r="AL5" s="1552" t="s">
        <v>1325</v>
      </c>
    </row>
    <row r="6" spans="1:184" s="1486" customFormat="1" ht="21.75" hidden="1" customHeight="1" thickTop="1">
      <c r="A6" s="1484"/>
      <c r="B6" s="323"/>
      <c r="C6" s="323"/>
      <c r="D6" s="323"/>
      <c r="E6" s="323"/>
      <c r="F6" s="323"/>
      <c r="G6" s="323"/>
      <c r="H6" s="323"/>
      <c r="I6" s="323"/>
      <c r="J6" s="323"/>
      <c r="K6" s="323"/>
      <c r="L6" s="326"/>
      <c r="M6" s="323"/>
      <c r="N6" s="323"/>
      <c r="O6" s="323"/>
      <c r="P6" s="323"/>
      <c r="Q6" s="323"/>
      <c r="R6" s="326"/>
      <c r="S6" s="555"/>
      <c r="T6" s="555"/>
      <c r="U6" s="555"/>
      <c r="V6" s="555"/>
      <c r="W6" s="556"/>
      <c r="X6" s="323"/>
      <c r="Y6" s="323"/>
      <c r="Z6" s="323"/>
      <c r="AA6" s="323"/>
      <c r="AB6" s="557">
        <f>S6/80</f>
        <v>0</v>
      </c>
      <c r="AC6" s="558">
        <f>AB6+AC5</f>
        <v>0</v>
      </c>
      <c r="AD6" s="559">
        <f>(7+(AC6/60))</f>
        <v>7</v>
      </c>
      <c r="AE6" s="560">
        <f t="shared" ref="AE6:AE11" si="0">FLOOR(AD6,1)</f>
        <v>7</v>
      </c>
      <c r="AF6" s="561">
        <f t="shared" ref="AF6:AF11" si="1">(AE6+((AD6-AE6)*60*0.01))</f>
        <v>7</v>
      </c>
      <c r="AG6" s="1485"/>
      <c r="AH6" s="554"/>
      <c r="AI6" s="400"/>
      <c r="AJ6" s="400"/>
      <c r="AK6" s="608"/>
      <c r="AL6" s="1553"/>
    </row>
    <row r="7" spans="1:184" s="570" customFormat="1" ht="12" customHeight="1" thickTop="1">
      <c r="A7" s="562"/>
      <c r="B7" s="562"/>
      <c r="C7" s="563"/>
      <c r="D7" s="1483"/>
      <c r="E7" s="562"/>
      <c r="F7" s="562"/>
      <c r="G7" s="562"/>
      <c r="H7" s="564"/>
      <c r="I7" s="564"/>
      <c r="J7" s="562"/>
      <c r="K7" s="563"/>
      <c r="L7" s="564" t="s">
        <v>1</v>
      </c>
      <c r="M7" s="1483"/>
      <c r="N7" s="564"/>
      <c r="O7" s="564"/>
      <c r="P7" s="564"/>
      <c r="Q7" s="564"/>
      <c r="R7" s="563"/>
      <c r="S7" s="562"/>
      <c r="T7" s="562"/>
      <c r="U7" s="562"/>
      <c r="V7" s="562"/>
      <c r="W7" s="565"/>
      <c r="X7" s="562"/>
      <c r="Y7" s="566"/>
      <c r="Z7" s="1483"/>
      <c r="AA7" s="567"/>
      <c r="AB7" s="329">
        <f>S7/AI7+AJ7</f>
        <v>0</v>
      </c>
      <c r="AC7" s="329">
        <f>AB7+AC6</f>
        <v>0</v>
      </c>
      <c r="AD7" s="340">
        <f>(8+(AC7/60))</f>
        <v>8</v>
      </c>
      <c r="AE7" s="341">
        <f t="shared" si="0"/>
        <v>8</v>
      </c>
      <c r="AF7" s="340">
        <f t="shared" si="1"/>
        <v>8</v>
      </c>
      <c r="AG7" s="568"/>
      <c r="AH7" s="569"/>
      <c r="AI7" s="569">
        <v>50</v>
      </c>
      <c r="AJ7" s="569">
        <v>0</v>
      </c>
      <c r="AK7" s="608" t="s">
        <v>1391</v>
      </c>
      <c r="AL7" s="1554"/>
    </row>
    <row r="8" spans="1:184" s="792" customFormat="1" ht="18" customHeight="1">
      <c r="A8" s="256"/>
      <c r="B8" s="257">
        <v>43640</v>
      </c>
      <c r="C8" s="713" t="str">
        <f>"*"&amp;D8&amp;"*"</f>
        <v>*PDR1907-0208*</v>
      </c>
      <c r="D8" s="672" t="s">
        <v>4751</v>
      </c>
      <c r="E8" s="256" t="s">
        <v>4750</v>
      </c>
      <c r="F8" s="256"/>
      <c r="G8" s="297" t="s">
        <v>1986</v>
      </c>
      <c r="H8" s="258" t="s">
        <v>1960</v>
      </c>
      <c r="I8" s="258" t="s">
        <v>1985</v>
      </c>
      <c r="J8" s="256">
        <v>1030</v>
      </c>
      <c r="K8" s="257">
        <v>22833</v>
      </c>
      <c r="L8" s="258" t="s">
        <v>1984</v>
      </c>
      <c r="M8" s="260" t="s">
        <v>4749</v>
      </c>
      <c r="N8" s="672"/>
      <c r="O8" s="257" t="s">
        <v>1291</v>
      </c>
      <c r="P8" s="257"/>
      <c r="Q8" s="257"/>
      <c r="R8" s="257">
        <v>43649</v>
      </c>
      <c r="S8" s="256">
        <v>1030</v>
      </c>
      <c r="T8" s="256"/>
      <c r="U8" s="256"/>
      <c r="V8" s="256"/>
      <c r="W8" s="259"/>
      <c r="X8" s="680" t="s">
        <v>1828</v>
      </c>
      <c r="Y8" s="260" t="s">
        <v>1314</v>
      </c>
      <c r="Z8" s="672">
        <v>1040</v>
      </c>
      <c r="AA8" s="261">
        <v>1785</v>
      </c>
      <c r="AB8" s="945">
        <f>S8/AI8+AJ8</f>
        <v>29.714285714285715</v>
      </c>
      <c r="AC8" s="945">
        <f>AB8+'2-7'!AC19</f>
        <v>561.04285714285709</v>
      </c>
      <c r="AD8" s="943">
        <f>(8+(AC8/60))</f>
        <v>17.350714285714282</v>
      </c>
      <c r="AE8" s="944">
        <f t="shared" si="0"/>
        <v>17</v>
      </c>
      <c r="AF8" s="943">
        <f t="shared" si="1"/>
        <v>17.210428571428569</v>
      </c>
      <c r="AG8" s="262" t="s">
        <v>1330</v>
      </c>
      <c r="AH8" s="255" t="s">
        <v>2</v>
      </c>
      <c r="AI8" s="846">
        <v>70</v>
      </c>
      <c r="AJ8" s="846">
        <v>15</v>
      </c>
      <c r="AK8" s="846">
        <v>10</v>
      </c>
      <c r="AL8" s="846" t="s">
        <v>1982</v>
      </c>
    </row>
    <row r="9" spans="1:184" s="792" customFormat="1" ht="15.95" customHeight="1">
      <c r="A9" s="256"/>
      <c r="B9" s="257">
        <v>43624</v>
      </c>
      <c r="C9" s="713" t="str">
        <f>"*"&amp;D9&amp;"*"</f>
        <v>*PDR1907-0070*</v>
      </c>
      <c r="D9" s="672" t="s">
        <v>3650</v>
      </c>
      <c r="E9" s="256" t="s">
        <v>3648</v>
      </c>
      <c r="F9" s="256"/>
      <c r="G9" s="297" t="s">
        <v>3647</v>
      </c>
      <c r="H9" s="258" t="s">
        <v>1328</v>
      </c>
      <c r="I9" s="258" t="s">
        <v>3646</v>
      </c>
      <c r="J9" s="256">
        <v>2200</v>
      </c>
      <c r="K9" s="257">
        <v>22833</v>
      </c>
      <c r="L9" s="258" t="s">
        <v>3645</v>
      </c>
      <c r="M9" s="260" t="s">
        <v>3644</v>
      </c>
      <c r="N9" s="672">
        <v>1368</v>
      </c>
      <c r="O9" s="257" t="s">
        <v>1291</v>
      </c>
      <c r="P9" s="257"/>
      <c r="Q9" s="257"/>
      <c r="R9" s="257">
        <v>43649</v>
      </c>
      <c r="S9" s="256">
        <v>2200</v>
      </c>
      <c r="T9" s="256"/>
      <c r="U9" s="256"/>
      <c r="V9" s="256"/>
      <c r="W9" s="259"/>
      <c r="X9" s="680" t="s">
        <v>1828</v>
      </c>
      <c r="Y9" s="260" t="s">
        <v>3643</v>
      </c>
      <c r="Z9" s="672">
        <v>1058</v>
      </c>
      <c r="AA9" s="261">
        <v>1274</v>
      </c>
      <c r="AB9" s="945">
        <f>S9/AI9+AJ9</f>
        <v>46.428571428571431</v>
      </c>
      <c r="AC9" s="945">
        <f>AB9+'20-6'!AC29</f>
        <v>1114.6985714285713</v>
      </c>
      <c r="AD9" s="943">
        <f>(8+(AC9/60))</f>
        <v>26.578309523809523</v>
      </c>
      <c r="AE9" s="944">
        <f t="shared" si="0"/>
        <v>26</v>
      </c>
      <c r="AF9" s="943">
        <f t="shared" si="1"/>
        <v>26.346985714285715</v>
      </c>
      <c r="AG9" s="262" t="s">
        <v>1330</v>
      </c>
      <c r="AH9" s="846" t="s">
        <v>2151</v>
      </c>
      <c r="AI9" s="846">
        <v>70</v>
      </c>
      <c r="AJ9" s="846">
        <v>15</v>
      </c>
      <c r="AK9" s="846">
        <v>10</v>
      </c>
      <c r="AL9" s="846" t="s">
        <v>3642</v>
      </c>
    </row>
    <row r="10" spans="1:184" s="792" customFormat="1" ht="15.95" customHeight="1">
      <c r="A10" s="256"/>
      <c r="B10" s="257">
        <v>43616</v>
      </c>
      <c r="C10" s="713" t="str">
        <f>"*"&amp;D10&amp;"*"</f>
        <v>*PDR1907-0034*</v>
      </c>
      <c r="D10" s="672" t="s">
        <v>3078</v>
      </c>
      <c r="E10" s="256" t="s">
        <v>3059</v>
      </c>
      <c r="F10" s="256"/>
      <c r="G10" s="297" t="s">
        <v>3060</v>
      </c>
      <c r="H10" s="258" t="s">
        <v>1889</v>
      </c>
      <c r="I10" s="258" t="s">
        <v>3061</v>
      </c>
      <c r="J10" s="256">
        <v>2521</v>
      </c>
      <c r="K10" s="257">
        <v>22833</v>
      </c>
      <c r="L10" s="258" t="s">
        <v>2039</v>
      </c>
      <c r="M10" s="260" t="s">
        <v>3062</v>
      </c>
      <c r="N10" s="672"/>
      <c r="O10" s="257" t="s">
        <v>1291</v>
      </c>
      <c r="P10" s="257"/>
      <c r="Q10" s="257"/>
      <c r="R10" s="257">
        <v>43649</v>
      </c>
      <c r="S10" s="256">
        <v>2524</v>
      </c>
      <c r="T10" s="256"/>
      <c r="U10" s="256"/>
      <c r="V10" s="256"/>
      <c r="W10" s="259"/>
      <c r="X10" s="680" t="s">
        <v>1831</v>
      </c>
      <c r="Y10" s="260" t="s">
        <v>2037</v>
      </c>
      <c r="Z10" s="672">
        <v>483</v>
      </c>
      <c r="AA10" s="261">
        <v>1201</v>
      </c>
      <c r="AB10" s="945">
        <f>S10/AI10+AJ10</f>
        <v>51.057142857142857</v>
      </c>
      <c r="AC10" s="945">
        <f>AB10+'20-6'!AC36</f>
        <v>1496.507142857143</v>
      </c>
      <c r="AD10" s="943">
        <f>(8+(AC10/60))</f>
        <v>32.941785714285714</v>
      </c>
      <c r="AE10" s="944">
        <f t="shared" si="0"/>
        <v>32</v>
      </c>
      <c r="AF10" s="943">
        <f t="shared" si="1"/>
        <v>32.565071428571429</v>
      </c>
      <c r="AG10" s="262" t="s">
        <v>1330</v>
      </c>
      <c r="AH10" s="255" t="s">
        <v>2</v>
      </c>
      <c r="AI10" s="846">
        <v>70</v>
      </c>
      <c r="AJ10" s="255">
        <v>15</v>
      </c>
      <c r="AK10" s="255">
        <v>5</v>
      </c>
      <c r="AL10" s="255" t="s">
        <v>1913</v>
      </c>
    </row>
    <row r="11" spans="1:184" s="792" customFormat="1" ht="18" customHeight="1">
      <c r="A11" s="256"/>
      <c r="B11" s="257">
        <v>43643</v>
      </c>
      <c r="C11" s="713" t="str">
        <f>"*"&amp;D11&amp;"*"</f>
        <v>*PDR1907-0293*</v>
      </c>
      <c r="D11" s="672" t="s">
        <v>5144</v>
      </c>
      <c r="E11" s="256" t="s">
        <v>5143</v>
      </c>
      <c r="F11" s="256"/>
      <c r="G11" s="297" t="s">
        <v>1835</v>
      </c>
      <c r="H11" s="258" t="s">
        <v>1370</v>
      </c>
      <c r="I11" s="258" t="s">
        <v>5142</v>
      </c>
      <c r="J11" s="256">
        <v>2800</v>
      </c>
      <c r="K11" s="257">
        <v>22833</v>
      </c>
      <c r="L11" s="258" t="s">
        <v>1371</v>
      </c>
      <c r="M11" s="260" t="s">
        <v>5141</v>
      </c>
      <c r="N11" s="672"/>
      <c r="O11" s="257"/>
      <c r="P11" s="257"/>
      <c r="Q11" s="257">
        <v>43642</v>
      </c>
      <c r="R11" s="257">
        <v>43649</v>
      </c>
      <c r="S11" s="256">
        <v>2800</v>
      </c>
      <c r="T11" s="256"/>
      <c r="U11" s="256"/>
      <c r="V11" s="256"/>
      <c r="W11" s="259"/>
      <c r="X11" s="680" t="s">
        <v>1828</v>
      </c>
      <c r="Y11" s="260" t="s">
        <v>1304</v>
      </c>
      <c r="Z11" s="672">
        <v>510</v>
      </c>
      <c r="AA11" s="261">
        <v>1325</v>
      </c>
      <c r="AB11" s="1319">
        <f>S11/AI11+AJ11</f>
        <v>55</v>
      </c>
      <c r="AC11" s="1319" t="e">
        <f>AB11+#REF!</f>
        <v>#REF!</v>
      </c>
      <c r="AD11" s="262" t="e">
        <f>(8+(AC11/60))</f>
        <v>#REF!</v>
      </c>
      <c r="AE11" s="1320" t="e">
        <f t="shared" si="0"/>
        <v>#REF!</v>
      </c>
      <c r="AF11" s="262" t="e">
        <f t="shared" si="1"/>
        <v>#REF!</v>
      </c>
      <c r="AG11" s="262" t="s">
        <v>1330</v>
      </c>
      <c r="AH11" s="846" t="s">
        <v>1749</v>
      </c>
      <c r="AI11" s="846">
        <v>70</v>
      </c>
      <c r="AJ11" s="846">
        <v>15</v>
      </c>
      <c r="AK11" s="792">
        <v>10</v>
      </c>
      <c r="AL11" s="792" t="s">
        <v>1832</v>
      </c>
    </row>
    <row r="12" spans="1:184" s="310" customFormat="1" ht="15.95" customHeight="1">
      <c r="A12" s="302"/>
      <c r="B12" s="302"/>
      <c r="C12" s="301"/>
      <c r="D12" s="673"/>
      <c r="E12" s="346"/>
      <c r="F12" s="346"/>
      <c r="G12" s="673"/>
      <c r="H12" s="347"/>
      <c r="I12" s="347"/>
      <c r="J12" s="302"/>
      <c r="K12" s="301"/>
      <c r="L12" s="348" t="s">
        <v>347</v>
      </c>
      <c r="M12" s="348"/>
      <c r="N12" s="348"/>
      <c r="O12" s="389"/>
      <c r="P12" s="349"/>
      <c r="Q12" s="350"/>
      <c r="R12" s="351"/>
      <c r="S12" s="352"/>
      <c r="T12" s="353"/>
      <c r="U12" s="352"/>
      <c r="V12" s="352"/>
      <c r="W12" s="353"/>
      <c r="X12" s="354"/>
      <c r="Y12" s="348"/>
      <c r="Z12" s="355"/>
      <c r="AA12" s="356"/>
      <c r="AB12" s="329">
        <f t="shared" ref="AB12" si="2">S12/AI12+AJ12</f>
        <v>120</v>
      </c>
      <c r="AC12" s="329" t="e">
        <f>AB12+#REF!</f>
        <v>#REF!</v>
      </c>
      <c r="AD12" s="340" t="e">
        <f t="shared" ref="AD12" si="3">(8+(AC12/60))</f>
        <v>#REF!</v>
      </c>
      <c r="AE12" s="341" t="e">
        <f t="shared" ref="AE12" si="4">FLOOR(AD12,1)</f>
        <v>#REF!</v>
      </c>
      <c r="AF12" s="340" t="e">
        <f t="shared" ref="AF12" si="5">(AE12+((AD12-AE12)*60*0.01))</f>
        <v>#REF!</v>
      </c>
      <c r="AG12" s="390"/>
      <c r="AH12" s="390"/>
      <c r="AI12" s="255">
        <v>70</v>
      </c>
      <c r="AJ12" s="290">
        <v>120</v>
      </c>
      <c r="AK12" s="609"/>
      <c r="AL12" s="304"/>
      <c r="AM12" s="391"/>
      <c r="AN12" s="391"/>
    </row>
    <row r="13" spans="1:184" s="310" customFormat="1" ht="15.95" customHeight="1">
      <c r="A13" s="302"/>
      <c r="B13" s="302"/>
      <c r="C13" s="301"/>
      <c r="D13" s="673"/>
      <c r="E13" s="346"/>
      <c r="F13" s="346"/>
      <c r="G13" s="673"/>
      <c r="H13" s="347"/>
      <c r="I13" s="347"/>
      <c r="J13" s="302"/>
      <c r="K13" s="301"/>
      <c r="L13" s="347"/>
      <c r="M13" s="347"/>
      <c r="N13" s="347"/>
      <c r="O13" s="347"/>
      <c r="P13" s="347"/>
      <c r="Q13" s="347"/>
      <c r="R13" s="389"/>
      <c r="S13" s="359"/>
      <c r="T13" s="359"/>
      <c r="U13" s="301"/>
      <c r="V13" s="302"/>
      <c r="W13" s="360"/>
      <c r="X13" s="302"/>
      <c r="Y13" s="302"/>
      <c r="Z13" s="360"/>
      <c r="AA13" s="360"/>
      <c r="AB13" s="346"/>
      <c r="AC13" s="347"/>
      <c r="AD13" s="361"/>
      <c r="AE13" s="362"/>
      <c r="AF13" s="501"/>
      <c r="AG13" s="501"/>
      <c r="AH13" s="305"/>
      <c r="AI13" s="610"/>
      <c r="AJ13" s="611"/>
      <c r="AK13" s="304"/>
      <c r="AL13" s="304"/>
      <c r="AM13" s="391"/>
      <c r="AN13" s="391"/>
    </row>
    <row r="14" spans="1:184" s="310" customFormat="1" ht="15.95" customHeight="1">
      <c r="A14" s="302"/>
      <c r="B14" s="302"/>
      <c r="C14" s="301"/>
      <c r="D14" s="673"/>
      <c r="E14" s="346"/>
      <c r="F14" s="346"/>
      <c r="G14" s="673"/>
      <c r="H14" s="347"/>
      <c r="I14" s="347"/>
      <c r="J14" s="302"/>
      <c r="K14" s="301"/>
      <c r="L14" s="347"/>
      <c r="M14" s="347"/>
      <c r="N14" s="347"/>
      <c r="O14" s="347"/>
      <c r="P14" s="347"/>
      <c r="Q14" s="347"/>
      <c r="R14" s="389"/>
      <c r="S14" s="359"/>
      <c r="T14" s="359"/>
      <c r="U14" s="301"/>
      <c r="V14" s="302"/>
      <c r="W14" s="360"/>
      <c r="X14" s="302"/>
      <c r="Y14" s="302"/>
      <c r="Z14" s="360"/>
      <c r="AA14" s="360"/>
      <c r="AB14" s="346"/>
      <c r="AC14" s="347"/>
      <c r="AD14" s="361"/>
      <c r="AE14" s="362"/>
      <c r="AF14" s="363"/>
      <c r="AG14" s="363"/>
      <c r="AH14" s="364"/>
      <c r="AI14" s="610"/>
      <c r="AJ14" s="611"/>
      <c r="AK14" s="518"/>
      <c r="AL14" s="304"/>
      <c r="AM14" s="391"/>
      <c r="AN14" s="391"/>
    </row>
    <row r="15" spans="1:184" s="388" customFormat="1" ht="15.95" customHeight="1">
      <c r="A15" s="343"/>
      <c r="B15" s="343"/>
      <c r="C15" s="342"/>
      <c r="D15" s="1489"/>
      <c r="E15" s="343"/>
      <c r="F15" s="343"/>
      <c r="G15" s="343"/>
      <c r="H15" s="298"/>
      <c r="I15" s="298"/>
      <c r="J15" s="343">
        <f>SUM(J7:J14)</f>
        <v>8551</v>
      </c>
      <c r="K15" s="342"/>
      <c r="L15" s="298"/>
      <c r="M15" s="1489"/>
      <c r="N15" s="298"/>
      <c r="O15" s="298"/>
      <c r="P15" s="298"/>
      <c r="Q15" s="298"/>
      <c r="R15" s="342"/>
      <c r="S15" s="343">
        <f>SUM(S7:S14)</f>
        <v>8554</v>
      </c>
      <c r="T15" s="343"/>
      <c r="U15" s="343"/>
      <c r="V15" s="343"/>
      <c r="W15" s="366"/>
      <c r="X15" s="343"/>
      <c r="Y15" s="299"/>
      <c r="Z15" s="1489"/>
      <c r="AA15" s="345"/>
      <c r="AB15" s="357">
        <f>SUM(AB7:AB14)</f>
        <v>302.2</v>
      </c>
      <c r="AC15" s="357"/>
      <c r="AD15" s="300"/>
      <c r="AE15" s="358"/>
      <c r="AF15" s="357">
        <f>AB15/60</f>
        <v>5.0366666666666662</v>
      </c>
      <c r="AG15" s="300"/>
      <c r="AH15" s="392"/>
      <c r="AI15" s="392"/>
      <c r="AJ15" s="392"/>
      <c r="AK15" s="518"/>
      <c r="AL15" s="303"/>
      <c r="GB15" s="393"/>
    </row>
    <row r="16" spans="1:184">
      <c r="A16" s="1486"/>
      <c r="B16" s="1486"/>
      <c r="L16" s="394"/>
      <c r="M16" s="395"/>
      <c r="N16" s="395"/>
      <c r="O16" s="395"/>
      <c r="P16" s="395"/>
      <c r="Q16" s="395"/>
      <c r="R16" s="395"/>
      <c r="S16" s="395"/>
      <c r="T16" s="395"/>
      <c r="U16" s="395"/>
      <c r="V16" s="395"/>
      <c r="W16" s="396"/>
      <c r="Y16" s="1486"/>
      <c r="Z16" s="1486"/>
      <c r="AA16" s="1486"/>
      <c r="AK16" s="612"/>
    </row>
    <row r="17" spans="1:40">
      <c r="S17" s="315"/>
      <c r="T17" s="315"/>
      <c r="U17" s="315"/>
      <c r="V17" s="397"/>
      <c r="W17" s="398"/>
      <c r="Z17" s="835" t="s">
        <v>2307</v>
      </c>
    </row>
    <row r="18" spans="1:40">
      <c r="I18" s="369" t="s">
        <v>592</v>
      </c>
      <c r="R18" s="369" t="s">
        <v>594</v>
      </c>
      <c r="W18" s="367"/>
      <c r="AM18" s="315"/>
      <c r="AN18" s="315"/>
    </row>
    <row r="19" spans="1:40" s="1486" customFormat="1">
      <c r="I19" s="1555"/>
      <c r="J19" s="1555"/>
      <c r="R19" s="1555" t="s">
        <v>61</v>
      </c>
      <c r="S19" s="1555"/>
      <c r="T19" s="1555"/>
      <c r="U19" s="1555"/>
      <c r="V19" s="1555"/>
      <c r="W19" s="1555"/>
      <c r="X19" s="1555"/>
      <c r="Y19" s="399"/>
      <c r="Z19" s="399"/>
      <c r="AA19" s="399"/>
      <c r="AH19" s="400"/>
      <c r="AI19" s="400"/>
      <c r="AJ19" s="400"/>
      <c r="AK19" s="369"/>
      <c r="AL19" s="370"/>
      <c r="AM19" s="370"/>
    </row>
    <row r="20" spans="1:40">
      <c r="A20" s="369"/>
      <c r="B20" s="369"/>
      <c r="C20" s="369"/>
      <c r="I20" s="369" t="s">
        <v>593</v>
      </c>
      <c r="M20" s="369"/>
      <c r="T20" s="369"/>
      <c r="W20" s="367"/>
      <c r="AK20" s="400"/>
      <c r="AM20" s="315"/>
      <c r="AN20" s="315"/>
    </row>
  </sheetData>
  <mergeCells count="8">
    <mergeCell ref="AL5:AL7"/>
    <mergeCell ref="I19:J19"/>
    <mergeCell ref="R19:X19"/>
    <mergeCell ref="A2:AE2"/>
    <mergeCell ref="H4:H5"/>
    <mergeCell ref="I4:I5"/>
    <mergeCell ref="O4:Q4"/>
    <mergeCell ref="Z4:AA4"/>
  </mergeCells>
  <conditionalFormatting sqref="AA12">
    <cfRule type="duplicateValues" dxfId="593" priority="27" stopIfTrue="1"/>
  </conditionalFormatting>
  <conditionalFormatting sqref="AA12">
    <cfRule type="duplicateValues" dxfId="592" priority="25" stopIfTrue="1"/>
    <cfRule type="duplicateValues" dxfId="591" priority="26" stopIfTrue="1"/>
  </conditionalFormatting>
  <conditionalFormatting sqref="BC12:BD12 BL12 AT12:AW12">
    <cfRule type="duplicateValues" dxfId="590" priority="24" stopIfTrue="1"/>
  </conditionalFormatting>
  <conditionalFormatting sqref="BC12:BD12 BL12 AT12:AW12">
    <cfRule type="duplicateValues" dxfId="589" priority="22" stopIfTrue="1"/>
    <cfRule type="duplicateValues" dxfId="588" priority="23" stopIfTrue="1"/>
  </conditionalFormatting>
  <conditionalFormatting sqref="BM12">
    <cfRule type="duplicateValues" dxfId="587" priority="21" stopIfTrue="1"/>
  </conditionalFormatting>
  <conditionalFormatting sqref="BM12">
    <cfRule type="duplicateValues" dxfId="586" priority="19" stopIfTrue="1"/>
    <cfRule type="duplicateValues" dxfId="585" priority="20" stopIfTrue="1"/>
  </conditionalFormatting>
  <conditionalFormatting sqref="D2">
    <cfRule type="duplicateValues" dxfId="584" priority="18" stopIfTrue="1"/>
  </conditionalFormatting>
  <conditionalFormatting sqref="D2">
    <cfRule type="duplicateValues" dxfId="583" priority="16" stopIfTrue="1"/>
    <cfRule type="duplicateValues" dxfId="582" priority="17" stopIfTrue="1"/>
  </conditionalFormatting>
  <conditionalFormatting sqref="BC13:BD14 BL13:BL14 AT13:AW14 AE13:AE14">
    <cfRule type="duplicateValues" dxfId="581" priority="15" stopIfTrue="1"/>
  </conditionalFormatting>
  <conditionalFormatting sqref="BC13:BD14 BL13:BL14 AT13:AW14 AE13:AE14">
    <cfRule type="duplicateValues" dxfId="580" priority="13" stopIfTrue="1"/>
    <cfRule type="duplicateValues" dxfId="579" priority="14" stopIfTrue="1"/>
  </conditionalFormatting>
  <conditionalFormatting sqref="BM13:BM14">
    <cfRule type="duplicateValues" dxfId="578" priority="12" stopIfTrue="1"/>
  </conditionalFormatting>
  <conditionalFormatting sqref="BM13:BM14">
    <cfRule type="duplicateValues" dxfId="577" priority="10" stopIfTrue="1"/>
    <cfRule type="duplicateValues" dxfId="576" priority="11" stopIfTrue="1"/>
  </conditionalFormatting>
  <conditionalFormatting sqref="D8">
    <cfRule type="duplicateValues" dxfId="575" priority="9" stopIfTrue="1"/>
  </conditionalFormatting>
  <conditionalFormatting sqref="D8">
    <cfRule type="duplicateValues" dxfId="574" priority="7" stopIfTrue="1"/>
    <cfRule type="duplicateValues" dxfId="573" priority="8" stopIfTrue="1"/>
  </conditionalFormatting>
  <conditionalFormatting sqref="D9:D10">
    <cfRule type="duplicateValues" dxfId="572" priority="6" stopIfTrue="1"/>
  </conditionalFormatting>
  <conditionalFormatting sqref="D9:D10">
    <cfRule type="duplicateValues" dxfId="571" priority="4" stopIfTrue="1"/>
    <cfRule type="duplicateValues" dxfId="570" priority="5" stopIfTrue="1"/>
  </conditionalFormatting>
  <conditionalFormatting sqref="D11">
    <cfRule type="duplicateValues" dxfId="569" priority="1" stopIfTrue="1"/>
  </conditionalFormatting>
  <conditionalFormatting sqref="D11">
    <cfRule type="duplicateValues" dxfId="568" priority="2" stopIfTrue="1"/>
    <cfRule type="duplicateValues" dxfId="567" priority="3" stopIfTrue="1"/>
  </conditionalFormatting>
  <printOptions horizontalCentered="1"/>
  <pageMargins left="0" right="0" top="0" bottom="0" header="0.31496062992125984" footer="0.31496062992125984"/>
  <pageSetup paperSize="122" scale="65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JD28"/>
  <sheetViews>
    <sheetView zoomScale="110" zoomScaleNormal="110" workbookViewId="0">
      <selection activeCell="A19" sqref="A19:XFD19"/>
    </sheetView>
  </sheetViews>
  <sheetFormatPr defaultRowHeight="18"/>
  <cols>
    <col min="1" max="1" width="4.5703125" style="367" customWidth="1"/>
    <col min="2" max="2" width="4.5703125" style="367" hidden="1" customWidth="1"/>
    <col min="3" max="3" width="32.7109375" style="367" hidden="1" customWidth="1"/>
    <col min="4" max="4" width="11.7109375" style="367" customWidth="1"/>
    <col min="5" max="5" width="12.42578125" style="367" customWidth="1"/>
    <col min="6" max="6" width="8.7109375" style="367" hidden="1" customWidth="1"/>
    <col min="7" max="7" width="7.28515625" style="367" hidden="1" customWidth="1"/>
    <col min="8" max="8" width="15.42578125" style="367" customWidth="1"/>
    <col min="9" max="9" width="31.5703125" style="367" customWidth="1"/>
    <col min="10" max="10" width="5.85546875" style="367" customWidth="1"/>
    <col min="11" max="11" width="7" style="367" customWidth="1"/>
    <col min="12" max="12" width="24.7109375" style="367" customWidth="1"/>
    <col min="13" max="13" width="9.85546875" style="367" customWidth="1"/>
    <col min="14" max="14" width="6.140625" style="367" customWidth="1"/>
    <col min="15" max="15" width="4" style="367" customWidth="1"/>
    <col min="16" max="17" width="5.5703125" style="367" customWidth="1"/>
    <col min="18" max="18" width="7.7109375" style="367" customWidth="1"/>
    <col min="19" max="19" width="5.140625" style="367" customWidth="1"/>
    <col min="20" max="20" width="6.28515625" style="367" hidden="1" customWidth="1"/>
    <col min="21" max="22" width="7.28515625" style="367" customWidth="1"/>
    <col min="23" max="23" width="5.140625" style="368" hidden="1" customWidth="1"/>
    <col min="24" max="24" width="4.85546875" style="367" customWidth="1"/>
    <col min="25" max="25" width="18.42578125" style="367" customWidth="1"/>
    <col min="26" max="26" width="4.5703125" style="367" customWidth="1"/>
    <col min="27" max="27" width="4.28515625" style="367" customWidth="1"/>
    <col min="28" max="28" width="4.5703125" style="367" customWidth="1"/>
    <col min="29" max="29" width="4.7109375" style="367" hidden="1" customWidth="1"/>
    <col min="30" max="30" width="6.7109375" style="367" hidden="1" customWidth="1"/>
    <col min="31" max="31" width="3.7109375" style="367" hidden="1" customWidth="1"/>
    <col min="32" max="32" width="4.5703125" style="367" customWidth="1"/>
    <col min="33" max="33" width="6.42578125" style="367" customWidth="1"/>
    <col min="34" max="34" width="6.140625" style="369" customWidth="1"/>
    <col min="35" max="35" width="4.42578125" style="369" customWidth="1"/>
    <col min="36" max="37" width="4.140625" style="369" customWidth="1"/>
    <col min="38" max="38" width="69.28515625" style="367" customWidth="1"/>
    <col min="39" max="16384" width="9.140625" style="367"/>
  </cols>
  <sheetData>
    <row r="1" spans="1:264" ht="6" customHeight="1" thickBot="1"/>
    <row r="2" spans="1:264" s="538" customFormat="1" ht="23.25" customHeight="1" thickTop="1" thickBot="1">
      <c r="A2" s="1556" t="s">
        <v>1580</v>
      </c>
      <c r="B2" s="1557"/>
      <c r="C2" s="1557"/>
      <c r="D2" s="1557"/>
      <c r="E2" s="1557"/>
      <c r="F2" s="1557"/>
      <c r="G2" s="1557"/>
      <c r="H2" s="1557"/>
      <c r="I2" s="1557"/>
      <c r="J2" s="1557"/>
      <c r="K2" s="1557"/>
      <c r="L2" s="1557"/>
      <c r="M2" s="1557"/>
      <c r="N2" s="1557"/>
      <c r="O2" s="1557"/>
      <c r="P2" s="1557"/>
      <c r="Q2" s="1557"/>
      <c r="R2" s="1557"/>
      <c r="S2" s="1557"/>
      <c r="T2" s="1557"/>
      <c r="U2" s="1557"/>
      <c r="V2" s="1557"/>
      <c r="W2" s="1557"/>
      <c r="X2" s="1557"/>
      <c r="Y2" s="1557"/>
      <c r="Z2" s="1557"/>
      <c r="AA2" s="1557"/>
      <c r="AB2" s="1557"/>
      <c r="AC2" s="1557"/>
      <c r="AD2" s="1557"/>
      <c r="AE2" s="1557"/>
      <c r="AF2" s="535"/>
      <c r="AG2" s="536" t="s">
        <v>51</v>
      </c>
      <c r="AH2" s="537" t="s">
        <v>52</v>
      </c>
      <c r="AI2" s="540"/>
      <c r="AJ2" s="540"/>
      <c r="AK2" s="540"/>
    </row>
    <row r="3" spans="1:264" s="540" customFormat="1" ht="18" customHeight="1" thickTop="1" thickBot="1">
      <c r="A3" s="539" t="s">
        <v>1289</v>
      </c>
      <c r="B3" s="401"/>
      <c r="C3" s="401"/>
      <c r="D3" s="402"/>
      <c r="E3" s="402"/>
      <c r="F3" s="402"/>
      <c r="G3" s="402"/>
      <c r="H3" s="402"/>
      <c r="I3" s="402"/>
      <c r="J3" s="311" t="s">
        <v>36</v>
      </c>
      <c r="K3" s="311"/>
      <c r="L3" s="403" t="s">
        <v>59</v>
      </c>
      <c r="M3" s="404"/>
      <c r="N3" s="405"/>
      <c r="O3" s="405"/>
      <c r="P3" s="405"/>
      <c r="R3" s="541"/>
      <c r="S3" s="542"/>
      <c r="T3" s="542"/>
      <c r="U3" s="542"/>
      <c r="V3" s="542"/>
      <c r="W3" s="543"/>
      <c r="X3" s="406"/>
      <c r="Y3" s="406"/>
      <c r="Z3" s="544" t="s">
        <v>4904</v>
      </c>
      <c r="AA3" s="545"/>
      <c r="AB3" s="407"/>
      <c r="AC3" s="312"/>
      <c r="AD3" s="312"/>
      <c r="AE3" s="312"/>
      <c r="AF3" s="313"/>
      <c r="AG3" s="546"/>
      <c r="AH3" s="547"/>
    </row>
    <row r="4" spans="1:264" s="1486" customFormat="1" ht="12" customHeight="1" thickTop="1">
      <c r="A4" s="372" t="s">
        <v>37</v>
      </c>
      <c r="B4" s="317"/>
      <c r="C4" s="317" t="s">
        <v>13</v>
      </c>
      <c r="D4" s="548" t="s">
        <v>1296</v>
      </c>
      <c r="E4" s="1483" t="s">
        <v>1296</v>
      </c>
      <c r="F4" s="1483"/>
      <c r="G4" s="1483"/>
      <c r="H4" s="1558" t="s">
        <v>15</v>
      </c>
      <c r="I4" s="1552" t="s">
        <v>16</v>
      </c>
      <c r="J4" s="370" t="s">
        <v>17</v>
      </c>
      <c r="K4" s="549" t="s">
        <v>18</v>
      </c>
      <c r="L4" s="1487" t="s">
        <v>19</v>
      </c>
      <c r="M4" s="317" t="s">
        <v>39</v>
      </c>
      <c r="N4" s="373" t="s">
        <v>20</v>
      </c>
      <c r="O4" s="1559" t="s">
        <v>21</v>
      </c>
      <c r="P4" s="1559"/>
      <c r="Q4" s="1559"/>
      <c r="R4" s="374" t="s">
        <v>22</v>
      </c>
      <c r="S4" s="375" t="s">
        <v>38</v>
      </c>
      <c r="T4" s="375"/>
      <c r="U4" s="375" t="s">
        <v>57</v>
      </c>
      <c r="V4" s="375" t="s">
        <v>53</v>
      </c>
      <c r="W4" s="376" t="s">
        <v>8</v>
      </c>
      <c r="X4" s="317" t="s">
        <v>40</v>
      </c>
      <c r="Y4" s="377" t="s">
        <v>41</v>
      </c>
      <c r="Z4" s="1560" t="s">
        <v>23</v>
      </c>
      <c r="AA4" s="1561"/>
      <c r="AB4" s="317" t="s">
        <v>44</v>
      </c>
      <c r="AC4" s="317" t="s">
        <v>45</v>
      </c>
      <c r="AD4" s="317" t="s">
        <v>46</v>
      </c>
      <c r="AE4" s="317"/>
      <c r="AF4" s="378" t="s">
        <v>44</v>
      </c>
      <c r="AG4" s="1484" t="s">
        <v>51</v>
      </c>
      <c r="AH4" s="550" t="s">
        <v>52</v>
      </c>
      <c r="AI4" s="400"/>
      <c r="AJ4" s="400"/>
      <c r="AK4" s="400"/>
    </row>
    <row r="5" spans="1:264" s="1486" customFormat="1" ht="12" customHeight="1" thickBot="1">
      <c r="A5" s="379" t="s">
        <v>47</v>
      </c>
      <c r="B5" s="321"/>
      <c r="C5" s="321" t="s">
        <v>24</v>
      </c>
      <c r="D5" s="318" t="s">
        <v>1297</v>
      </c>
      <c r="E5" s="1485" t="s">
        <v>1298</v>
      </c>
      <c r="F5" s="1485"/>
      <c r="G5" s="1485"/>
      <c r="H5" s="1558"/>
      <c r="I5" s="1554"/>
      <c r="J5" s="370" t="s">
        <v>26</v>
      </c>
      <c r="K5" s="551" t="s">
        <v>26</v>
      </c>
      <c r="L5" s="552" t="s">
        <v>27</v>
      </c>
      <c r="M5" s="553"/>
      <c r="N5" s="380"/>
      <c r="O5" s="1487" t="s">
        <v>30</v>
      </c>
      <c r="P5" s="1487" t="s">
        <v>31</v>
      </c>
      <c r="Q5" s="1487" t="s">
        <v>32</v>
      </c>
      <c r="R5" s="381" t="s">
        <v>33</v>
      </c>
      <c r="S5" s="382" t="s">
        <v>48</v>
      </c>
      <c r="T5" s="382" t="s">
        <v>217</v>
      </c>
      <c r="U5" s="382" t="s">
        <v>58</v>
      </c>
      <c r="V5" s="382" t="s">
        <v>54</v>
      </c>
      <c r="W5" s="383"/>
      <c r="X5" s="379"/>
      <c r="Y5" s="1488" t="s">
        <v>34</v>
      </c>
      <c r="Z5" s="1488" t="s">
        <v>42</v>
      </c>
      <c r="AA5" s="1488" t="s">
        <v>43</v>
      </c>
      <c r="AB5" s="322" t="s">
        <v>49</v>
      </c>
      <c r="AC5" s="321"/>
      <c r="AD5" s="321"/>
      <c r="AE5" s="322"/>
      <c r="AF5" s="385"/>
      <c r="AG5" s="1485"/>
      <c r="AH5" s="554"/>
      <c r="AI5" s="607" t="s">
        <v>50</v>
      </c>
      <c r="AJ5" s="607" t="s">
        <v>0</v>
      </c>
      <c r="AK5" s="608" t="s">
        <v>38</v>
      </c>
      <c r="AL5" s="1552" t="s">
        <v>1325</v>
      </c>
    </row>
    <row r="6" spans="1:264" s="1486" customFormat="1" ht="21.75" hidden="1" customHeight="1" thickTop="1">
      <c r="A6" s="1484"/>
      <c r="B6" s="323"/>
      <c r="C6" s="323"/>
      <c r="D6" s="323"/>
      <c r="E6" s="323"/>
      <c r="F6" s="323"/>
      <c r="G6" s="323"/>
      <c r="H6" s="323"/>
      <c r="I6" s="323"/>
      <c r="J6" s="323"/>
      <c r="K6" s="323"/>
      <c r="L6" s="326"/>
      <c r="M6" s="323"/>
      <c r="N6" s="323"/>
      <c r="O6" s="323"/>
      <c r="P6" s="323"/>
      <c r="Q6" s="323"/>
      <c r="R6" s="326"/>
      <c r="S6" s="555"/>
      <c r="T6" s="555"/>
      <c r="U6" s="555"/>
      <c r="V6" s="555"/>
      <c r="W6" s="556"/>
      <c r="X6" s="323"/>
      <c r="Y6" s="323"/>
      <c r="Z6" s="323"/>
      <c r="AA6" s="323"/>
      <c r="AB6" s="557">
        <f>S6/80</f>
        <v>0</v>
      </c>
      <c r="AC6" s="558">
        <f>AB6+AC5</f>
        <v>0</v>
      </c>
      <c r="AD6" s="559">
        <f>(7+(AC6/60))</f>
        <v>7</v>
      </c>
      <c r="AE6" s="560">
        <f>FLOOR(AD6,1)</f>
        <v>7</v>
      </c>
      <c r="AF6" s="561">
        <f>(AE6+((AD6-AE6)*60*0.01))</f>
        <v>7</v>
      </c>
      <c r="AG6" s="1485"/>
      <c r="AH6" s="554"/>
      <c r="AI6" s="400"/>
      <c r="AJ6" s="400"/>
      <c r="AK6" s="608"/>
      <c r="AL6" s="1553"/>
    </row>
    <row r="7" spans="1:264" s="570" customFormat="1" ht="12" customHeight="1" thickTop="1">
      <c r="A7" s="562"/>
      <c r="B7" s="562"/>
      <c r="C7" s="563"/>
      <c r="D7" s="1483"/>
      <c r="E7" s="562"/>
      <c r="F7" s="562"/>
      <c r="G7" s="562"/>
      <c r="H7" s="564"/>
      <c r="I7" s="564"/>
      <c r="J7" s="562"/>
      <c r="K7" s="563"/>
      <c r="L7" s="564" t="s">
        <v>1</v>
      </c>
      <c r="M7" s="1483"/>
      <c r="N7" s="564"/>
      <c r="O7" s="564"/>
      <c r="P7" s="564"/>
      <c r="Q7" s="564"/>
      <c r="R7" s="563"/>
      <c r="S7" s="562"/>
      <c r="T7" s="562"/>
      <c r="U7" s="562"/>
      <c r="V7" s="562"/>
      <c r="W7" s="565"/>
      <c r="X7" s="562"/>
      <c r="Y7" s="566"/>
      <c r="Z7" s="1483"/>
      <c r="AA7" s="567"/>
      <c r="AB7" s="329">
        <f>S7/AI7+AJ7</f>
        <v>0</v>
      </c>
      <c r="AC7" s="329">
        <f>AB7+AC6</f>
        <v>0</v>
      </c>
      <c r="AD7" s="340">
        <f>(8+(AC7/60))</f>
        <v>8</v>
      </c>
      <c r="AE7" s="341">
        <f>FLOOR(AD7,1)</f>
        <v>8</v>
      </c>
      <c r="AF7" s="340">
        <f>(AE7+((AD7-AE7)*60*0.01))</f>
        <v>8</v>
      </c>
      <c r="AG7" s="568"/>
      <c r="AH7" s="569"/>
      <c r="AI7" s="569">
        <v>50</v>
      </c>
      <c r="AJ7" s="569">
        <v>0</v>
      </c>
      <c r="AK7" s="608" t="s">
        <v>1391</v>
      </c>
      <c r="AL7" s="1554"/>
    </row>
    <row r="8" spans="1:264" s="792" customFormat="1" ht="15.95" customHeight="1">
      <c r="A8" s="256"/>
      <c r="B8" s="257">
        <v>43640</v>
      </c>
      <c r="C8" s="713" t="str">
        <f t="shared" ref="C8:C19" si="0">"*"&amp;D8&amp;"*"</f>
        <v>*PDR1907-0179*</v>
      </c>
      <c r="D8" s="672" t="s">
        <v>4881</v>
      </c>
      <c r="E8" s="256" t="s">
        <v>4874</v>
      </c>
      <c r="F8" s="256"/>
      <c r="G8" s="297" t="s">
        <v>4828</v>
      </c>
      <c r="H8" s="258" t="s">
        <v>4671</v>
      </c>
      <c r="I8" s="258" t="s">
        <v>4827</v>
      </c>
      <c r="J8" s="256">
        <v>1337</v>
      </c>
      <c r="K8" s="257">
        <v>22835</v>
      </c>
      <c r="L8" s="258" t="s">
        <v>4826</v>
      </c>
      <c r="M8" s="260" t="s">
        <v>4825</v>
      </c>
      <c r="N8" s="672"/>
      <c r="O8" s="257" t="s">
        <v>1291</v>
      </c>
      <c r="P8" s="257"/>
      <c r="Q8" s="257"/>
      <c r="R8" s="257">
        <v>43650</v>
      </c>
      <c r="S8" s="256">
        <v>1337</v>
      </c>
      <c r="T8" s="256"/>
      <c r="U8" s="256"/>
      <c r="V8" s="256"/>
      <c r="W8" s="259"/>
      <c r="X8" s="680" t="s">
        <v>1831</v>
      </c>
      <c r="Y8" s="260" t="s">
        <v>1306</v>
      </c>
      <c r="Z8" s="672">
        <v>462</v>
      </c>
      <c r="AA8" s="261">
        <v>1439</v>
      </c>
      <c r="AB8" s="357">
        <f t="shared" ref="AB8:AB20" si="1">S8/AI8+AJ8</f>
        <v>34.1</v>
      </c>
      <c r="AC8" s="357">
        <f t="shared" ref="AC8:AC18" si="2">AB8+AC7</f>
        <v>34.1</v>
      </c>
      <c r="AD8" s="300">
        <f t="shared" ref="AD8:AD20" si="3">(8+(AC8/60))</f>
        <v>8.5683333333333334</v>
      </c>
      <c r="AE8" s="358">
        <f t="shared" ref="AE8:AE20" si="4">FLOOR(AD8,1)</f>
        <v>8</v>
      </c>
      <c r="AF8" s="300">
        <f t="shared" ref="AF8:AF20" si="5">(AE8+((AD8-AE8)*60*0.01))</f>
        <v>8.3409999999999993</v>
      </c>
      <c r="AG8" s="262" t="s">
        <v>1330</v>
      </c>
      <c r="AH8" s="255" t="s">
        <v>2</v>
      </c>
      <c r="AI8" s="255">
        <v>70</v>
      </c>
      <c r="AJ8" s="255">
        <v>15</v>
      </c>
      <c r="AK8" s="255">
        <v>20</v>
      </c>
      <c r="AL8" s="255">
        <v>0</v>
      </c>
    </row>
    <row r="9" spans="1:264" s="792" customFormat="1" ht="15.95" customHeight="1">
      <c r="A9" s="256"/>
      <c r="B9" s="257">
        <v>43640</v>
      </c>
      <c r="C9" s="713" t="str">
        <f t="shared" si="0"/>
        <v>*PDR1907-0180*</v>
      </c>
      <c r="D9" s="672" t="s">
        <v>4880</v>
      </c>
      <c r="E9" s="256" t="s">
        <v>4874</v>
      </c>
      <c r="F9" s="256"/>
      <c r="G9" s="297" t="s">
        <v>4837</v>
      </c>
      <c r="H9" s="258" t="s">
        <v>4671</v>
      </c>
      <c r="I9" s="258" t="s">
        <v>4836</v>
      </c>
      <c r="J9" s="256">
        <v>1070</v>
      </c>
      <c r="K9" s="257">
        <v>22835</v>
      </c>
      <c r="L9" s="258" t="s">
        <v>4835</v>
      </c>
      <c r="M9" s="260" t="s">
        <v>4834</v>
      </c>
      <c r="N9" s="672"/>
      <c r="O9" s="257" t="s">
        <v>1291</v>
      </c>
      <c r="P9" s="257"/>
      <c r="Q9" s="257"/>
      <c r="R9" s="257">
        <v>43650</v>
      </c>
      <c r="S9" s="256">
        <v>1070</v>
      </c>
      <c r="T9" s="256"/>
      <c r="U9" s="256"/>
      <c r="V9" s="256"/>
      <c r="W9" s="259"/>
      <c r="X9" s="680" t="s">
        <v>1831</v>
      </c>
      <c r="Y9" s="260" t="s">
        <v>1306</v>
      </c>
      <c r="Z9" s="672">
        <v>462</v>
      </c>
      <c r="AA9" s="261">
        <v>1439</v>
      </c>
      <c r="AB9" s="357">
        <f t="shared" si="1"/>
        <v>30.285714285714285</v>
      </c>
      <c r="AC9" s="357">
        <f t="shared" si="2"/>
        <v>64.385714285714286</v>
      </c>
      <c r="AD9" s="300">
        <f t="shared" si="3"/>
        <v>9.0730952380952381</v>
      </c>
      <c r="AE9" s="358">
        <f t="shared" si="4"/>
        <v>9</v>
      </c>
      <c r="AF9" s="300">
        <f t="shared" si="5"/>
        <v>9.0438571428571422</v>
      </c>
      <c r="AG9" s="262" t="s">
        <v>1330</v>
      </c>
      <c r="AH9" s="255" t="s">
        <v>2</v>
      </c>
      <c r="AI9" s="255">
        <v>70</v>
      </c>
      <c r="AJ9" s="255">
        <v>15</v>
      </c>
      <c r="AK9" s="255">
        <v>20</v>
      </c>
      <c r="AL9" s="255">
        <v>0</v>
      </c>
    </row>
    <row r="10" spans="1:264" s="792" customFormat="1" ht="15.95" customHeight="1">
      <c r="A10" s="256"/>
      <c r="B10" s="257">
        <v>43640</v>
      </c>
      <c r="C10" s="713" t="str">
        <f t="shared" si="0"/>
        <v>*PDR1907-0181*</v>
      </c>
      <c r="D10" s="672" t="s">
        <v>4879</v>
      </c>
      <c r="E10" s="256" t="s">
        <v>4874</v>
      </c>
      <c r="F10" s="256"/>
      <c r="G10" s="297" t="s">
        <v>4844</v>
      </c>
      <c r="H10" s="258" t="s">
        <v>4671</v>
      </c>
      <c r="I10" s="258" t="s">
        <v>4843</v>
      </c>
      <c r="J10" s="256">
        <v>1287</v>
      </c>
      <c r="K10" s="257">
        <v>22835</v>
      </c>
      <c r="L10" s="258" t="s">
        <v>4842</v>
      </c>
      <c r="M10" s="260" t="s">
        <v>4841</v>
      </c>
      <c r="N10" s="672"/>
      <c r="O10" s="257" t="s">
        <v>1291</v>
      </c>
      <c r="P10" s="257"/>
      <c r="Q10" s="257"/>
      <c r="R10" s="257">
        <v>43650</v>
      </c>
      <c r="S10" s="256">
        <v>1287</v>
      </c>
      <c r="T10" s="256"/>
      <c r="U10" s="256"/>
      <c r="V10" s="256"/>
      <c r="W10" s="259"/>
      <c r="X10" s="680" t="s">
        <v>1831</v>
      </c>
      <c r="Y10" s="260" t="s">
        <v>1306</v>
      </c>
      <c r="Z10" s="672">
        <v>462</v>
      </c>
      <c r="AA10" s="261">
        <v>1439</v>
      </c>
      <c r="AB10" s="357">
        <f t="shared" si="1"/>
        <v>33.385714285714286</v>
      </c>
      <c r="AC10" s="357">
        <f t="shared" si="2"/>
        <v>97.771428571428572</v>
      </c>
      <c r="AD10" s="300">
        <f t="shared" si="3"/>
        <v>9.6295238095238105</v>
      </c>
      <c r="AE10" s="358">
        <f t="shared" si="4"/>
        <v>9</v>
      </c>
      <c r="AF10" s="300">
        <f t="shared" si="5"/>
        <v>9.377714285714287</v>
      </c>
      <c r="AG10" s="262" t="s">
        <v>1330</v>
      </c>
      <c r="AH10" s="255" t="s">
        <v>2</v>
      </c>
      <c r="AI10" s="255">
        <v>70</v>
      </c>
      <c r="AJ10" s="255">
        <v>15</v>
      </c>
      <c r="AK10" s="255">
        <v>20</v>
      </c>
      <c r="AL10" s="255">
        <v>0</v>
      </c>
    </row>
    <row r="11" spans="1:264" s="792" customFormat="1" ht="15.95" customHeight="1">
      <c r="A11" s="256"/>
      <c r="B11" s="257">
        <v>43640</v>
      </c>
      <c r="C11" s="713" t="str">
        <f t="shared" si="0"/>
        <v>*PDR1907-0182*</v>
      </c>
      <c r="D11" s="672" t="s">
        <v>4878</v>
      </c>
      <c r="E11" s="256" t="s">
        <v>4874</v>
      </c>
      <c r="F11" s="256"/>
      <c r="G11" s="297" t="s">
        <v>4851</v>
      </c>
      <c r="H11" s="258" t="s">
        <v>4671</v>
      </c>
      <c r="I11" s="258" t="s">
        <v>4850</v>
      </c>
      <c r="J11" s="256">
        <v>1000</v>
      </c>
      <c r="K11" s="257">
        <v>22835</v>
      </c>
      <c r="L11" s="258" t="s">
        <v>4849</v>
      </c>
      <c r="M11" s="260" t="s">
        <v>4848</v>
      </c>
      <c r="N11" s="672"/>
      <c r="O11" s="257" t="s">
        <v>1291</v>
      </c>
      <c r="P11" s="257"/>
      <c r="Q11" s="257"/>
      <c r="R11" s="257">
        <v>43650</v>
      </c>
      <c r="S11" s="256">
        <v>1000</v>
      </c>
      <c r="T11" s="256"/>
      <c r="U11" s="256"/>
      <c r="V11" s="256"/>
      <c r="W11" s="259"/>
      <c r="X11" s="680" t="s">
        <v>1831</v>
      </c>
      <c r="Y11" s="260" t="s">
        <v>1306</v>
      </c>
      <c r="Z11" s="672">
        <v>462</v>
      </c>
      <c r="AA11" s="261">
        <v>1439</v>
      </c>
      <c r="AB11" s="357">
        <f t="shared" si="1"/>
        <v>29.285714285714285</v>
      </c>
      <c r="AC11" s="357">
        <f t="shared" si="2"/>
        <v>127.05714285714285</v>
      </c>
      <c r="AD11" s="300">
        <f t="shared" si="3"/>
        <v>10.117619047619048</v>
      </c>
      <c r="AE11" s="358">
        <f t="shared" si="4"/>
        <v>10</v>
      </c>
      <c r="AF11" s="300">
        <f t="shared" si="5"/>
        <v>10.070571428571428</v>
      </c>
      <c r="AG11" s="262" t="s">
        <v>1330</v>
      </c>
      <c r="AH11" s="255" t="s">
        <v>2</v>
      </c>
      <c r="AI11" s="255">
        <v>70</v>
      </c>
      <c r="AJ11" s="255">
        <v>15</v>
      </c>
      <c r="AK11" s="255">
        <v>20</v>
      </c>
      <c r="AL11" s="255">
        <v>0</v>
      </c>
    </row>
    <row r="12" spans="1:264" s="792" customFormat="1" ht="15.95" customHeight="1">
      <c r="A12" s="256"/>
      <c r="B12" s="257">
        <v>43640</v>
      </c>
      <c r="C12" s="713" t="str">
        <f t="shared" si="0"/>
        <v>*PDR1907-0183*</v>
      </c>
      <c r="D12" s="672" t="s">
        <v>4877</v>
      </c>
      <c r="E12" s="256" t="s">
        <v>4874</v>
      </c>
      <c r="F12" s="256"/>
      <c r="G12" s="297" t="s">
        <v>4859</v>
      </c>
      <c r="H12" s="258" t="s">
        <v>4671</v>
      </c>
      <c r="I12" s="258" t="s">
        <v>4858</v>
      </c>
      <c r="J12" s="256">
        <v>1000</v>
      </c>
      <c r="K12" s="257">
        <v>22835</v>
      </c>
      <c r="L12" s="258" t="s">
        <v>4857</v>
      </c>
      <c r="M12" s="260" t="s">
        <v>4856</v>
      </c>
      <c r="N12" s="672"/>
      <c r="O12" s="257" t="s">
        <v>1291</v>
      </c>
      <c r="P12" s="257"/>
      <c r="Q12" s="257"/>
      <c r="R12" s="257">
        <v>43650</v>
      </c>
      <c r="S12" s="256">
        <v>1000</v>
      </c>
      <c r="T12" s="256"/>
      <c r="U12" s="256"/>
      <c r="V12" s="256"/>
      <c r="W12" s="259"/>
      <c r="X12" s="680" t="s">
        <v>1831</v>
      </c>
      <c r="Y12" s="260" t="s">
        <v>1306</v>
      </c>
      <c r="Z12" s="672">
        <v>462</v>
      </c>
      <c r="AA12" s="261">
        <v>1439</v>
      </c>
      <c r="AB12" s="357">
        <f t="shared" si="1"/>
        <v>29.285714285714285</v>
      </c>
      <c r="AC12" s="357">
        <f t="shared" si="2"/>
        <v>156.34285714285713</v>
      </c>
      <c r="AD12" s="300">
        <f t="shared" si="3"/>
        <v>10.605714285714285</v>
      </c>
      <c r="AE12" s="358">
        <f t="shared" si="4"/>
        <v>10</v>
      </c>
      <c r="AF12" s="300">
        <f t="shared" si="5"/>
        <v>10.363428571428571</v>
      </c>
      <c r="AG12" s="262" t="s">
        <v>1330</v>
      </c>
      <c r="AH12" s="255" t="s">
        <v>2</v>
      </c>
      <c r="AI12" s="255">
        <v>70</v>
      </c>
      <c r="AJ12" s="255">
        <v>15</v>
      </c>
      <c r="AK12" s="255">
        <v>20</v>
      </c>
      <c r="AL12" s="255">
        <v>0</v>
      </c>
    </row>
    <row r="13" spans="1:264" s="792" customFormat="1" ht="15.95" customHeight="1">
      <c r="A13" s="256"/>
      <c r="B13" s="257">
        <v>43640</v>
      </c>
      <c r="C13" s="713" t="str">
        <f t="shared" si="0"/>
        <v>*PDR1907-0184*</v>
      </c>
      <c r="D13" s="672" t="s">
        <v>4876</v>
      </c>
      <c r="E13" s="256" t="s">
        <v>4874</v>
      </c>
      <c r="F13" s="256"/>
      <c r="G13" s="297" t="s">
        <v>4870</v>
      </c>
      <c r="H13" s="258" t="s">
        <v>4671</v>
      </c>
      <c r="I13" s="258" t="s">
        <v>4869</v>
      </c>
      <c r="J13" s="256">
        <v>1070</v>
      </c>
      <c r="K13" s="257">
        <v>22835</v>
      </c>
      <c r="L13" s="258" t="s">
        <v>1845</v>
      </c>
      <c r="M13" s="260" t="s">
        <v>4868</v>
      </c>
      <c r="N13" s="672"/>
      <c r="O13" s="257" t="s">
        <v>1291</v>
      </c>
      <c r="P13" s="257"/>
      <c r="Q13" s="257"/>
      <c r="R13" s="257">
        <v>43650</v>
      </c>
      <c r="S13" s="256">
        <v>1070</v>
      </c>
      <c r="T13" s="256"/>
      <c r="U13" s="256"/>
      <c r="V13" s="256"/>
      <c r="W13" s="259"/>
      <c r="X13" s="680" t="s">
        <v>1831</v>
      </c>
      <c r="Y13" s="260" t="s">
        <v>1306</v>
      </c>
      <c r="Z13" s="672">
        <v>462</v>
      </c>
      <c r="AA13" s="261">
        <v>1439</v>
      </c>
      <c r="AB13" s="357">
        <f t="shared" si="1"/>
        <v>30.285714285714285</v>
      </c>
      <c r="AC13" s="357">
        <f t="shared" si="2"/>
        <v>186.62857142857141</v>
      </c>
      <c r="AD13" s="300">
        <f t="shared" si="3"/>
        <v>11.11047619047619</v>
      </c>
      <c r="AE13" s="358">
        <f t="shared" si="4"/>
        <v>11</v>
      </c>
      <c r="AF13" s="300">
        <f t="shared" si="5"/>
        <v>11.066285714285714</v>
      </c>
      <c r="AG13" s="262" t="s">
        <v>1330</v>
      </c>
      <c r="AH13" s="255" t="s">
        <v>2</v>
      </c>
      <c r="AI13" s="255">
        <v>70</v>
      </c>
      <c r="AJ13" s="255">
        <v>15</v>
      </c>
      <c r="AK13" s="255">
        <v>20</v>
      </c>
      <c r="AL13" s="255">
        <v>0</v>
      </c>
    </row>
    <row r="14" spans="1:264" s="792" customFormat="1" ht="15.95" customHeight="1">
      <c r="A14" s="256"/>
      <c r="B14" s="257">
        <v>43640</v>
      </c>
      <c r="C14" s="713" t="str">
        <f t="shared" si="0"/>
        <v>*PDR1907-0185*</v>
      </c>
      <c r="D14" s="672" t="s">
        <v>4875</v>
      </c>
      <c r="E14" s="256" t="s">
        <v>4874</v>
      </c>
      <c r="F14" s="256"/>
      <c r="G14" s="297" t="s">
        <v>4864</v>
      </c>
      <c r="H14" s="258" t="s">
        <v>4671</v>
      </c>
      <c r="I14" s="258" t="s">
        <v>4863</v>
      </c>
      <c r="J14" s="256">
        <v>1000</v>
      </c>
      <c r="K14" s="257">
        <v>22835</v>
      </c>
      <c r="L14" s="258" t="s">
        <v>4862</v>
      </c>
      <c r="M14" s="260" t="s">
        <v>4861</v>
      </c>
      <c r="N14" s="672"/>
      <c r="O14" s="257" t="s">
        <v>1291</v>
      </c>
      <c r="P14" s="257"/>
      <c r="Q14" s="257"/>
      <c r="R14" s="257">
        <v>43650</v>
      </c>
      <c r="S14" s="256">
        <v>1000</v>
      </c>
      <c r="T14" s="256"/>
      <c r="U14" s="256"/>
      <c r="V14" s="256"/>
      <c r="W14" s="259"/>
      <c r="X14" s="680" t="s">
        <v>1831</v>
      </c>
      <c r="Y14" s="260" t="s">
        <v>1306</v>
      </c>
      <c r="Z14" s="672">
        <v>462</v>
      </c>
      <c r="AA14" s="261">
        <v>1439</v>
      </c>
      <c r="AB14" s="357">
        <f t="shared" si="1"/>
        <v>29.285714285714285</v>
      </c>
      <c r="AC14" s="357">
        <f t="shared" si="2"/>
        <v>215.91428571428568</v>
      </c>
      <c r="AD14" s="300">
        <f t="shared" si="3"/>
        <v>11.598571428571429</v>
      </c>
      <c r="AE14" s="358">
        <f t="shared" si="4"/>
        <v>11</v>
      </c>
      <c r="AF14" s="300">
        <f t="shared" si="5"/>
        <v>11.359142857142857</v>
      </c>
      <c r="AG14" s="262" t="s">
        <v>1330</v>
      </c>
      <c r="AH14" s="255" t="s">
        <v>2</v>
      </c>
      <c r="AI14" s="255">
        <v>70</v>
      </c>
      <c r="AJ14" s="255">
        <v>15</v>
      </c>
      <c r="AK14" s="255">
        <v>20</v>
      </c>
      <c r="AL14" s="255">
        <v>0</v>
      </c>
    </row>
    <row r="15" spans="1:264" s="295" customFormat="1" ht="18" customHeight="1">
      <c r="A15" s="256"/>
      <c r="B15" s="257">
        <v>43629</v>
      </c>
      <c r="C15" s="713" t="str">
        <f t="shared" si="0"/>
        <v>*PDR1907-0099*</v>
      </c>
      <c r="D15" s="672" t="s">
        <v>3976</v>
      </c>
      <c r="E15" s="256" t="s">
        <v>3975</v>
      </c>
      <c r="F15" s="256"/>
      <c r="G15" s="297" t="s">
        <v>3974</v>
      </c>
      <c r="H15" s="258" t="s">
        <v>1305</v>
      </c>
      <c r="I15" s="258" t="s">
        <v>3973</v>
      </c>
      <c r="J15" s="256">
        <v>300</v>
      </c>
      <c r="K15" s="257">
        <v>22835</v>
      </c>
      <c r="L15" s="258" t="s">
        <v>1318</v>
      </c>
      <c r="M15" s="260" t="s">
        <v>3972</v>
      </c>
      <c r="N15" s="672"/>
      <c r="O15" s="257" t="s">
        <v>1291</v>
      </c>
      <c r="P15" s="257"/>
      <c r="Q15" s="257"/>
      <c r="R15" s="257">
        <v>43650</v>
      </c>
      <c r="S15" s="256">
        <v>300</v>
      </c>
      <c r="T15" s="256"/>
      <c r="U15" s="256"/>
      <c r="V15" s="256"/>
      <c r="W15" s="259"/>
      <c r="X15" s="680" t="s">
        <v>1828</v>
      </c>
      <c r="Y15" s="260" t="s">
        <v>492</v>
      </c>
      <c r="Z15" s="672">
        <v>604</v>
      </c>
      <c r="AA15" s="261">
        <v>1765</v>
      </c>
      <c r="AB15" s="357">
        <f t="shared" si="1"/>
        <v>19.285714285714285</v>
      </c>
      <c r="AC15" s="357">
        <f t="shared" si="2"/>
        <v>235.19999999999996</v>
      </c>
      <c r="AD15" s="300">
        <f t="shared" si="3"/>
        <v>11.92</v>
      </c>
      <c r="AE15" s="358">
        <f t="shared" si="4"/>
        <v>11</v>
      </c>
      <c r="AF15" s="300">
        <f t="shared" si="5"/>
        <v>11.552</v>
      </c>
      <c r="AG15" s="262" t="s">
        <v>1330</v>
      </c>
      <c r="AH15" s="255" t="s">
        <v>2</v>
      </c>
      <c r="AI15" s="255">
        <v>70</v>
      </c>
      <c r="AJ15" s="255">
        <v>15</v>
      </c>
      <c r="AK15" s="255">
        <v>10</v>
      </c>
      <c r="AL15" s="255" t="s">
        <v>3940</v>
      </c>
      <c r="AM15" s="792"/>
      <c r="AN15" s="792"/>
      <c r="AO15" s="792"/>
      <c r="AP15" s="792"/>
      <c r="AQ15" s="792"/>
      <c r="AR15" s="792"/>
      <c r="AS15" s="792"/>
      <c r="AT15" s="792"/>
      <c r="AU15" s="792"/>
      <c r="AV15" s="792"/>
      <c r="AW15" s="792"/>
      <c r="AX15" s="792"/>
      <c r="AY15" s="792"/>
      <c r="AZ15" s="792"/>
      <c r="BA15" s="792"/>
      <c r="BB15" s="792"/>
      <c r="BC15" s="792"/>
      <c r="BD15" s="792"/>
      <c r="BE15" s="792"/>
      <c r="BF15" s="792"/>
      <c r="BG15" s="792"/>
      <c r="BH15" s="792"/>
      <c r="BI15" s="792"/>
      <c r="BJ15" s="792"/>
      <c r="BK15" s="792"/>
      <c r="BL15" s="792"/>
      <c r="BM15" s="792"/>
      <c r="BN15" s="792"/>
      <c r="BO15" s="792"/>
      <c r="BP15" s="792"/>
      <c r="BQ15" s="792"/>
      <c r="BR15" s="792"/>
      <c r="BS15" s="792"/>
      <c r="BT15" s="792"/>
      <c r="BU15" s="792"/>
      <c r="BV15" s="792"/>
      <c r="BW15" s="792"/>
      <c r="BX15" s="792"/>
      <c r="BY15" s="792"/>
      <c r="BZ15" s="792"/>
      <c r="CA15" s="792"/>
      <c r="CB15" s="792"/>
      <c r="CC15" s="792"/>
      <c r="CD15" s="792"/>
      <c r="CE15" s="792"/>
      <c r="CF15" s="792"/>
      <c r="CG15" s="792"/>
      <c r="CH15" s="792"/>
      <c r="CI15" s="792"/>
      <c r="CJ15" s="792"/>
      <c r="CK15" s="792"/>
      <c r="CL15" s="792"/>
      <c r="CM15" s="792"/>
      <c r="CN15" s="792"/>
      <c r="CO15" s="792"/>
      <c r="CP15" s="792"/>
      <c r="CQ15" s="792"/>
      <c r="CR15" s="792"/>
      <c r="CS15" s="792"/>
      <c r="CT15" s="792"/>
      <c r="CU15" s="792"/>
      <c r="CV15" s="792"/>
      <c r="CW15" s="792"/>
      <c r="CX15" s="792"/>
      <c r="CY15" s="792"/>
      <c r="CZ15" s="792"/>
      <c r="DA15" s="792"/>
      <c r="DB15" s="792"/>
      <c r="DC15" s="792"/>
      <c r="DD15" s="792"/>
      <c r="DE15" s="792"/>
      <c r="DF15" s="792"/>
      <c r="DG15" s="792"/>
      <c r="DH15" s="792"/>
      <c r="DI15" s="792"/>
      <c r="DJ15" s="792"/>
      <c r="DK15" s="792"/>
      <c r="DL15" s="792"/>
      <c r="DM15" s="792"/>
      <c r="DN15" s="792"/>
      <c r="DO15" s="792"/>
      <c r="DP15" s="792"/>
      <c r="DQ15" s="792"/>
      <c r="DR15" s="792"/>
      <c r="DS15" s="792"/>
      <c r="DT15" s="792"/>
      <c r="DU15" s="792"/>
      <c r="DV15" s="792"/>
      <c r="DW15" s="792"/>
      <c r="DX15" s="792"/>
      <c r="DY15" s="792"/>
      <c r="DZ15" s="792"/>
      <c r="EA15" s="792"/>
      <c r="EB15" s="792"/>
      <c r="EC15" s="792"/>
      <c r="ED15" s="792"/>
      <c r="EE15" s="792"/>
      <c r="EF15" s="792"/>
      <c r="EG15" s="792"/>
      <c r="EH15" s="792"/>
      <c r="EI15" s="792"/>
      <c r="EJ15" s="792"/>
      <c r="EK15" s="792"/>
      <c r="EL15" s="792"/>
      <c r="EM15" s="792"/>
      <c r="EN15" s="792"/>
      <c r="EO15" s="792"/>
      <c r="EP15" s="792"/>
      <c r="EQ15" s="792"/>
      <c r="ER15" s="792"/>
      <c r="ES15" s="792"/>
      <c r="ET15" s="792"/>
      <c r="EU15" s="792"/>
      <c r="EV15" s="792"/>
      <c r="EW15" s="792"/>
      <c r="EX15" s="792"/>
      <c r="EY15" s="792"/>
      <c r="EZ15" s="792"/>
      <c r="FA15" s="792"/>
      <c r="FB15" s="792"/>
      <c r="FC15" s="792"/>
      <c r="FD15" s="792"/>
      <c r="FE15" s="792"/>
      <c r="FF15" s="792"/>
      <c r="FG15" s="792"/>
      <c r="FH15" s="792"/>
      <c r="FI15" s="792"/>
      <c r="FJ15" s="792"/>
      <c r="FK15" s="792"/>
      <c r="FL15" s="792"/>
      <c r="FM15" s="792"/>
      <c r="FN15" s="792"/>
      <c r="FO15" s="792"/>
      <c r="FP15" s="792"/>
      <c r="FQ15" s="792"/>
      <c r="FR15" s="792"/>
      <c r="FS15" s="792"/>
      <c r="FT15" s="792"/>
      <c r="FU15" s="792"/>
      <c r="FV15" s="792"/>
      <c r="FW15" s="792"/>
      <c r="FX15" s="792"/>
      <c r="FY15" s="792"/>
      <c r="FZ15" s="792"/>
      <c r="GA15" s="792"/>
      <c r="GB15" s="792"/>
      <c r="GC15" s="792"/>
      <c r="GD15" s="792"/>
      <c r="GE15" s="792"/>
      <c r="GF15" s="792"/>
      <c r="GG15" s="792"/>
      <c r="GH15" s="792"/>
      <c r="GI15" s="792"/>
      <c r="GJ15" s="792"/>
      <c r="GK15" s="792"/>
      <c r="GL15" s="792"/>
      <c r="GM15" s="792"/>
      <c r="GN15" s="792"/>
      <c r="GO15" s="792"/>
      <c r="GP15" s="792"/>
      <c r="GQ15" s="792"/>
      <c r="GR15" s="792"/>
      <c r="GS15" s="792"/>
      <c r="GT15" s="792"/>
      <c r="GU15" s="792"/>
      <c r="GV15" s="792"/>
      <c r="GW15" s="792"/>
      <c r="GX15" s="792"/>
      <c r="GY15" s="792"/>
      <c r="GZ15" s="792"/>
      <c r="HA15" s="792"/>
      <c r="HB15" s="792"/>
      <c r="HC15" s="792"/>
      <c r="HD15" s="792"/>
      <c r="HE15" s="792"/>
      <c r="HF15" s="792"/>
      <c r="HG15" s="792"/>
      <c r="HH15" s="792"/>
      <c r="HI15" s="792"/>
      <c r="HJ15" s="792"/>
      <c r="HK15" s="792"/>
      <c r="HL15" s="792"/>
      <c r="HM15" s="792"/>
      <c r="HN15" s="792"/>
      <c r="HO15" s="792"/>
      <c r="HP15" s="792"/>
      <c r="HQ15" s="792"/>
      <c r="HR15" s="792"/>
      <c r="HS15" s="792"/>
      <c r="HT15" s="792"/>
      <c r="HU15" s="792"/>
      <c r="HV15" s="792"/>
      <c r="HW15" s="792"/>
      <c r="HX15" s="792"/>
      <c r="HY15" s="792"/>
      <c r="HZ15" s="792"/>
      <c r="IA15" s="792"/>
      <c r="IB15" s="792"/>
      <c r="IC15" s="792"/>
      <c r="ID15" s="792"/>
      <c r="IE15" s="792"/>
      <c r="IF15" s="792"/>
      <c r="IG15" s="792"/>
      <c r="IH15" s="792"/>
      <c r="II15" s="792"/>
      <c r="IJ15" s="792"/>
      <c r="IK15" s="792"/>
      <c r="IL15" s="792"/>
      <c r="IM15" s="792"/>
      <c r="IN15" s="792"/>
      <c r="IO15" s="792"/>
      <c r="IP15" s="792"/>
      <c r="IQ15" s="792"/>
      <c r="IR15" s="792"/>
      <c r="IS15" s="792"/>
      <c r="IT15" s="792"/>
      <c r="IU15" s="792"/>
      <c r="IV15" s="792"/>
      <c r="IW15" s="792"/>
      <c r="IX15" s="792"/>
      <c r="IY15" s="792"/>
      <c r="IZ15" s="792"/>
      <c r="JA15" s="792"/>
      <c r="JB15" s="792"/>
      <c r="JC15" s="792"/>
      <c r="JD15" s="792"/>
    </row>
    <row r="16" spans="1:264" s="295" customFormat="1" ht="18" customHeight="1">
      <c r="A16" s="256"/>
      <c r="B16" s="257">
        <v>43629</v>
      </c>
      <c r="C16" s="713" t="str">
        <f t="shared" si="0"/>
        <v>*PDR1907-0101*</v>
      </c>
      <c r="D16" s="672" t="s">
        <v>3971</v>
      </c>
      <c r="E16" s="256" t="s">
        <v>3970</v>
      </c>
      <c r="F16" s="256"/>
      <c r="G16" s="297" t="s">
        <v>3969</v>
      </c>
      <c r="H16" s="258" t="s">
        <v>1358</v>
      </c>
      <c r="I16" s="258" t="s">
        <v>3968</v>
      </c>
      <c r="J16" s="256">
        <v>1710</v>
      </c>
      <c r="K16" s="257">
        <v>22835</v>
      </c>
      <c r="L16" s="258" t="s">
        <v>2220</v>
      </c>
      <c r="M16" s="260" t="s">
        <v>3967</v>
      </c>
      <c r="N16" s="672"/>
      <c r="O16" s="257" t="s">
        <v>1291</v>
      </c>
      <c r="P16" s="257"/>
      <c r="Q16" s="257"/>
      <c r="R16" s="257">
        <v>43650</v>
      </c>
      <c r="S16" s="256">
        <v>1710</v>
      </c>
      <c r="T16" s="256"/>
      <c r="U16" s="256"/>
      <c r="V16" s="256"/>
      <c r="W16" s="259"/>
      <c r="X16" s="680" t="s">
        <v>1829</v>
      </c>
      <c r="Y16" s="260" t="s">
        <v>1336</v>
      </c>
      <c r="Z16" s="672">
        <v>445</v>
      </c>
      <c r="AA16" s="261">
        <v>1311</v>
      </c>
      <c r="AB16" s="357">
        <f t="shared" si="1"/>
        <v>39.428571428571431</v>
      </c>
      <c r="AC16" s="357">
        <f t="shared" si="2"/>
        <v>274.62857142857138</v>
      </c>
      <c r="AD16" s="300">
        <f t="shared" si="3"/>
        <v>12.577142857142857</v>
      </c>
      <c r="AE16" s="358">
        <f t="shared" si="4"/>
        <v>12</v>
      </c>
      <c r="AF16" s="300">
        <f t="shared" si="5"/>
        <v>12.346285714285713</v>
      </c>
      <c r="AG16" s="262" t="s">
        <v>1330</v>
      </c>
      <c r="AH16" s="255" t="s">
        <v>2</v>
      </c>
      <c r="AI16" s="255">
        <v>70</v>
      </c>
      <c r="AJ16" s="255">
        <v>15</v>
      </c>
      <c r="AK16" s="255">
        <v>20</v>
      </c>
      <c r="AL16" s="255" t="s">
        <v>1540</v>
      </c>
      <c r="AM16" s="792"/>
      <c r="AN16" s="792"/>
      <c r="AO16" s="792"/>
      <c r="AP16" s="792"/>
      <c r="AQ16" s="792"/>
      <c r="AR16" s="792"/>
      <c r="AS16" s="792"/>
      <c r="AT16" s="792"/>
      <c r="AU16" s="792"/>
      <c r="AV16" s="792"/>
      <c r="AW16" s="792"/>
      <c r="AX16" s="792"/>
      <c r="AY16" s="792"/>
      <c r="AZ16" s="792"/>
      <c r="BA16" s="792"/>
      <c r="BB16" s="792"/>
      <c r="BC16" s="792"/>
      <c r="BD16" s="792"/>
      <c r="BE16" s="792"/>
      <c r="BF16" s="792"/>
      <c r="BG16" s="792"/>
      <c r="BH16" s="792"/>
      <c r="BI16" s="792"/>
      <c r="BJ16" s="792"/>
      <c r="BK16" s="792"/>
      <c r="BL16" s="792"/>
      <c r="BM16" s="792"/>
      <c r="BN16" s="792"/>
      <c r="BO16" s="792"/>
      <c r="BP16" s="792"/>
      <c r="BQ16" s="792"/>
      <c r="BR16" s="792"/>
      <c r="BS16" s="792"/>
      <c r="BT16" s="792"/>
      <c r="BU16" s="792"/>
      <c r="BV16" s="792"/>
      <c r="BW16" s="792"/>
      <c r="BX16" s="792"/>
      <c r="BY16" s="792"/>
      <c r="BZ16" s="792"/>
      <c r="CA16" s="792"/>
      <c r="CB16" s="792"/>
      <c r="CC16" s="792"/>
      <c r="CD16" s="792"/>
      <c r="CE16" s="792"/>
      <c r="CF16" s="792"/>
      <c r="CG16" s="792"/>
      <c r="CH16" s="792"/>
      <c r="CI16" s="792"/>
      <c r="CJ16" s="792"/>
      <c r="CK16" s="792"/>
      <c r="CL16" s="792"/>
      <c r="CM16" s="792"/>
      <c r="CN16" s="792"/>
      <c r="CO16" s="792"/>
      <c r="CP16" s="792"/>
      <c r="CQ16" s="792"/>
      <c r="CR16" s="792"/>
      <c r="CS16" s="792"/>
      <c r="CT16" s="792"/>
      <c r="CU16" s="792"/>
      <c r="CV16" s="792"/>
      <c r="CW16" s="792"/>
      <c r="CX16" s="792"/>
      <c r="CY16" s="792"/>
      <c r="CZ16" s="792"/>
      <c r="DA16" s="792"/>
      <c r="DB16" s="792"/>
      <c r="DC16" s="792"/>
      <c r="DD16" s="792"/>
      <c r="DE16" s="792"/>
      <c r="DF16" s="792"/>
      <c r="DG16" s="792"/>
      <c r="DH16" s="792"/>
      <c r="DI16" s="792"/>
      <c r="DJ16" s="792"/>
      <c r="DK16" s="792"/>
      <c r="DL16" s="792"/>
      <c r="DM16" s="792"/>
      <c r="DN16" s="792"/>
      <c r="DO16" s="792"/>
      <c r="DP16" s="792"/>
      <c r="DQ16" s="792"/>
      <c r="DR16" s="792"/>
      <c r="DS16" s="792"/>
      <c r="DT16" s="792"/>
      <c r="DU16" s="792"/>
      <c r="DV16" s="792"/>
      <c r="DW16" s="792"/>
      <c r="DX16" s="792"/>
      <c r="DY16" s="792"/>
      <c r="DZ16" s="792"/>
      <c r="EA16" s="792"/>
      <c r="EB16" s="792"/>
      <c r="EC16" s="792"/>
      <c r="ED16" s="792"/>
      <c r="EE16" s="792"/>
      <c r="EF16" s="792"/>
      <c r="EG16" s="792"/>
      <c r="EH16" s="792"/>
      <c r="EI16" s="792"/>
      <c r="EJ16" s="792"/>
      <c r="EK16" s="792"/>
      <c r="EL16" s="792"/>
      <c r="EM16" s="792"/>
      <c r="EN16" s="792"/>
      <c r="EO16" s="792"/>
      <c r="EP16" s="792"/>
      <c r="EQ16" s="792"/>
      <c r="ER16" s="792"/>
      <c r="ES16" s="792"/>
      <c r="ET16" s="792"/>
      <c r="EU16" s="792"/>
      <c r="EV16" s="792"/>
      <c r="EW16" s="792"/>
      <c r="EX16" s="792"/>
      <c r="EY16" s="792"/>
      <c r="EZ16" s="792"/>
      <c r="FA16" s="792"/>
      <c r="FB16" s="792"/>
      <c r="FC16" s="792"/>
      <c r="FD16" s="792"/>
      <c r="FE16" s="792"/>
      <c r="FF16" s="792"/>
      <c r="FG16" s="792"/>
      <c r="FH16" s="792"/>
      <c r="FI16" s="792"/>
      <c r="FJ16" s="792"/>
      <c r="FK16" s="792"/>
      <c r="FL16" s="792"/>
      <c r="FM16" s="792"/>
      <c r="FN16" s="792"/>
      <c r="FO16" s="792"/>
      <c r="FP16" s="792"/>
      <c r="FQ16" s="792"/>
      <c r="FR16" s="792"/>
      <c r="FS16" s="792"/>
      <c r="FT16" s="792"/>
      <c r="FU16" s="792"/>
      <c r="FV16" s="792"/>
      <c r="FW16" s="792"/>
      <c r="FX16" s="792"/>
      <c r="FY16" s="792"/>
      <c r="FZ16" s="792"/>
      <c r="GA16" s="792"/>
      <c r="GB16" s="792"/>
      <c r="GC16" s="792"/>
      <c r="GD16" s="792"/>
      <c r="GE16" s="792"/>
      <c r="GF16" s="792"/>
      <c r="GG16" s="792"/>
      <c r="GH16" s="792"/>
      <c r="GI16" s="792"/>
      <c r="GJ16" s="792"/>
      <c r="GK16" s="792"/>
      <c r="GL16" s="792"/>
      <c r="GM16" s="792"/>
      <c r="GN16" s="792"/>
      <c r="GO16" s="792"/>
      <c r="GP16" s="792"/>
      <c r="GQ16" s="792"/>
      <c r="GR16" s="792"/>
      <c r="GS16" s="792"/>
      <c r="GT16" s="792"/>
      <c r="GU16" s="792"/>
      <c r="GV16" s="792"/>
      <c r="GW16" s="792"/>
      <c r="GX16" s="792"/>
      <c r="GY16" s="792"/>
      <c r="GZ16" s="792"/>
      <c r="HA16" s="792"/>
      <c r="HB16" s="792"/>
      <c r="HC16" s="792"/>
      <c r="HD16" s="792"/>
      <c r="HE16" s="792"/>
      <c r="HF16" s="792"/>
      <c r="HG16" s="792"/>
      <c r="HH16" s="792"/>
      <c r="HI16" s="792"/>
      <c r="HJ16" s="792"/>
      <c r="HK16" s="792"/>
      <c r="HL16" s="792"/>
      <c r="HM16" s="792"/>
      <c r="HN16" s="792"/>
      <c r="HO16" s="792"/>
      <c r="HP16" s="792"/>
      <c r="HQ16" s="792"/>
      <c r="HR16" s="792"/>
      <c r="HS16" s="792"/>
      <c r="HT16" s="792"/>
      <c r="HU16" s="792"/>
      <c r="HV16" s="792"/>
      <c r="HW16" s="792"/>
      <c r="HX16" s="792"/>
      <c r="HY16" s="792"/>
      <c r="HZ16" s="792"/>
      <c r="IA16" s="792"/>
      <c r="IB16" s="792"/>
      <c r="IC16" s="792"/>
      <c r="ID16" s="792"/>
      <c r="IE16" s="792"/>
      <c r="IF16" s="792"/>
      <c r="IG16" s="792"/>
      <c r="IH16" s="792"/>
      <c r="II16" s="792"/>
      <c r="IJ16" s="792"/>
      <c r="IK16" s="792"/>
      <c r="IL16" s="792"/>
      <c r="IM16" s="792"/>
      <c r="IN16" s="792"/>
      <c r="IO16" s="792"/>
      <c r="IP16" s="792"/>
      <c r="IQ16" s="792"/>
      <c r="IR16" s="792"/>
      <c r="IS16" s="792"/>
      <c r="IT16" s="792"/>
      <c r="IU16" s="792"/>
      <c r="IV16" s="792"/>
      <c r="IW16" s="792"/>
      <c r="IX16" s="792"/>
      <c r="IY16" s="792"/>
      <c r="IZ16" s="792"/>
      <c r="JA16" s="792"/>
      <c r="JB16" s="792"/>
      <c r="JC16" s="792"/>
      <c r="JD16" s="792"/>
    </row>
    <row r="17" spans="1:264" s="295" customFormat="1" ht="18" customHeight="1">
      <c r="A17" s="256"/>
      <c r="B17" s="257">
        <v>43615</v>
      </c>
      <c r="C17" s="713" t="str">
        <f t="shared" si="0"/>
        <v>*PDR1907-0032*</v>
      </c>
      <c r="D17" s="672" t="s">
        <v>2957</v>
      </c>
      <c r="E17" s="256" t="s">
        <v>2956</v>
      </c>
      <c r="F17" s="256"/>
      <c r="G17" s="297" t="s">
        <v>1870</v>
      </c>
      <c r="H17" s="258" t="s">
        <v>1328</v>
      </c>
      <c r="I17" s="258" t="s">
        <v>1871</v>
      </c>
      <c r="J17" s="256">
        <v>2000</v>
      </c>
      <c r="K17" s="257">
        <v>22835</v>
      </c>
      <c r="L17" s="258" t="s">
        <v>1872</v>
      </c>
      <c r="M17" s="260" t="s">
        <v>1873</v>
      </c>
      <c r="N17" s="672"/>
      <c r="O17" s="672" t="s">
        <v>1291</v>
      </c>
      <c r="P17" s="258"/>
      <c r="Q17" s="258"/>
      <c r="R17" s="257">
        <v>43650</v>
      </c>
      <c r="S17" s="256">
        <v>2003</v>
      </c>
      <c r="T17" s="256"/>
      <c r="U17" s="256"/>
      <c r="V17" s="256"/>
      <c r="W17" s="259"/>
      <c r="X17" s="680" t="s">
        <v>1828</v>
      </c>
      <c r="Y17" s="260" t="s">
        <v>257</v>
      </c>
      <c r="Z17" s="672">
        <v>734</v>
      </c>
      <c r="AA17" s="261">
        <v>2235</v>
      </c>
      <c r="AB17" s="357">
        <f t="shared" si="1"/>
        <v>43.614285714285714</v>
      </c>
      <c r="AC17" s="357">
        <f t="shared" si="2"/>
        <v>318.24285714285708</v>
      </c>
      <c r="AD17" s="300">
        <f t="shared" si="3"/>
        <v>13.304047619047619</v>
      </c>
      <c r="AE17" s="358">
        <f t="shared" si="4"/>
        <v>13</v>
      </c>
      <c r="AF17" s="300">
        <f t="shared" si="5"/>
        <v>13.182428571428572</v>
      </c>
      <c r="AG17" s="262" t="s">
        <v>1330</v>
      </c>
      <c r="AH17" s="255" t="s">
        <v>2</v>
      </c>
      <c r="AI17" s="255">
        <v>70</v>
      </c>
      <c r="AJ17" s="255">
        <v>15</v>
      </c>
      <c r="AK17" s="255">
        <v>10</v>
      </c>
      <c r="AL17" s="255" t="s">
        <v>1874</v>
      </c>
      <c r="AM17" s="792"/>
      <c r="AN17" s="792"/>
      <c r="AO17" s="792"/>
      <c r="AP17" s="792"/>
      <c r="AQ17" s="792"/>
      <c r="AR17" s="792"/>
      <c r="AS17" s="792"/>
      <c r="AT17" s="792"/>
      <c r="AU17" s="792"/>
      <c r="AV17" s="792"/>
      <c r="AW17" s="792"/>
      <c r="AX17" s="792"/>
      <c r="AY17" s="792"/>
      <c r="AZ17" s="792"/>
      <c r="BA17" s="792"/>
      <c r="BB17" s="792"/>
      <c r="BC17" s="792"/>
      <c r="BD17" s="792"/>
      <c r="BE17" s="792"/>
      <c r="BF17" s="792"/>
      <c r="BG17" s="792"/>
      <c r="BH17" s="792"/>
      <c r="BI17" s="792"/>
      <c r="BJ17" s="792"/>
      <c r="BK17" s="792"/>
      <c r="BL17" s="792"/>
      <c r="BM17" s="792"/>
      <c r="BN17" s="792"/>
      <c r="BO17" s="792"/>
      <c r="BP17" s="792"/>
      <c r="BQ17" s="792"/>
      <c r="BR17" s="792"/>
      <c r="BS17" s="792"/>
      <c r="BT17" s="792"/>
      <c r="BU17" s="792"/>
      <c r="BV17" s="792"/>
      <c r="BW17" s="792"/>
      <c r="BX17" s="792"/>
      <c r="BY17" s="792"/>
      <c r="BZ17" s="792"/>
      <c r="CA17" s="792"/>
      <c r="CB17" s="792"/>
      <c r="CC17" s="792"/>
      <c r="CD17" s="792"/>
      <c r="CE17" s="792"/>
      <c r="CF17" s="792"/>
      <c r="CG17" s="792"/>
      <c r="CH17" s="792"/>
      <c r="CI17" s="792"/>
      <c r="CJ17" s="792"/>
      <c r="CK17" s="792"/>
      <c r="CL17" s="792"/>
      <c r="CM17" s="792"/>
      <c r="CN17" s="792"/>
      <c r="CO17" s="792"/>
      <c r="CP17" s="792"/>
      <c r="CQ17" s="792"/>
      <c r="CR17" s="792"/>
      <c r="CS17" s="792"/>
      <c r="CT17" s="792"/>
      <c r="CU17" s="792"/>
      <c r="CV17" s="792"/>
      <c r="CW17" s="792"/>
      <c r="CX17" s="792"/>
      <c r="CY17" s="792"/>
      <c r="CZ17" s="792"/>
      <c r="DA17" s="792"/>
      <c r="DB17" s="792"/>
      <c r="DC17" s="792"/>
      <c r="DD17" s="792"/>
      <c r="DE17" s="792"/>
      <c r="DF17" s="792"/>
      <c r="DG17" s="792"/>
      <c r="DH17" s="792"/>
      <c r="DI17" s="792"/>
      <c r="DJ17" s="792"/>
      <c r="DK17" s="792"/>
      <c r="DL17" s="792"/>
      <c r="DM17" s="792"/>
      <c r="DN17" s="792"/>
      <c r="DO17" s="792"/>
      <c r="DP17" s="792"/>
      <c r="DQ17" s="792"/>
      <c r="DR17" s="792"/>
      <c r="DS17" s="792"/>
      <c r="DT17" s="792"/>
      <c r="DU17" s="792"/>
      <c r="DV17" s="792"/>
      <c r="DW17" s="792"/>
      <c r="DX17" s="792"/>
      <c r="DY17" s="792"/>
      <c r="DZ17" s="792"/>
      <c r="EA17" s="792"/>
      <c r="EB17" s="792"/>
      <c r="EC17" s="792"/>
      <c r="ED17" s="792"/>
      <c r="EE17" s="792"/>
      <c r="EF17" s="792"/>
      <c r="EG17" s="792"/>
      <c r="EH17" s="792"/>
      <c r="EI17" s="792"/>
      <c r="EJ17" s="792"/>
      <c r="EK17" s="792"/>
      <c r="EL17" s="792"/>
      <c r="EM17" s="792"/>
      <c r="EN17" s="792"/>
      <c r="EO17" s="792"/>
      <c r="EP17" s="792"/>
      <c r="EQ17" s="792"/>
      <c r="ER17" s="792"/>
      <c r="ES17" s="792"/>
      <c r="ET17" s="792"/>
      <c r="EU17" s="792"/>
      <c r="EV17" s="792"/>
      <c r="EW17" s="792"/>
      <c r="EX17" s="792"/>
      <c r="EY17" s="792"/>
      <c r="EZ17" s="792"/>
      <c r="FA17" s="792"/>
      <c r="FB17" s="792"/>
      <c r="FC17" s="792"/>
      <c r="FD17" s="792"/>
      <c r="FE17" s="792"/>
      <c r="FF17" s="792"/>
      <c r="FG17" s="792"/>
      <c r="FH17" s="792"/>
      <c r="FI17" s="792"/>
      <c r="FJ17" s="792"/>
      <c r="FK17" s="792"/>
      <c r="FL17" s="792"/>
      <c r="FM17" s="792"/>
      <c r="FN17" s="792"/>
      <c r="FO17" s="792"/>
      <c r="FP17" s="792"/>
      <c r="FQ17" s="792"/>
      <c r="FR17" s="792"/>
      <c r="FS17" s="792"/>
      <c r="FT17" s="792"/>
      <c r="FU17" s="792"/>
      <c r="FV17" s="792"/>
      <c r="FW17" s="792"/>
      <c r="FX17" s="792"/>
      <c r="FY17" s="792"/>
      <c r="FZ17" s="792"/>
      <c r="GA17" s="792"/>
      <c r="GB17" s="792"/>
      <c r="GC17" s="792"/>
      <c r="GD17" s="792"/>
      <c r="GE17" s="792"/>
      <c r="GF17" s="792"/>
      <c r="GG17" s="792"/>
      <c r="GH17" s="792"/>
      <c r="GI17" s="792"/>
      <c r="GJ17" s="792"/>
      <c r="GK17" s="792"/>
      <c r="GL17" s="792"/>
      <c r="GM17" s="792"/>
      <c r="GN17" s="792"/>
      <c r="GO17" s="792"/>
      <c r="GP17" s="792"/>
      <c r="GQ17" s="792"/>
      <c r="GR17" s="792"/>
      <c r="GS17" s="792"/>
      <c r="GT17" s="792"/>
      <c r="GU17" s="792"/>
      <c r="GV17" s="792"/>
      <c r="GW17" s="792"/>
      <c r="GX17" s="792"/>
      <c r="GY17" s="792"/>
      <c r="GZ17" s="792"/>
      <c r="HA17" s="792"/>
      <c r="HB17" s="792"/>
      <c r="HC17" s="792"/>
      <c r="HD17" s="792"/>
      <c r="HE17" s="792"/>
      <c r="HF17" s="792"/>
      <c r="HG17" s="792"/>
      <c r="HH17" s="792"/>
      <c r="HI17" s="792"/>
      <c r="HJ17" s="792"/>
      <c r="HK17" s="792"/>
      <c r="HL17" s="792"/>
      <c r="HM17" s="792"/>
      <c r="HN17" s="792"/>
      <c r="HO17" s="792"/>
      <c r="HP17" s="792"/>
      <c r="HQ17" s="792"/>
      <c r="HR17" s="792"/>
      <c r="HS17" s="792"/>
      <c r="HT17" s="792"/>
      <c r="HU17" s="792"/>
      <c r="HV17" s="792"/>
      <c r="HW17" s="792"/>
      <c r="HX17" s="792"/>
      <c r="HY17" s="792"/>
      <c r="HZ17" s="792"/>
      <c r="IA17" s="792"/>
      <c r="IB17" s="792"/>
      <c r="IC17" s="792"/>
      <c r="ID17" s="792"/>
      <c r="IE17" s="792"/>
      <c r="IF17" s="792"/>
      <c r="IG17" s="792"/>
      <c r="IH17" s="792"/>
      <c r="II17" s="792"/>
      <c r="IJ17" s="792"/>
      <c r="IK17" s="792"/>
      <c r="IL17" s="792"/>
      <c r="IM17" s="792"/>
      <c r="IN17" s="792"/>
      <c r="IO17" s="792"/>
      <c r="IP17" s="792"/>
      <c r="IQ17" s="792"/>
      <c r="IR17" s="792"/>
      <c r="IS17" s="792"/>
      <c r="IT17" s="792"/>
      <c r="IU17" s="792"/>
      <c r="IV17" s="792"/>
      <c r="IW17" s="792"/>
      <c r="IX17" s="792"/>
      <c r="IY17" s="792"/>
      <c r="IZ17" s="792"/>
      <c r="JA17" s="792"/>
      <c r="JB17" s="792"/>
      <c r="JC17" s="792"/>
      <c r="JD17" s="792"/>
    </row>
    <row r="18" spans="1:264" s="792" customFormat="1" ht="15.95" customHeight="1">
      <c r="A18" s="263"/>
      <c r="B18" s="275">
        <v>43567</v>
      </c>
      <c r="C18" s="289" t="str">
        <f t="shared" si="0"/>
        <v>*PDR1907-0006*</v>
      </c>
      <c r="D18" s="265" t="s">
        <v>2256</v>
      </c>
      <c r="E18" s="263" t="s">
        <v>2255</v>
      </c>
      <c r="F18" s="263"/>
      <c r="G18" s="266" t="s">
        <v>2252</v>
      </c>
      <c r="H18" s="267" t="s">
        <v>1350</v>
      </c>
      <c r="I18" s="267" t="s">
        <v>2251</v>
      </c>
      <c r="J18" s="263">
        <v>1900</v>
      </c>
      <c r="K18" s="264">
        <v>43654</v>
      </c>
      <c r="L18" s="267" t="s">
        <v>1526</v>
      </c>
      <c r="M18" s="269" t="s">
        <v>2250</v>
      </c>
      <c r="N18" s="265"/>
      <c r="O18" s="275" t="s">
        <v>1291</v>
      </c>
      <c r="P18" s="275"/>
      <c r="Q18" s="275"/>
      <c r="R18" s="275">
        <v>43650</v>
      </c>
      <c r="S18" s="276">
        <v>1903</v>
      </c>
      <c r="T18" s="276"/>
      <c r="U18" s="263"/>
      <c r="V18" s="263"/>
      <c r="W18" s="268"/>
      <c r="X18" s="677" t="s">
        <v>1828</v>
      </c>
      <c r="Y18" s="269" t="s">
        <v>1524</v>
      </c>
      <c r="Z18" s="265">
        <v>624</v>
      </c>
      <c r="AA18" s="270">
        <v>2035</v>
      </c>
      <c r="AB18" s="357">
        <f t="shared" si="1"/>
        <v>42.185714285714283</v>
      </c>
      <c r="AC18" s="357">
        <f t="shared" si="2"/>
        <v>360.42857142857133</v>
      </c>
      <c r="AD18" s="300">
        <f t="shared" si="3"/>
        <v>14.007142857142856</v>
      </c>
      <c r="AE18" s="358">
        <f t="shared" si="4"/>
        <v>14</v>
      </c>
      <c r="AF18" s="300">
        <f t="shared" si="5"/>
        <v>14.004285714285714</v>
      </c>
      <c r="AG18" s="271" t="s">
        <v>1330</v>
      </c>
      <c r="AH18" s="290" t="s">
        <v>2</v>
      </c>
      <c r="AI18" s="255">
        <v>70</v>
      </c>
      <c r="AJ18" s="290">
        <v>15</v>
      </c>
      <c r="AK18" s="290">
        <v>10</v>
      </c>
      <c r="AL18" s="290" t="s">
        <v>2249</v>
      </c>
      <c r="AM18" s="294"/>
      <c r="AN18" s="294"/>
      <c r="AO18" s="294"/>
      <c r="AP18" s="294"/>
      <c r="AQ18" s="294"/>
      <c r="AR18" s="294"/>
      <c r="AS18" s="294"/>
      <c r="AT18" s="294"/>
      <c r="AU18" s="294"/>
      <c r="AV18" s="294"/>
      <c r="AW18" s="294"/>
      <c r="AX18" s="294"/>
      <c r="AY18" s="294"/>
      <c r="AZ18" s="294"/>
      <c r="BA18" s="294"/>
      <c r="BB18" s="294"/>
      <c r="BC18" s="294"/>
      <c r="BD18" s="294"/>
      <c r="BE18" s="294"/>
      <c r="BF18" s="294"/>
      <c r="BG18" s="294"/>
      <c r="BH18" s="294"/>
      <c r="BI18" s="294"/>
      <c r="BJ18" s="294"/>
      <c r="BK18" s="294"/>
      <c r="BL18" s="294"/>
      <c r="BM18" s="294"/>
      <c r="BN18" s="294"/>
      <c r="BO18" s="294"/>
      <c r="BP18" s="294"/>
      <c r="BQ18" s="294"/>
      <c r="BR18" s="294"/>
      <c r="BS18" s="294"/>
      <c r="BT18" s="294"/>
      <c r="BU18" s="294"/>
      <c r="BV18" s="294"/>
      <c r="BW18" s="294"/>
      <c r="BX18" s="294"/>
      <c r="BY18" s="294"/>
      <c r="BZ18" s="294"/>
      <c r="CA18" s="294"/>
      <c r="CB18" s="294"/>
      <c r="CC18" s="294"/>
      <c r="CD18" s="294"/>
      <c r="CE18" s="294"/>
      <c r="CF18" s="294"/>
      <c r="CG18" s="294"/>
      <c r="CH18" s="294"/>
      <c r="CI18" s="294"/>
      <c r="CJ18" s="294"/>
      <c r="CK18" s="294"/>
      <c r="CL18" s="294"/>
      <c r="CM18" s="294"/>
      <c r="CN18" s="294"/>
      <c r="CO18" s="294"/>
      <c r="CP18" s="294"/>
      <c r="CQ18" s="294"/>
      <c r="CR18" s="294"/>
      <c r="CS18" s="294"/>
      <c r="CT18" s="294"/>
      <c r="CU18" s="294"/>
      <c r="CV18" s="294"/>
      <c r="CW18" s="294"/>
      <c r="CX18" s="294"/>
      <c r="CY18" s="294"/>
      <c r="CZ18" s="294"/>
      <c r="DA18" s="294"/>
      <c r="DB18" s="294"/>
      <c r="DC18" s="294"/>
      <c r="DD18" s="294"/>
      <c r="DE18" s="294"/>
      <c r="DF18" s="294"/>
      <c r="DG18" s="294"/>
      <c r="DH18" s="294"/>
      <c r="DI18" s="294"/>
      <c r="DJ18" s="294"/>
      <c r="DK18" s="294"/>
      <c r="DL18" s="294"/>
      <c r="DM18" s="294"/>
      <c r="DN18" s="294"/>
      <c r="DO18" s="294"/>
      <c r="DP18" s="294"/>
      <c r="DQ18" s="294"/>
      <c r="DR18" s="294"/>
      <c r="DS18" s="294"/>
      <c r="DT18" s="294"/>
      <c r="DU18" s="294"/>
      <c r="DV18" s="294"/>
      <c r="DW18" s="294"/>
      <c r="DX18" s="294"/>
      <c r="DY18" s="294"/>
      <c r="DZ18" s="294"/>
      <c r="EA18" s="294"/>
      <c r="EB18" s="294"/>
      <c r="EC18" s="294"/>
      <c r="ED18" s="294"/>
      <c r="EE18" s="294"/>
      <c r="EF18" s="294"/>
      <c r="EG18" s="294"/>
      <c r="EH18" s="294"/>
      <c r="EI18" s="294"/>
      <c r="EJ18" s="294"/>
      <c r="EK18" s="294"/>
      <c r="EL18" s="294"/>
      <c r="EM18" s="294"/>
      <c r="EN18" s="294"/>
      <c r="EO18" s="294"/>
      <c r="EP18" s="294"/>
      <c r="EQ18" s="294"/>
      <c r="ER18" s="294"/>
      <c r="ES18" s="294"/>
      <c r="ET18" s="294"/>
      <c r="EU18" s="294"/>
      <c r="EV18" s="294"/>
      <c r="EW18" s="294"/>
      <c r="EX18" s="294"/>
      <c r="EY18" s="294"/>
      <c r="EZ18" s="294"/>
      <c r="FA18" s="294"/>
      <c r="FB18" s="294"/>
      <c r="FC18" s="294"/>
      <c r="FD18" s="294"/>
      <c r="FE18" s="294"/>
      <c r="FF18" s="294"/>
      <c r="FG18" s="294"/>
      <c r="FH18" s="294"/>
      <c r="FI18" s="294"/>
      <c r="FJ18" s="294"/>
      <c r="FK18" s="294"/>
      <c r="FL18" s="294"/>
      <c r="FM18" s="294"/>
      <c r="FN18" s="294"/>
      <c r="FO18" s="294"/>
      <c r="FP18" s="294"/>
      <c r="FQ18" s="294"/>
      <c r="FR18" s="294"/>
      <c r="FS18" s="294"/>
      <c r="FT18" s="294"/>
      <c r="FU18" s="294"/>
      <c r="FV18" s="294"/>
      <c r="FW18" s="294"/>
      <c r="FX18" s="294"/>
      <c r="FY18" s="294"/>
      <c r="FZ18" s="294"/>
      <c r="GA18" s="294"/>
      <c r="GB18" s="294"/>
      <c r="GC18" s="294"/>
      <c r="GD18" s="294"/>
      <c r="GE18" s="294"/>
      <c r="GF18" s="294"/>
      <c r="GG18" s="294"/>
      <c r="GH18" s="294"/>
      <c r="GI18" s="294"/>
      <c r="GJ18" s="294"/>
      <c r="GK18" s="294"/>
      <c r="GL18" s="294"/>
      <c r="GM18" s="294"/>
      <c r="GN18" s="294"/>
      <c r="GO18" s="294"/>
      <c r="GP18" s="294"/>
      <c r="GQ18" s="294"/>
      <c r="GR18" s="294"/>
      <c r="GS18" s="294"/>
      <c r="GT18" s="294"/>
      <c r="GU18" s="294"/>
      <c r="GV18" s="294"/>
      <c r="GW18" s="294"/>
      <c r="GX18" s="294"/>
      <c r="GY18" s="294"/>
      <c r="GZ18" s="294"/>
      <c r="HA18" s="294"/>
      <c r="HB18" s="294"/>
      <c r="HC18" s="294"/>
      <c r="HD18" s="294"/>
      <c r="HE18" s="294"/>
      <c r="HF18" s="294"/>
      <c r="HG18" s="294"/>
      <c r="HH18" s="294"/>
      <c r="HI18" s="294"/>
      <c r="HJ18" s="294"/>
      <c r="HK18" s="294"/>
      <c r="HL18" s="294"/>
      <c r="HM18" s="294"/>
      <c r="HN18" s="294"/>
      <c r="HO18" s="294"/>
      <c r="HP18" s="294"/>
      <c r="HQ18" s="294"/>
      <c r="HR18" s="294"/>
      <c r="HS18" s="294"/>
      <c r="HT18" s="294"/>
      <c r="HU18" s="294"/>
      <c r="HV18" s="294"/>
      <c r="HW18" s="294"/>
      <c r="HX18" s="294"/>
      <c r="HY18" s="294"/>
      <c r="HZ18" s="294"/>
      <c r="IA18" s="294"/>
      <c r="IB18" s="294"/>
      <c r="IC18" s="294"/>
      <c r="ID18" s="294"/>
      <c r="IE18" s="294"/>
      <c r="IF18" s="294"/>
      <c r="IG18" s="294"/>
      <c r="IH18" s="294"/>
      <c r="II18" s="294"/>
      <c r="IJ18" s="294"/>
      <c r="IK18" s="294"/>
      <c r="IL18" s="294"/>
      <c r="IM18" s="294"/>
      <c r="IN18" s="294"/>
      <c r="IO18" s="294"/>
      <c r="IP18" s="294"/>
      <c r="IQ18" s="294"/>
      <c r="IR18" s="294"/>
      <c r="IS18" s="294"/>
      <c r="IT18" s="294"/>
      <c r="IU18" s="294"/>
      <c r="IV18" s="294"/>
      <c r="IW18" s="294"/>
      <c r="IX18" s="294"/>
      <c r="IY18" s="294"/>
      <c r="IZ18" s="294"/>
      <c r="JA18" s="294"/>
      <c r="JB18" s="294"/>
      <c r="JC18" s="294"/>
      <c r="JD18" s="294"/>
    </row>
    <row r="19" spans="1:264" s="792" customFormat="1" ht="18" customHeight="1">
      <c r="A19" s="256"/>
      <c r="B19" s="257">
        <v>43641</v>
      </c>
      <c r="C19" s="713" t="str">
        <f t="shared" si="0"/>
        <v>*PDR1907-0231*</v>
      </c>
      <c r="D19" s="672" t="s">
        <v>4909</v>
      </c>
      <c r="E19" s="256" t="s">
        <v>4908</v>
      </c>
      <c r="F19" s="256"/>
      <c r="G19" s="297" t="s">
        <v>2481</v>
      </c>
      <c r="H19" s="258" t="s">
        <v>1328</v>
      </c>
      <c r="I19" s="258" t="s">
        <v>2482</v>
      </c>
      <c r="J19" s="256">
        <v>1000</v>
      </c>
      <c r="K19" s="257">
        <v>22835</v>
      </c>
      <c r="L19" s="258" t="s">
        <v>1316</v>
      </c>
      <c r="M19" s="260" t="s">
        <v>2483</v>
      </c>
      <c r="N19" s="672"/>
      <c r="O19" s="257" t="s">
        <v>1291</v>
      </c>
      <c r="P19" s="257"/>
      <c r="Q19" s="257"/>
      <c r="R19" s="257">
        <v>43650</v>
      </c>
      <c r="S19" s="256">
        <v>500</v>
      </c>
      <c r="T19" s="256"/>
      <c r="U19" s="256"/>
      <c r="V19" s="256"/>
      <c r="W19" s="259"/>
      <c r="X19" s="680" t="s">
        <v>1828</v>
      </c>
      <c r="Y19" s="260" t="s">
        <v>2484</v>
      </c>
      <c r="Z19" s="672">
        <v>526</v>
      </c>
      <c r="AA19" s="261">
        <v>860</v>
      </c>
      <c r="AB19" s="1319">
        <f>S19/AI19+AJ19</f>
        <v>22.142857142857142</v>
      </c>
      <c r="AC19" s="1319">
        <f>AB19+'1-7'!AC19</f>
        <v>479.8</v>
      </c>
      <c r="AD19" s="262">
        <f>(8+(AC19/60))</f>
        <v>15.996666666666666</v>
      </c>
      <c r="AE19" s="1320">
        <f>FLOOR(AD19,1)</f>
        <v>15</v>
      </c>
      <c r="AF19" s="262">
        <f>(AE19+((AD19-AE19)*60*0.01))</f>
        <v>15.597999999999999</v>
      </c>
      <c r="AG19" s="262" t="s">
        <v>1416</v>
      </c>
      <c r="AH19" s="846" t="s">
        <v>4907</v>
      </c>
      <c r="AI19" s="846">
        <v>70</v>
      </c>
      <c r="AJ19" s="846">
        <v>15</v>
      </c>
      <c r="AK19" s="792">
        <v>20</v>
      </c>
      <c r="AL19" s="792" t="s">
        <v>2486</v>
      </c>
    </row>
    <row r="20" spans="1:264" s="310" customFormat="1" ht="15.95" customHeight="1">
      <c r="A20" s="302"/>
      <c r="B20" s="302"/>
      <c r="C20" s="301"/>
      <c r="D20" s="673"/>
      <c r="E20" s="346"/>
      <c r="F20" s="346"/>
      <c r="G20" s="673"/>
      <c r="H20" s="347"/>
      <c r="I20" s="347"/>
      <c r="J20" s="302"/>
      <c r="K20" s="301"/>
      <c r="L20" s="348" t="s">
        <v>347</v>
      </c>
      <c r="M20" s="348"/>
      <c r="N20" s="348"/>
      <c r="O20" s="389"/>
      <c r="P20" s="349"/>
      <c r="Q20" s="350"/>
      <c r="R20" s="351"/>
      <c r="S20" s="352"/>
      <c r="T20" s="353"/>
      <c r="U20" s="352"/>
      <c r="V20" s="352"/>
      <c r="W20" s="353"/>
      <c r="X20" s="354"/>
      <c r="Y20" s="348"/>
      <c r="Z20" s="355"/>
      <c r="AA20" s="356"/>
      <c r="AB20" s="357">
        <f t="shared" si="1"/>
        <v>120</v>
      </c>
      <c r="AC20" s="357">
        <f>AB20+AC18</f>
        <v>480.42857142857133</v>
      </c>
      <c r="AD20" s="300">
        <f t="shared" si="3"/>
        <v>16.007142857142856</v>
      </c>
      <c r="AE20" s="358">
        <f t="shared" si="4"/>
        <v>16</v>
      </c>
      <c r="AF20" s="300">
        <f t="shared" si="5"/>
        <v>16.004285714285714</v>
      </c>
      <c r="AG20" s="390"/>
      <c r="AH20" s="390"/>
      <c r="AI20" s="255">
        <v>70</v>
      </c>
      <c r="AJ20" s="290">
        <v>120</v>
      </c>
      <c r="AK20" s="609"/>
      <c r="AL20" s="304"/>
      <c r="AM20" s="391"/>
      <c r="AN20" s="391"/>
    </row>
    <row r="21" spans="1:264" s="310" customFormat="1" ht="15.95" customHeight="1">
      <c r="A21" s="302"/>
      <c r="B21" s="302"/>
      <c r="C21" s="301"/>
      <c r="D21" s="673"/>
      <c r="E21" s="346"/>
      <c r="F21" s="346"/>
      <c r="G21" s="673"/>
      <c r="H21" s="347"/>
      <c r="I21" s="347"/>
      <c r="J21" s="302"/>
      <c r="K21" s="301"/>
      <c r="L21" s="347"/>
      <c r="M21" s="347"/>
      <c r="N21" s="347"/>
      <c r="O21" s="347"/>
      <c r="P21" s="347"/>
      <c r="Q21" s="347"/>
      <c r="R21" s="389"/>
      <c r="S21" s="359"/>
      <c r="T21" s="359"/>
      <c r="U21" s="301"/>
      <c r="V21" s="302"/>
      <c r="W21" s="360"/>
      <c r="X21" s="302"/>
      <c r="Y21" s="302"/>
      <c r="Z21" s="360"/>
      <c r="AA21" s="360"/>
      <c r="AB21" s="346"/>
      <c r="AC21" s="347"/>
      <c r="AD21" s="361"/>
      <c r="AE21" s="362"/>
      <c r="AF21" s="501"/>
      <c r="AG21" s="501"/>
      <c r="AH21" s="305"/>
      <c r="AI21" s="610"/>
      <c r="AJ21" s="611"/>
      <c r="AK21" s="304"/>
      <c r="AL21" s="304"/>
      <c r="AM21" s="391"/>
      <c r="AN21" s="391"/>
    </row>
    <row r="22" spans="1:264" s="310" customFormat="1" ht="15.95" customHeight="1">
      <c r="A22" s="302"/>
      <c r="B22" s="302"/>
      <c r="C22" s="301"/>
      <c r="D22" s="673"/>
      <c r="E22" s="346"/>
      <c r="F22" s="346"/>
      <c r="G22" s="673"/>
      <c r="H22" s="347"/>
      <c r="I22" s="347"/>
      <c r="J22" s="302"/>
      <c r="K22" s="301"/>
      <c r="L22" s="347"/>
      <c r="M22" s="347"/>
      <c r="N22" s="347"/>
      <c r="O22" s="347"/>
      <c r="P22" s="347"/>
      <c r="Q22" s="347"/>
      <c r="R22" s="389"/>
      <c r="S22" s="359"/>
      <c r="T22" s="359"/>
      <c r="U22" s="301"/>
      <c r="V22" s="302"/>
      <c r="W22" s="360"/>
      <c r="X22" s="302"/>
      <c r="Y22" s="302"/>
      <c r="Z22" s="360"/>
      <c r="AA22" s="360"/>
      <c r="AB22" s="346"/>
      <c r="AC22" s="347"/>
      <c r="AD22" s="361"/>
      <c r="AE22" s="362"/>
      <c r="AF22" s="363"/>
      <c r="AG22" s="363"/>
      <c r="AH22" s="364"/>
      <c r="AI22" s="610"/>
      <c r="AJ22" s="611"/>
      <c r="AK22" s="518"/>
      <c r="AL22" s="304"/>
      <c r="AM22" s="391"/>
      <c r="AN22" s="391"/>
    </row>
    <row r="23" spans="1:264" s="388" customFormat="1" ht="15.95" customHeight="1">
      <c r="A23" s="343"/>
      <c r="B23" s="343"/>
      <c r="C23" s="342"/>
      <c r="D23" s="1489"/>
      <c r="E23" s="343"/>
      <c r="F23" s="343"/>
      <c r="G23" s="343"/>
      <c r="H23" s="298"/>
      <c r="I23" s="298"/>
      <c r="J23" s="343">
        <f>SUM(J7:J22)</f>
        <v>14674</v>
      </c>
      <c r="K23" s="342"/>
      <c r="L23" s="298"/>
      <c r="M23" s="1489"/>
      <c r="N23" s="298"/>
      <c r="O23" s="298"/>
      <c r="P23" s="298"/>
      <c r="Q23" s="298"/>
      <c r="R23" s="342"/>
      <c r="S23" s="343">
        <f>SUM(S7:S22)</f>
        <v>14180</v>
      </c>
      <c r="T23" s="343"/>
      <c r="U23" s="343"/>
      <c r="V23" s="343"/>
      <c r="W23" s="366"/>
      <c r="X23" s="343"/>
      <c r="Y23" s="299"/>
      <c r="Z23" s="1489"/>
      <c r="AA23" s="345"/>
      <c r="AB23" s="357">
        <f>SUM(AB7:AB22)</f>
        <v>502.5714285714285</v>
      </c>
      <c r="AC23" s="357"/>
      <c r="AD23" s="300"/>
      <c r="AE23" s="358"/>
      <c r="AF23" s="357">
        <f>AB23/60</f>
        <v>8.3761904761904749</v>
      </c>
      <c r="AG23" s="300"/>
      <c r="AH23" s="392"/>
      <c r="AI23" s="392"/>
      <c r="AJ23" s="392"/>
      <c r="AK23" s="518"/>
      <c r="AL23" s="303"/>
      <c r="GB23" s="393"/>
    </row>
    <row r="24" spans="1:264">
      <c r="A24" s="1486"/>
      <c r="B24" s="1486"/>
      <c r="L24" s="394"/>
      <c r="M24" s="395"/>
      <c r="N24" s="395"/>
      <c r="O24" s="395"/>
      <c r="P24" s="395"/>
      <c r="Q24" s="395"/>
      <c r="R24" s="395"/>
      <c r="S24" s="395"/>
      <c r="T24" s="395"/>
      <c r="U24" s="395"/>
      <c r="V24" s="395"/>
      <c r="W24" s="396"/>
      <c r="Y24" s="1486"/>
      <c r="Z24" s="1486"/>
      <c r="AA24" s="1486"/>
      <c r="AK24" s="612"/>
    </row>
    <row r="25" spans="1:264">
      <c r="S25" s="315"/>
      <c r="T25" s="315"/>
      <c r="U25" s="315"/>
      <c r="V25" s="397"/>
      <c r="W25" s="398"/>
      <c r="Z25" s="835" t="s">
        <v>2307</v>
      </c>
    </row>
    <row r="26" spans="1:264">
      <c r="I26" s="369" t="s">
        <v>592</v>
      </c>
      <c r="R26" s="369" t="s">
        <v>594</v>
      </c>
      <c r="W26" s="367"/>
      <c r="AM26" s="315"/>
      <c r="AN26" s="315"/>
    </row>
    <row r="27" spans="1:264" s="1486" customFormat="1">
      <c r="I27" s="1555"/>
      <c r="J27" s="1555"/>
      <c r="R27" s="1555" t="s">
        <v>61</v>
      </c>
      <c r="S27" s="1555"/>
      <c r="T27" s="1555"/>
      <c r="U27" s="1555"/>
      <c r="V27" s="1555"/>
      <c r="W27" s="1555"/>
      <c r="X27" s="1555"/>
      <c r="Y27" s="399"/>
      <c r="Z27" s="399"/>
      <c r="AA27" s="399"/>
      <c r="AH27" s="400"/>
      <c r="AI27" s="400"/>
      <c r="AJ27" s="400"/>
      <c r="AK27" s="369"/>
      <c r="AL27" s="370"/>
      <c r="AM27" s="370"/>
    </row>
    <row r="28" spans="1:264">
      <c r="A28" s="369"/>
      <c r="B28" s="369"/>
      <c r="C28" s="369"/>
      <c r="I28" s="369" t="s">
        <v>593</v>
      </c>
      <c r="M28" s="369"/>
      <c r="T28" s="369"/>
      <c r="W28" s="367"/>
      <c r="AK28" s="400"/>
      <c r="AM28" s="315"/>
      <c r="AN28" s="315"/>
    </row>
  </sheetData>
  <mergeCells count="8">
    <mergeCell ref="AL5:AL7"/>
    <mergeCell ref="I27:J27"/>
    <mergeCell ref="R27:X27"/>
    <mergeCell ref="A2:AE2"/>
    <mergeCell ref="H4:H5"/>
    <mergeCell ref="I4:I5"/>
    <mergeCell ref="O4:Q4"/>
    <mergeCell ref="Z4:AA4"/>
  </mergeCells>
  <conditionalFormatting sqref="AA20">
    <cfRule type="duplicateValues" dxfId="566" priority="36" stopIfTrue="1"/>
  </conditionalFormatting>
  <conditionalFormatting sqref="AA20">
    <cfRule type="duplicateValues" dxfId="565" priority="34" stopIfTrue="1"/>
    <cfRule type="duplicateValues" dxfId="564" priority="35" stopIfTrue="1"/>
  </conditionalFormatting>
  <conditionalFormatting sqref="BC20:BD20 BL20 AT20:AW20">
    <cfRule type="duplicateValues" dxfId="563" priority="33" stopIfTrue="1"/>
  </conditionalFormatting>
  <conditionalFormatting sqref="BC20:BD20 BL20 AT20:AW20">
    <cfRule type="duplicateValues" dxfId="562" priority="31" stopIfTrue="1"/>
    <cfRule type="duplicateValues" dxfId="561" priority="32" stopIfTrue="1"/>
  </conditionalFormatting>
  <conditionalFormatting sqref="BM20">
    <cfRule type="duplicateValues" dxfId="560" priority="30" stopIfTrue="1"/>
  </conditionalFormatting>
  <conditionalFormatting sqref="BM20">
    <cfRule type="duplicateValues" dxfId="559" priority="28" stopIfTrue="1"/>
    <cfRule type="duplicateValues" dxfId="558" priority="29" stopIfTrue="1"/>
  </conditionalFormatting>
  <conditionalFormatting sqref="D2">
    <cfRule type="duplicateValues" dxfId="557" priority="27" stopIfTrue="1"/>
  </conditionalFormatting>
  <conditionalFormatting sqref="D2">
    <cfRule type="duplicateValues" dxfId="556" priority="25" stopIfTrue="1"/>
    <cfRule type="duplicateValues" dxfId="555" priority="26" stopIfTrue="1"/>
  </conditionalFormatting>
  <conditionalFormatting sqref="BC21:BD22 BL21:BL22 AT21:AW22 AE21:AE22">
    <cfRule type="duplicateValues" dxfId="554" priority="24" stopIfTrue="1"/>
  </conditionalFormatting>
  <conditionalFormatting sqref="BC21:BD22 BL21:BL22 AT21:AW22 AE21:AE22">
    <cfRule type="duplicateValues" dxfId="553" priority="22" stopIfTrue="1"/>
    <cfRule type="duplicateValues" dxfId="552" priority="23" stopIfTrue="1"/>
  </conditionalFormatting>
  <conditionalFormatting sqref="BM21:BM22">
    <cfRule type="duplicateValues" dxfId="551" priority="21" stopIfTrue="1"/>
  </conditionalFormatting>
  <conditionalFormatting sqref="BM21:BM22">
    <cfRule type="duplicateValues" dxfId="550" priority="19" stopIfTrue="1"/>
    <cfRule type="duplicateValues" dxfId="549" priority="20" stopIfTrue="1"/>
  </conditionalFormatting>
  <conditionalFormatting sqref="D15">
    <cfRule type="duplicateValues" dxfId="548" priority="16" stopIfTrue="1"/>
  </conditionalFormatting>
  <conditionalFormatting sqref="D15">
    <cfRule type="duplicateValues" dxfId="547" priority="17" stopIfTrue="1"/>
    <cfRule type="duplicateValues" dxfId="546" priority="18" stopIfTrue="1"/>
  </conditionalFormatting>
  <conditionalFormatting sqref="D17">
    <cfRule type="duplicateValues" dxfId="545" priority="13" stopIfTrue="1"/>
  </conditionalFormatting>
  <conditionalFormatting sqref="D17">
    <cfRule type="duplicateValues" dxfId="544" priority="14" stopIfTrue="1"/>
    <cfRule type="duplicateValues" dxfId="543" priority="15" stopIfTrue="1"/>
  </conditionalFormatting>
  <conditionalFormatting sqref="D16">
    <cfRule type="duplicateValues" dxfId="542" priority="10" stopIfTrue="1"/>
  </conditionalFormatting>
  <conditionalFormatting sqref="D16">
    <cfRule type="duplicateValues" dxfId="541" priority="11" stopIfTrue="1"/>
    <cfRule type="duplicateValues" dxfId="540" priority="12" stopIfTrue="1"/>
  </conditionalFormatting>
  <conditionalFormatting sqref="D18">
    <cfRule type="duplicateValues" dxfId="539" priority="7" stopIfTrue="1"/>
  </conditionalFormatting>
  <conditionalFormatting sqref="D18">
    <cfRule type="duplicateValues" dxfId="538" priority="8" stopIfTrue="1"/>
    <cfRule type="duplicateValues" dxfId="537" priority="9" stopIfTrue="1"/>
  </conditionalFormatting>
  <conditionalFormatting sqref="D8:D14">
    <cfRule type="duplicateValues" dxfId="536" priority="4" stopIfTrue="1"/>
  </conditionalFormatting>
  <conditionalFormatting sqref="D8:D14">
    <cfRule type="duplicateValues" dxfId="535" priority="5" stopIfTrue="1"/>
    <cfRule type="duplicateValues" dxfId="534" priority="6" stopIfTrue="1"/>
  </conditionalFormatting>
  <conditionalFormatting sqref="D19">
    <cfRule type="duplicateValues" dxfId="533" priority="1" stopIfTrue="1"/>
  </conditionalFormatting>
  <conditionalFormatting sqref="D19">
    <cfRule type="duplicateValues" dxfId="532" priority="2" stopIfTrue="1"/>
    <cfRule type="duplicateValues" dxfId="531" priority="3" stopIfTrue="1"/>
  </conditionalFormatting>
  <printOptions horizontalCentered="1"/>
  <pageMargins left="0" right="0" top="0" bottom="0" header="0.31496062992125984" footer="0.31496062992125984"/>
  <pageSetup paperSize="122" scale="65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GB16"/>
  <sheetViews>
    <sheetView zoomScale="110" zoomScaleNormal="110" workbookViewId="0">
      <selection activeCell="R26" sqref="R26"/>
    </sheetView>
  </sheetViews>
  <sheetFormatPr defaultRowHeight="18"/>
  <cols>
    <col min="1" max="1" width="4.5703125" style="367" customWidth="1"/>
    <col min="2" max="2" width="4.5703125" style="367" hidden="1" customWidth="1"/>
    <col min="3" max="3" width="32.7109375" style="367" hidden="1" customWidth="1"/>
    <col min="4" max="4" width="11.7109375" style="367" customWidth="1"/>
    <col min="5" max="5" width="12.42578125" style="367" customWidth="1"/>
    <col min="6" max="6" width="8.7109375" style="367" hidden="1" customWidth="1"/>
    <col min="7" max="7" width="7.28515625" style="367" hidden="1" customWidth="1"/>
    <col min="8" max="8" width="15.42578125" style="367" customWidth="1"/>
    <col min="9" max="9" width="20.5703125" style="367" customWidth="1"/>
    <col min="10" max="10" width="5.85546875" style="367" customWidth="1"/>
    <col min="11" max="11" width="7" style="367" customWidth="1"/>
    <col min="12" max="12" width="26.85546875" style="367" customWidth="1"/>
    <col min="13" max="13" width="11.28515625" style="367" customWidth="1"/>
    <col min="14" max="14" width="6.140625" style="367" customWidth="1"/>
    <col min="15" max="15" width="4" style="367" customWidth="1"/>
    <col min="16" max="17" width="5.5703125" style="367" customWidth="1"/>
    <col min="18" max="18" width="7.7109375" style="367" customWidth="1"/>
    <col min="19" max="19" width="5.140625" style="367" customWidth="1"/>
    <col min="20" max="20" width="6.28515625" style="367" hidden="1" customWidth="1"/>
    <col min="21" max="22" width="7.28515625" style="367" customWidth="1"/>
    <col min="23" max="23" width="5.140625" style="368" hidden="1" customWidth="1"/>
    <col min="24" max="24" width="4.85546875" style="367" customWidth="1"/>
    <col min="25" max="25" width="18.42578125" style="367" customWidth="1"/>
    <col min="26" max="26" width="4.5703125" style="367" customWidth="1"/>
    <col min="27" max="27" width="4.28515625" style="367" customWidth="1"/>
    <col min="28" max="28" width="4.5703125" style="367" customWidth="1"/>
    <col min="29" max="29" width="4.7109375" style="367" hidden="1" customWidth="1"/>
    <col min="30" max="30" width="6.7109375" style="367" hidden="1" customWidth="1"/>
    <col min="31" max="31" width="3.7109375" style="367" hidden="1" customWidth="1"/>
    <col min="32" max="32" width="4.5703125" style="367" customWidth="1"/>
    <col min="33" max="33" width="6.42578125" style="367" customWidth="1"/>
    <col min="34" max="34" width="20.42578125" style="369" customWidth="1"/>
    <col min="35" max="35" width="4.42578125" style="369" customWidth="1"/>
    <col min="36" max="37" width="4.140625" style="369" customWidth="1"/>
    <col min="38" max="38" width="69.28515625" style="367" customWidth="1"/>
    <col min="39" max="16384" width="9.140625" style="367"/>
  </cols>
  <sheetData>
    <row r="1" spans="1:184" ht="6" customHeight="1" thickBot="1"/>
    <row r="2" spans="1:184" s="538" customFormat="1" ht="23.25" customHeight="1" thickTop="1" thickBot="1">
      <c r="A2" s="1556" t="s">
        <v>1580</v>
      </c>
      <c r="B2" s="1557"/>
      <c r="C2" s="1557"/>
      <c r="D2" s="1557"/>
      <c r="E2" s="1557"/>
      <c r="F2" s="1557"/>
      <c r="G2" s="1557"/>
      <c r="H2" s="1557"/>
      <c r="I2" s="1557"/>
      <c r="J2" s="1557"/>
      <c r="K2" s="1557"/>
      <c r="L2" s="1557"/>
      <c r="M2" s="1557"/>
      <c r="N2" s="1557"/>
      <c r="O2" s="1557"/>
      <c r="P2" s="1557"/>
      <c r="Q2" s="1557"/>
      <c r="R2" s="1557"/>
      <c r="S2" s="1557"/>
      <c r="T2" s="1557"/>
      <c r="U2" s="1557"/>
      <c r="V2" s="1557"/>
      <c r="W2" s="1557"/>
      <c r="X2" s="1557"/>
      <c r="Y2" s="1557"/>
      <c r="Z2" s="1557"/>
      <c r="AA2" s="1557"/>
      <c r="AB2" s="1557"/>
      <c r="AC2" s="1557"/>
      <c r="AD2" s="1557"/>
      <c r="AE2" s="1557"/>
      <c r="AF2" s="535"/>
      <c r="AG2" s="536" t="s">
        <v>51</v>
      </c>
      <c r="AH2" s="537" t="s">
        <v>52</v>
      </c>
      <c r="AI2" s="540"/>
      <c r="AJ2" s="540"/>
      <c r="AK2" s="540"/>
    </row>
    <row r="3" spans="1:184" s="540" customFormat="1" ht="18" customHeight="1" thickTop="1" thickBot="1">
      <c r="A3" s="539" t="s">
        <v>1289</v>
      </c>
      <c r="B3" s="401"/>
      <c r="C3" s="401"/>
      <c r="D3" s="402"/>
      <c r="E3" s="402"/>
      <c r="F3" s="402"/>
      <c r="G3" s="402"/>
      <c r="H3" s="402"/>
      <c r="I3" s="402"/>
      <c r="J3" s="311" t="s">
        <v>36</v>
      </c>
      <c r="K3" s="311"/>
      <c r="L3" s="403" t="s">
        <v>59</v>
      </c>
      <c r="M3" s="404"/>
      <c r="N3" s="405"/>
      <c r="O3" s="405"/>
      <c r="P3" s="405"/>
      <c r="R3" s="541"/>
      <c r="S3" s="542"/>
      <c r="T3" s="542"/>
      <c r="U3" s="542"/>
      <c r="V3" s="542"/>
      <c r="W3" s="543"/>
      <c r="X3" s="406"/>
      <c r="Y3" s="406"/>
      <c r="Z3" s="544" t="s">
        <v>4905</v>
      </c>
      <c r="AA3" s="545"/>
      <c r="AB3" s="407"/>
      <c r="AC3" s="312"/>
      <c r="AD3" s="312"/>
      <c r="AE3" s="312"/>
      <c r="AF3" s="313"/>
      <c r="AG3" s="546"/>
      <c r="AH3" s="547"/>
    </row>
    <row r="4" spans="1:184" s="1486" customFormat="1" ht="12" customHeight="1" thickTop="1">
      <c r="A4" s="372" t="s">
        <v>37</v>
      </c>
      <c r="B4" s="317"/>
      <c r="C4" s="317" t="s">
        <v>13</v>
      </c>
      <c r="D4" s="548" t="s">
        <v>1296</v>
      </c>
      <c r="E4" s="1483" t="s">
        <v>1296</v>
      </c>
      <c r="F4" s="1483"/>
      <c r="G4" s="1483"/>
      <c r="H4" s="1558" t="s">
        <v>15</v>
      </c>
      <c r="I4" s="1552" t="s">
        <v>16</v>
      </c>
      <c r="J4" s="370" t="s">
        <v>17</v>
      </c>
      <c r="K4" s="549" t="s">
        <v>18</v>
      </c>
      <c r="L4" s="1487" t="s">
        <v>19</v>
      </c>
      <c r="M4" s="317" t="s">
        <v>39</v>
      </c>
      <c r="N4" s="373" t="s">
        <v>20</v>
      </c>
      <c r="O4" s="1559" t="s">
        <v>21</v>
      </c>
      <c r="P4" s="1559"/>
      <c r="Q4" s="1559"/>
      <c r="R4" s="374" t="s">
        <v>22</v>
      </c>
      <c r="S4" s="375" t="s">
        <v>38</v>
      </c>
      <c r="T4" s="375"/>
      <c r="U4" s="375" t="s">
        <v>57</v>
      </c>
      <c r="V4" s="375" t="s">
        <v>53</v>
      </c>
      <c r="W4" s="376" t="s">
        <v>8</v>
      </c>
      <c r="X4" s="317" t="s">
        <v>40</v>
      </c>
      <c r="Y4" s="377" t="s">
        <v>41</v>
      </c>
      <c r="Z4" s="1560" t="s">
        <v>23</v>
      </c>
      <c r="AA4" s="1561"/>
      <c r="AB4" s="317" t="s">
        <v>44</v>
      </c>
      <c r="AC4" s="317" t="s">
        <v>45</v>
      </c>
      <c r="AD4" s="317" t="s">
        <v>46</v>
      </c>
      <c r="AE4" s="317"/>
      <c r="AF4" s="378" t="s">
        <v>44</v>
      </c>
      <c r="AG4" s="1484" t="s">
        <v>51</v>
      </c>
      <c r="AH4" s="550" t="s">
        <v>52</v>
      </c>
      <c r="AI4" s="400"/>
      <c r="AJ4" s="400"/>
      <c r="AK4" s="400"/>
    </row>
    <row r="5" spans="1:184" s="1486" customFormat="1" ht="12" customHeight="1" thickBot="1">
      <c r="A5" s="379" t="s">
        <v>47</v>
      </c>
      <c r="B5" s="321"/>
      <c r="C5" s="321" t="s">
        <v>24</v>
      </c>
      <c r="D5" s="318" t="s">
        <v>1297</v>
      </c>
      <c r="E5" s="1485" t="s">
        <v>1298</v>
      </c>
      <c r="F5" s="1485"/>
      <c r="G5" s="1485"/>
      <c r="H5" s="1558"/>
      <c r="I5" s="1554"/>
      <c r="J5" s="370" t="s">
        <v>26</v>
      </c>
      <c r="K5" s="551" t="s">
        <v>26</v>
      </c>
      <c r="L5" s="552" t="s">
        <v>27</v>
      </c>
      <c r="M5" s="553"/>
      <c r="N5" s="380"/>
      <c r="O5" s="1487" t="s">
        <v>30</v>
      </c>
      <c r="P5" s="1487" t="s">
        <v>31</v>
      </c>
      <c r="Q5" s="1487" t="s">
        <v>32</v>
      </c>
      <c r="R5" s="381" t="s">
        <v>33</v>
      </c>
      <c r="S5" s="382" t="s">
        <v>48</v>
      </c>
      <c r="T5" s="382" t="s">
        <v>217</v>
      </c>
      <c r="U5" s="382" t="s">
        <v>58</v>
      </c>
      <c r="V5" s="382" t="s">
        <v>54</v>
      </c>
      <c r="W5" s="383"/>
      <c r="X5" s="379"/>
      <c r="Y5" s="1488" t="s">
        <v>34</v>
      </c>
      <c r="Z5" s="1488" t="s">
        <v>42</v>
      </c>
      <c r="AA5" s="1488" t="s">
        <v>43</v>
      </c>
      <c r="AB5" s="322" t="s">
        <v>49</v>
      </c>
      <c r="AC5" s="321"/>
      <c r="AD5" s="321"/>
      <c r="AE5" s="322"/>
      <c r="AF5" s="385"/>
      <c r="AG5" s="1485"/>
      <c r="AH5" s="554"/>
      <c r="AI5" s="607" t="s">
        <v>50</v>
      </c>
      <c r="AJ5" s="607" t="s">
        <v>0</v>
      </c>
      <c r="AK5" s="608" t="s">
        <v>38</v>
      </c>
      <c r="AL5" s="1552" t="s">
        <v>1325</v>
      </c>
    </row>
    <row r="6" spans="1:184" s="1486" customFormat="1" ht="21.75" hidden="1" customHeight="1" thickTop="1">
      <c r="A6" s="1484"/>
      <c r="B6" s="323"/>
      <c r="C6" s="323"/>
      <c r="D6" s="323"/>
      <c r="E6" s="323"/>
      <c r="F6" s="323"/>
      <c r="G6" s="323"/>
      <c r="H6" s="323"/>
      <c r="I6" s="323"/>
      <c r="J6" s="323"/>
      <c r="K6" s="323"/>
      <c r="L6" s="326"/>
      <c r="M6" s="323"/>
      <c r="N6" s="323"/>
      <c r="O6" s="323"/>
      <c r="P6" s="323"/>
      <c r="Q6" s="323"/>
      <c r="R6" s="326"/>
      <c r="S6" s="555"/>
      <c r="T6" s="555"/>
      <c r="U6" s="555"/>
      <c r="V6" s="555"/>
      <c r="W6" s="556"/>
      <c r="X6" s="323"/>
      <c r="Y6" s="323"/>
      <c r="Z6" s="323"/>
      <c r="AA6" s="323"/>
      <c r="AB6" s="557">
        <f>S6/80</f>
        <v>0</v>
      </c>
      <c r="AC6" s="558">
        <f>AB6+AC5</f>
        <v>0</v>
      </c>
      <c r="AD6" s="559">
        <f>(7+(AC6/60))</f>
        <v>7</v>
      </c>
      <c r="AE6" s="560">
        <f>FLOOR(AD6,1)</f>
        <v>7</v>
      </c>
      <c r="AF6" s="561">
        <f>(AE6+((AD6-AE6)*60*0.01))</f>
        <v>7</v>
      </c>
      <c r="AG6" s="1485"/>
      <c r="AH6" s="554"/>
      <c r="AI6" s="400"/>
      <c r="AJ6" s="400"/>
      <c r="AK6" s="608"/>
      <c r="AL6" s="1553"/>
    </row>
    <row r="7" spans="1:184" s="570" customFormat="1" ht="12" customHeight="1" thickTop="1">
      <c r="A7" s="562"/>
      <c r="B7" s="562"/>
      <c r="C7" s="563"/>
      <c r="D7" s="1483"/>
      <c r="E7" s="562"/>
      <c r="F7" s="562"/>
      <c r="G7" s="562"/>
      <c r="H7" s="564"/>
      <c r="I7" s="564"/>
      <c r="J7" s="562"/>
      <c r="K7" s="563"/>
      <c r="L7" s="564" t="s">
        <v>1</v>
      </c>
      <c r="M7" s="1483"/>
      <c r="N7" s="564"/>
      <c r="O7" s="564"/>
      <c r="P7" s="564"/>
      <c r="Q7" s="564"/>
      <c r="R7" s="563"/>
      <c r="S7" s="562"/>
      <c r="T7" s="562"/>
      <c r="U7" s="562"/>
      <c r="V7" s="562"/>
      <c r="W7" s="565"/>
      <c r="X7" s="562"/>
      <c r="Y7" s="566"/>
      <c r="Z7" s="1483"/>
      <c r="AA7" s="567"/>
      <c r="AB7" s="329">
        <f>S7/AI7+AJ7</f>
        <v>0</v>
      </c>
      <c r="AC7" s="329">
        <f>AB7+AC6</f>
        <v>0</v>
      </c>
      <c r="AD7" s="340">
        <f>(8+(AC7/60))</f>
        <v>8</v>
      </c>
      <c r="AE7" s="341">
        <f>FLOOR(AD7,1)</f>
        <v>8</v>
      </c>
      <c r="AF7" s="340">
        <f>(AE7+((AD7-AE7)*60*0.01))</f>
        <v>8</v>
      </c>
      <c r="AG7" s="568"/>
      <c r="AH7" s="569"/>
      <c r="AI7" s="569">
        <v>50</v>
      </c>
      <c r="AJ7" s="569">
        <v>0</v>
      </c>
      <c r="AK7" s="608" t="s">
        <v>1391</v>
      </c>
      <c r="AL7" s="1554"/>
    </row>
    <row r="8" spans="1:184" s="310" customFormat="1" ht="15.95" customHeight="1">
      <c r="A8" s="302"/>
      <c r="B8" s="302"/>
      <c r="C8" s="301"/>
      <c r="D8" s="673"/>
      <c r="E8" s="346"/>
      <c r="F8" s="346"/>
      <c r="G8" s="673"/>
      <c r="H8" s="347"/>
      <c r="I8" s="347"/>
      <c r="J8" s="302"/>
      <c r="K8" s="301"/>
      <c r="L8" s="348" t="s">
        <v>347</v>
      </c>
      <c r="M8" s="348"/>
      <c r="N8" s="348"/>
      <c r="O8" s="389"/>
      <c r="P8" s="349"/>
      <c r="Q8" s="350"/>
      <c r="R8" s="351"/>
      <c r="S8" s="352"/>
      <c r="T8" s="353"/>
      <c r="U8" s="352"/>
      <c r="V8" s="352"/>
      <c r="W8" s="353"/>
      <c r="X8" s="354"/>
      <c r="Y8" s="348"/>
      <c r="Z8" s="355"/>
      <c r="AA8" s="356"/>
      <c r="AB8" s="329">
        <f t="shared" ref="AB8" si="0">S8/AI8+AJ8</f>
        <v>120</v>
      </c>
      <c r="AC8" s="329" t="e">
        <f>AB8+#REF!</f>
        <v>#REF!</v>
      </c>
      <c r="AD8" s="340" t="e">
        <f t="shared" ref="AD8" si="1">(8+(AC8/60))</f>
        <v>#REF!</v>
      </c>
      <c r="AE8" s="341" t="e">
        <f t="shared" ref="AE8" si="2">FLOOR(AD8,1)</f>
        <v>#REF!</v>
      </c>
      <c r="AF8" s="340" t="e">
        <f t="shared" ref="AF8" si="3">(AE8+((AD8-AE8)*60*0.01))</f>
        <v>#REF!</v>
      </c>
      <c r="AG8" s="390"/>
      <c r="AH8" s="390"/>
      <c r="AI8" s="255">
        <v>70</v>
      </c>
      <c r="AJ8" s="290">
        <v>120</v>
      </c>
      <c r="AK8" s="609"/>
      <c r="AL8" s="304"/>
      <c r="AM8" s="391"/>
      <c r="AN8" s="391"/>
    </row>
    <row r="9" spans="1:184" s="310" customFormat="1" ht="15.95" customHeight="1">
      <c r="A9" s="302"/>
      <c r="B9" s="302"/>
      <c r="C9" s="301"/>
      <c r="D9" s="673"/>
      <c r="E9" s="346"/>
      <c r="F9" s="346"/>
      <c r="G9" s="673"/>
      <c r="H9" s="347"/>
      <c r="I9" s="347"/>
      <c r="J9" s="302"/>
      <c r="K9" s="301"/>
      <c r="L9" s="347"/>
      <c r="M9" s="347"/>
      <c r="N9" s="347"/>
      <c r="O9" s="347"/>
      <c r="P9" s="347"/>
      <c r="Q9" s="347"/>
      <c r="R9" s="389"/>
      <c r="S9" s="359"/>
      <c r="T9" s="359"/>
      <c r="U9" s="301"/>
      <c r="V9" s="302"/>
      <c r="W9" s="360"/>
      <c r="X9" s="302"/>
      <c r="Y9" s="302"/>
      <c r="Z9" s="360"/>
      <c r="AA9" s="360"/>
      <c r="AB9" s="346"/>
      <c r="AC9" s="347"/>
      <c r="AD9" s="361"/>
      <c r="AE9" s="362"/>
      <c r="AF9" s="501"/>
      <c r="AG9" s="501"/>
      <c r="AH9" s="305"/>
      <c r="AI9" s="610"/>
      <c r="AJ9" s="611"/>
      <c r="AK9" s="304"/>
      <c r="AL9" s="304"/>
      <c r="AM9" s="391"/>
      <c r="AN9" s="391"/>
    </row>
    <row r="10" spans="1:184" s="310" customFormat="1" ht="15.95" customHeight="1">
      <c r="A10" s="302"/>
      <c r="B10" s="302"/>
      <c r="C10" s="301"/>
      <c r="D10" s="673"/>
      <c r="E10" s="346"/>
      <c r="F10" s="346"/>
      <c r="G10" s="673"/>
      <c r="H10" s="347"/>
      <c r="I10" s="347"/>
      <c r="J10" s="302"/>
      <c r="K10" s="301"/>
      <c r="L10" s="347"/>
      <c r="M10" s="347"/>
      <c r="N10" s="347"/>
      <c r="O10" s="347"/>
      <c r="P10" s="347"/>
      <c r="Q10" s="347"/>
      <c r="R10" s="389"/>
      <c r="S10" s="359"/>
      <c r="T10" s="359"/>
      <c r="U10" s="301"/>
      <c r="V10" s="302"/>
      <c r="W10" s="360"/>
      <c r="X10" s="302"/>
      <c r="Y10" s="302"/>
      <c r="Z10" s="360"/>
      <c r="AA10" s="360"/>
      <c r="AB10" s="346"/>
      <c r="AC10" s="347"/>
      <c r="AD10" s="361"/>
      <c r="AE10" s="362"/>
      <c r="AF10" s="363"/>
      <c r="AG10" s="363"/>
      <c r="AH10" s="364"/>
      <c r="AI10" s="610"/>
      <c r="AJ10" s="611"/>
      <c r="AK10" s="518"/>
      <c r="AL10" s="304"/>
      <c r="AM10" s="391"/>
      <c r="AN10" s="391"/>
    </row>
    <row r="11" spans="1:184" s="388" customFormat="1" ht="15.95" customHeight="1">
      <c r="A11" s="343"/>
      <c r="B11" s="343"/>
      <c r="C11" s="342"/>
      <c r="D11" s="1489"/>
      <c r="E11" s="343"/>
      <c r="F11" s="343"/>
      <c r="G11" s="343"/>
      <c r="H11" s="298"/>
      <c r="I11" s="298"/>
      <c r="J11" s="343">
        <f>SUM(J7:J10)</f>
        <v>0</v>
      </c>
      <c r="K11" s="342"/>
      <c r="L11" s="298"/>
      <c r="M11" s="1489"/>
      <c r="N11" s="298"/>
      <c r="O11" s="298"/>
      <c r="P11" s="298"/>
      <c r="Q11" s="298"/>
      <c r="R11" s="342"/>
      <c r="S11" s="343">
        <f>SUM(S7:S10)</f>
        <v>0</v>
      </c>
      <c r="T11" s="343"/>
      <c r="U11" s="343"/>
      <c r="V11" s="343"/>
      <c r="W11" s="366"/>
      <c r="X11" s="343"/>
      <c r="Y11" s="299"/>
      <c r="Z11" s="1489"/>
      <c r="AA11" s="345"/>
      <c r="AB11" s="357">
        <f>SUM(AB7:AB10)</f>
        <v>120</v>
      </c>
      <c r="AC11" s="357"/>
      <c r="AD11" s="300"/>
      <c r="AE11" s="358"/>
      <c r="AF11" s="357">
        <f>AB11/60</f>
        <v>2</v>
      </c>
      <c r="AG11" s="300"/>
      <c r="AH11" s="392"/>
      <c r="AI11" s="392"/>
      <c r="AJ11" s="392"/>
      <c r="AK11" s="518"/>
      <c r="AL11" s="303"/>
      <c r="GB11" s="393"/>
    </row>
    <row r="12" spans="1:184">
      <c r="A12" s="1486"/>
      <c r="B12" s="1486"/>
      <c r="L12" s="394"/>
      <c r="M12" s="395"/>
      <c r="N12" s="395"/>
      <c r="O12" s="395"/>
      <c r="P12" s="395"/>
      <c r="Q12" s="395"/>
      <c r="R12" s="395"/>
      <c r="S12" s="395"/>
      <c r="T12" s="395"/>
      <c r="U12" s="395"/>
      <c r="V12" s="395"/>
      <c r="W12" s="396"/>
      <c r="Y12" s="1486"/>
      <c r="Z12" s="1486"/>
      <c r="AA12" s="1486"/>
      <c r="AK12" s="612"/>
    </row>
    <row r="13" spans="1:184">
      <c r="S13" s="315"/>
      <c r="T13" s="315"/>
      <c r="U13" s="315"/>
      <c r="V13" s="397"/>
      <c r="W13" s="398"/>
      <c r="Z13" s="835" t="s">
        <v>2307</v>
      </c>
    </row>
    <row r="14" spans="1:184">
      <c r="I14" s="369" t="s">
        <v>592</v>
      </c>
      <c r="R14" s="369" t="s">
        <v>594</v>
      </c>
      <c r="W14" s="367"/>
      <c r="AM14" s="315"/>
      <c r="AN14" s="315"/>
    </row>
    <row r="15" spans="1:184" s="1486" customFormat="1">
      <c r="I15" s="1555"/>
      <c r="J15" s="1555"/>
      <c r="R15" s="1555" t="s">
        <v>61</v>
      </c>
      <c r="S15" s="1555"/>
      <c r="T15" s="1555"/>
      <c r="U15" s="1555"/>
      <c r="V15" s="1555"/>
      <c r="W15" s="1555"/>
      <c r="X15" s="1555"/>
      <c r="Y15" s="399"/>
      <c r="Z15" s="399"/>
      <c r="AA15" s="399"/>
      <c r="AH15" s="400"/>
      <c r="AI15" s="400"/>
      <c r="AJ15" s="400"/>
      <c r="AK15" s="369"/>
      <c r="AL15" s="370"/>
      <c r="AM15" s="370"/>
    </row>
    <row r="16" spans="1:184">
      <c r="A16" s="369"/>
      <c r="B16" s="369"/>
      <c r="C16" s="369"/>
      <c r="I16" s="369" t="s">
        <v>593</v>
      </c>
      <c r="M16" s="369"/>
      <c r="T16" s="369"/>
      <c r="W16" s="367"/>
      <c r="AK16" s="400"/>
      <c r="AM16" s="315"/>
      <c r="AN16" s="315"/>
    </row>
  </sheetData>
  <mergeCells count="8">
    <mergeCell ref="AL5:AL7"/>
    <mergeCell ref="I15:J15"/>
    <mergeCell ref="R15:X15"/>
    <mergeCell ref="A2:AE2"/>
    <mergeCell ref="H4:H5"/>
    <mergeCell ref="I4:I5"/>
    <mergeCell ref="O4:Q4"/>
    <mergeCell ref="Z4:AA4"/>
  </mergeCells>
  <conditionalFormatting sqref="AA8">
    <cfRule type="duplicateValues" dxfId="530" priority="18" stopIfTrue="1"/>
  </conditionalFormatting>
  <conditionalFormatting sqref="AA8">
    <cfRule type="duplicateValues" dxfId="529" priority="16" stopIfTrue="1"/>
    <cfRule type="duplicateValues" dxfId="528" priority="17" stopIfTrue="1"/>
  </conditionalFormatting>
  <conditionalFormatting sqref="BC8:BD8 BL8 AT8:AW8">
    <cfRule type="duplicateValues" dxfId="527" priority="15" stopIfTrue="1"/>
  </conditionalFormatting>
  <conditionalFormatting sqref="BC8:BD8 BL8 AT8:AW8">
    <cfRule type="duplicateValues" dxfId="526" priority="13" stopIfTrue="1"/>
    <cfRule type="duplicateValues" dxfId="525" priority="14" stopIfTrue="1"/>
  </conditionalFormatting>
  <conditionalFormatting sqref="BM8">
    <cfRule type="duplicateValues" dxfId="524" priority="12" stopIfTrue="1"/>
  </conditionalFormatting>
  <conditionalFormatting sqref="BM8">
    <cfRule type="duplicateValues" dxfId="523" priority="10" stopIfTrue="1"/>
    <cfRule type="duplicateValues" dxfId="522" priority="11" stopIfTrue="1"/>
  </conditionalFormatting>
  <conditionalFormatting sqref="D2">
    <cfRule type="duplicateValues" dxfId="521" priority="9" stopIfTrue="1"/>
  </conditionalFormatting>
  <conditionalFormatting sqref="D2">
    <cfRule type="duplicateValues" dxfId="520" priority="7" stopIfTrue="1"/>
    <cfRule type="duplicateValues" dxfId="519" priority="8" stopIfTrue="1"/>
  </conditionalFormatting>
  <conditionalFormatting sqref="BC9:BD10 BL9:BL10 AT9:AW10 AE9:AE10">
    <cfRule type="duplicateValues" dxfId="518" priority="6" stopIfTrue="1"/>
  </conditionalFormatting>
  <conditionalFormatting sqref="BC9:BD10 BL9:BL10 AT9:AW10 AE9:AE10">
    <cfRule type="duplicateValues" dxfId="517" priority="4" stopIfTrue="1"/>
    <cfRule type="duplicateValues" dxfId="516" priority="5" stopIfTrue="1"/>
  </conditionalFormatting>
  <conditionalFormatting sqref="BM9:BM10">
    <cfRule type="duplicateValues" dxfId="515" priority="3" stopIfTrue="1"/>
  </conditionalFormatting>
  <conditionalFormatting sqref="BM9:BM10">
    <cfRule type="duplicateValues" dxfId="514" priority="1" stopIfTrue="1"/>
    <cfRule type="duplicateValues" dxfId="513" priority="2" stopIfTrue="1"/>
  </conditionalFormatting>
  <printOptions horizontalCentered="1"/>
  <pageMargins left="0" right="0" top="0" bottom="0" header="0.31496062992125984" footer="0.31496062992125984"/>
  <pageSetup paperSize="122" scale="65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GB16"/>
  <sheetViews>
    <sheetView zoomScale="110" zoomScaleNormal="110" workbookViewId="0">
      <selection activeCell="Z4" sqref="Z4:AA4"/>
    </sheetView>
  </sheetViews>
  <sheetFormatPr defaultRowHeight="18"/>
  <cols>
    <col min="1" max="1" width="4.5703125" style="367" customWidth="1"/>
    <col min="2" max="2" width="4.5703125" style="367" hidden="1" customWidth="1"/>
    <col min="3" max="3" width="32.7109375" style="367" hidden="1" customWidth="1"/>
    <col min="4" max="4" width="11.7109375" style="367" customWidth="1"/>
    <col min="5" max="5" width="12.42578125" style="367" customWidth="1"/>
    <col min="6" max="6" width="8.7109375" style="367" hidden="1" customWidth="1"/>
    <col min="7" max="7" width="7.28515625" style="367" hidden="1" customWidth="1"/>
    <col min="8" max="8" width="15.42578125" style="367" customWidth="1"/>
    <col min="9" max="9" width="20.5703125" style="367" customWidth="1"/>
    <col min="10" max="10" width="5.85546875" style="367" customWidth="1"/>
    <col min="11" max="11" width="7" style="367" customWidth="1"/>
    <col min="12" max="12" width="26.85546875" style="367" customWidth="1"/>
    <col min="13" max="13" width="11.28515625" style="367" customWidth="1"/>
    <col min="14" max="14" width="6.140625" style="367" customWidth="1"/>
    <col min="15" max="15" width="4" style="367" customWidth="1"/>
    <col min="16" max="17" width="5.5703125" style="367" customWidth="1"/>
    <col min="18" max="18" width="7.7109375" style="367" customWidth="1"/>
    <col min="19" max="19" width="5.140625" style="367" customWidth="1"/>
    <col min="20" max="20" width="6.28515625" style="367" hidden="1" customWidth="1"/>
    <col min="21" max="22" width="7.28515625" style="367" customWidth="1"/>
    <col min="23" max="23" width="5.140625" style="368" hidden="1" customWidth="1"/>
    <col min="24" max="24" width="4.85546875" style="367" customWidth="1"/>
    <col min="25" max="25" width="18.42578125" style="367" customWidth="1"/>
    <col min="26" max="26" width="4.5703125" style="367" customWidth="1"/>
    <col min="27" max="27" width="4.28515625" style="367" customWidth="1"/>
    <col min="28" max="28" width="4.5703125" style="367" customWidth="1"/>
    <col min="29" max="29" width="4.7109375" style="367" hidden="1" customWidth="1"/>
    <col min="30" max="30" width="6.7109375" style="367" hidden="1" customWidth="1"/>
    <col min="31" max="31" width="3.7109375" style="367" hidden="1" customWidth="1"/>
    <col min="32" max="32" width="4.5703125" style="367" customWidth="1"/>
    <col min="33" max="33" width="6.42578125" style="367" customWidth="1"/>
    <col min="34" max="34" width="20.42578125" style="369" customWidth="1"/>
    <col min="35" max="35" width="4.42578125" style="369" customWidth="1"/>
    <col min="36" max="37" width="4.140625" style="369" customWidth="1"/>
    <col min="38" max="38" width="69.28515625" style="367" customWidth="1"/>
    <col min="39" max="16384" width="9.140625" style="367"/>
  </cols>
  <sheetData>
    <row r="1" spans="1:184" ht="6" customHeight="1" thickBot="1"/>
    <row r="2" spans="1:184" s="538" customFormat="1" ht="23.25" customHeight="1" thickTop="1" thickBot="1">
      <c r="A2" s="1556" t="s">
        <v>1580</v>
      </c>
      <c r="B2" s="1557"/>
      <c r="C2" s="1557"/>
      <c r="D2" s="1557"/>
      <c r="E2" s="1557"/>
      <c r="F2" s="1557"/>
      <c r="G2" s="1557"/>
      <c r="H2" s="1557"/>
      <c r="I2" s="1557"/>
      <c r="J2" s="1557"/>
      <c r="K2" s="1557"/>
      <c r="L2" s="1557"/>
      <c r="M2" s="1557"/>
      <c r="N2" s="1557"/>
      <c r="O2" s="1557"/>
      <c r="P2" s="1557"/>
      <c r="Q2" s="1557"/>
      <c r="R2" s="1557"/>
      <c r="S2" s="1557"/>
      <c r="T2" s="1557"/>
      <c r="U2" s="1557"/>
      <c r="V2" s="1557"/>
      <c r="W2" s="1557"/>
      <c r="X2" s="1557"/>
      <c r="Y2" s="1557"/>
      <c r="Z2" s="1557"/>
      <c r="AA2" s="1557"/>
      <c r="AB2" s="1557"/>
      <c r="AC2" s="1557"/>
      <c r="AD2" s="1557"/>
      <c r="AE2" s="1557"/>
      <c r="AF2" s="535"/>
      <c r="AG2" s="536" t="s">
        <v>51</v>
      </c>
      <c r="AH2" s="537" t="s">
        <v>52</v>
      </c>
      <c r="AI2" s="540"/>
      <c r="AJ2" s="540"/>
      <c r="AK2" s="540"/>
    </row>
    <row r="3" spans="1:184" s="540" customFormat="1" ht="18" customHeight="1" thickTop="1" thickBot="1">
      <c r="A3" s="539" t="s">
        <v>1289</v>
      </c>
      <c r="B3" s="401"/>
      <c r="C3" s="401"/>
      <c r="D3" s="402"/>
      <c r="E3" s="402"/>
      <c r="F3" s="402"/>
      <c r="G3" s="402"/>
      <c r="H3" s="402"/>
      <c r="I3" s="402"/>
      <c r="J3" s="311" t="s">
        <v>36</v>
      </c>
      <c r="K3" s="311"/>
      <c r="L3" s="403" t="s">
        <v>59</v>
      </c>
      <c r="M3" s="404"/>
      <c r="N3" s="405"/>
      <c r="O3" s="405"/>
      <c r="P3" s="405"/>
      <c r="R3" s="541"/>
      <c r="S3" s="542"/>
      <c r="T3" s="542"/>
      <c r="U3" s="542"/>
      <c r="V3" s="542"/>
      <c r="W3" s="543"/>
      <c r="X3" s="406"/>
      <c r="Y3" s="406"/>
      <c r="Z3" s="544" t="s">
        <v>4906</v>
      </c>
      <c r="AA3" s="545"/>
      <c r="AB3" s="407"/>
      <c r="AC3" s="312"/>
      <c r="AD3" s="312"/>
      <c r="AE3" s="312"/>
      <c r="AF3" s="313"/>
      <c r="AG3" s="546"/>
      <c r="AH3" s="547"/>
    </row>
    <row r="4" spans="1:184" s="1486" customFormat="1" ht="12" customHeight="1" thickTop="1">
      <c r="A4" s="372" t="s">
        <v>37</v>
      </c>
      <c r="B4" s="317"/>
      <c r="C4" s="317" t="s">
        <v>13</v>
      </c>
      <c r="D4" s="548" t="s">
        <v>1296</v>
      </c>
      <c r="E4" s="1483" t="s">
        <v>1296</v>
      </c>
      <c r="F4" s="1483"/>
      <c r="G4" s="1483"/>
      <c r="H4" s="1558" t="s">
        <v>15</v>
      </c>
      <c r="I4" s="1552" t="s">
        <v>16</v>
      </c>
      <c r="J4" s="370" t="s">
        <v>17</v>
      </c>
      <c r="K4" s="549" t="s">
        <v>18</v>
      </c>
      <c r="L4" s="1487" t="s">
        <v>19</v>
      </c>
      <c r="M4" s="317" t="s">
        <v>39</v>
      </c>
      <c r="N4" s="373" t="s">
        <v>20</v>
      </c>
      <c r="O4" s="1559" t="s">
        <v>21</v>
      </c>
      <c r="P4" s="1559"/>
      <c r="Q4" s="1559"/>
      <c r="R4" s="374" t="s">
        <v>22</v>
      </c>
      <c r="S4" s="375" t="s">
        <v>38</v>
      </c>
      <c r="T4" s="375"/>
      <c r="U4" s="375" t="s">
        <v>57</v>
      </c>
      <c r="V4" s="375" t="s">
        <v>53</v>
      </c>
      <c r="W4" s="376" t="s">
        <v>8</v>
      </c>
      <c r="X4" s="317" t="s">
        <v>40</v>
      </c>
      <c r="Y4" s="377" t="s">
        <v>41</v>
      </c>
      <c r="Z4" s="1560" t="s">
        <v>23</v>
      </c>
      <c r="AA4" s="1561"/>
      <c r="AB4" s="317" t="s">
        <v>44</v>
      </c>
      <c r="AC4" s="317" t="s">
        <v>45</v>
      </c>
      <c r="AD4" s="317" t="s">
        <v>46</v>
      </c>
      <c r="AE4" s="317"/>
      <c r="AF4" s="378" t="s">
        <v>44</v>
      </c>
      <c r="AG4" s="1484" t="s">
        <v>51</v>
      </c>
      <c r="AH4" s="550" t="s">
        <v>52</v>
      </c>
      <c r="AI4" s="400"/>
      <c r="AJ4" s="400"/>
      <c r="AK4" s="400"/>
    </row>
    <row r="5" spans="1:184" s="1486" customFormat="1" ht="12" customHeight="1" thickBot="1">
      <c r="A5" s="379" t="s">
        <v>47</v>
      </c>
      <c r="B5" s="321"/>
      <c r="C5" s="321" t="s">
        <v>24</v>
      </c>
      <c r="D5" s="318" t="s">
        <v>1297</v>
      </c>
      <c r="E5" s="1485" t="s">
        <v>1298</v>
      </c>
      <c r="F5" s="1485"/>
      <c r="G5" s="1485"/>
      <c r="H5" s="1558"/>
      <c r="I5" s="1554"/>
      <c r="J5" s="370" t="s">
        <v>26</v>
      </c>
      <c r="K5" s="551" t="s">
        <v>26</v>
      </c>
      <c r="L5" s="552" t="s">
        <v>27</v>
      </c>
      <c r="M5" s="553"/>
      <c r="N5" s="380"/>
      <c r="O5" s="1487" t="s">
        <v>30</v>
      </c>
      <c r="P5" s="1487" t="s">
        <v>31</v>
      </c>
      <c r="Q5" s="1487" t="s">
        <v>32</v>
      </c>
      <c r="R5" s="381" t="s">
        <v>33</v>
      </c>
      <c r="S5" s="382" t="s">
        <v>48</v>
      </c>
      <c r="T5" s="382" t="s">
        <v>217</v>
      </c>
      <c r="U5" s="382" t="s">
        <v>58</v>
      </c>
      <c r="V5" s="382" t="s">
        <v>54</v>
      </c>
      <c r="W5" s="383"/>
      <c r="X5" s="379"/>
      <c r="Y5" s="1488" t="s">
        <v>34</v>
      </c>
      <c r="Z5" s="1488" t="s">
        <v>42</v>
      </c>
      <c r="AA5" s="1488" t="s">
        <v>43</v>
      </c>
      <c r="AB5" s="322" t="s">
        <v>49</v>
      </c>
      <c r="AC5" s="321"/>
      <c r="AD5" s="321"/>
      <c r="AE5" s="322"/>
      <c r="AF5" s="385"/>
      <c r="AG5" s="1485"/>
      <c r="AH5" s="554"/>
      <c r="AI5" s="607" t="s">
        <v>50</v>
      </c>
      <c r="AJ5" s="607" t="s">
        <v>0</v>
      </c>
      <c r="AK5" s="608" t="s">
        <v>38</v>
      </c>
      <c r="AL5" s="1552" t="s">
        <v>1325</v>
      </c>
    </row>
    <row r="6" spans="1:184" s="1486" customFormat="1" ht="21.75" hidden="1" customHeight="1" thickTop="1">
      <c r="A6" s="1484"/>
      <c r="B6" s="323"/>
      <c r="C6" s="323"/>
      <c r="D6" s="323"/>
      <c r="E6" s="323"/>
      <c r="F6" s="323"/>
      <c r="G6" s="323"/>
      <c r="H6" s="323"/>
      <c r="I6" s="323"/>
      <c r="J6" s="323"/>
      <c r="K6" s="323"/>
      <c r="L6" s="326"/>
      <c r="M6" s="323"/>
      <c r="N6" s="323"/>
      <c r="O6" s="323"/>
      <c r="P6" s="323"/>
      <c r="Q6" s="323"/>
      <c r="R6" s="326"/>
      <c r="S6" s="555"/>
      <c r="T6" s="555"/>
      <c r="U6" s="555"/>
      <c r="V6" s="555"/>
      <c r="W6" s="556"/>
      <c r="X6" s="323"/>
      <c r="Y6" s="323"/>
      <c r="Z6" s="323"/>
      <c r="AA6" s="323"/>
      <c r="AB6" s="557">
        <f>S6/80</f>
        <v>0</v>
      </c>
      <c r="AC6" s="558">
        <f>AB6+AC5</f>
        <v>0</v>
      </c>
      <c r="AD6" s="559">
        <f>(7+(AC6/60))</f>
        <v>7</v>
      </c>
      <c r="AE6" s="560">
        <f>FLOOR(AD6,1)</f>
        <v>7</v>
      </c>
      <c r="AF6" s="561">
        <f>(AE6+((AD6-AE6)*60*0.01))</f>
        <v>7</v>
      </c>
      <c r="AG6" s="1485"/>
      <c r="AH6" s="554"/>
      <c r="AI6" s="400"/>
      <c r="AJ6" s="400"/>
      <c r="AK6" s="608"/>
      <c r="AL6" s="1553"/>
    </row>
    <row r="7" spans="1:184" s="570" customFormat="1" ht="12" customHeight="1" thickTop="1">
      <c r="A7" s="562"/>
      <c r="B7" s="562"/>
      <c r="C7" s="563"/>
      <c r="D7" s="1483"/>
      <c r="E7" s="562"/>
      <c r="F7" s="562"/>
      <c r="G7" s="562"/>
      <c r="H7" s="564"/>
      <c r="I7" s="564"/>
      <c r="J7" s="562"/>
      <c r="K7" s="563"/>
      <c r="L7" s="564" t="s">
        <v>1</v>
      </c>
      <c r="M7" s="1483"/>
      <c r="N7" s="564"/>
      <c r="O7" s="564"/>
      <c r="P7" s="564"/>
      <c r="Q7" s="564"/>
      <c r="R7" s="563"/>
      <c r="S7" s="562"/>
      <c r="T7" s="562"/>
      <c r="U7" s="562"/>
      <c r="V7" s="562"/>
      <c r="W7" s="565"/>
      <c r="X7" s="562"/>
      <c r="Y7" s="566"/>
      <c r="Z7" s="1483"/>
      <c r="AA7" s="567"/>
      <c r="AB7" s="329">
        <f>S7/AI7+AJ7</f>
        <v>0</v>
      </c>
      <c r="AC7" s="329">
        <f>AB7+AC6</f>
        <v>0</v>
      </c>
      <c r="AD7" s="340">
        <f>(8+(AC7/60))</f>
        <v>8</v>
      </c>
      <c r="AE7" s="341">
        <f>FLOOR(AD7,1)</f>
        <v>8</v>
      </c>
      <c r="AF7" s="340">
        <f>(AE7+((AD7-AE7)*60*0.01))</f>
        <v>8</v>
      </c>
      <c r="AG7" s="568"/>
      <c r="AH7" s="569"/>
      <c r="AI7" s="569">
        <v>50</v>
      </c>
      <c r="AJ7" s="569">
        <v>0</v>
      </c>
      <c r="AK7" s="608" t="s">
        <v>1391</v>
      </c>
      <c r="AL7" s="1554"/>
    </row>
    <row r="8" spans="1:184" s="310" customFormat="1" ht="15.95" customHeight="1">
      <c r="A8" s="302"/>
      <c r="B8" s="302"/>
      <c r="C8" s="301"/>
      <c r="D8" s="673"/>
      <c r="E8" s="346"/>
      <c r="F8" s="346"/>
      <c r="G8" s="673"/>
      <c r="H8" s="347"/>
      <c r="I8" s="347"/>
      <c r="J8" s="302"/>
      <c r="K8" s="301"/>
      <c r="L8" s="348" t="s">
        <v>347</v>
      </c>
      <c r="M8" s="348"/>
      <c r="N8" s="348"/>
      <c r="O8" s="389"/>
      <c r="P8" s="349"/>
      <c r="Q8" s="350"/>
      <c r="R8" s="351"/>
      <c r="S8" s="352"/>
      <c r="T8" s="353"/>
      <c r="U8" s="352"/>
      <c r="V8" s="352"/>
      <c r="W8" s="353"/>
      <c r="X8" s="354"/>
      <c r="Y8" s="348"/>
      <c r="Z8" s="355"/>
      <c r="AA8" s="356"/>
      <c r="AB8" s="329">
        <f t="shared" ref="AB8" si="0">S8/AI8+AJ8</f>
        <v>120</v>
      </c>
      <c r="AC8" s="329" t="e">
        <f>AB8+#REF!</f>
        <v>#REF!</v>
      </c>
      <c r="AD8" s="340" t="e">
        <f t="shared" ref="AD8" si="1">(8+(AC8/60))</f>
        <v>#REF!</v>
      </c>
      <c r="AE8" s="341" t="e">
        <f t="shared" ref="AE8" si="2">FLOOR(AD8,1)</f>
        <v>#REF!</v>
      </c>
      <c r="AF8" s="340" t="e">
        <f t="shared" ref="AF8" si="3">(AE8+((AD8-AE8)*60*0.01))</f>
        <v>#REF!</v>
      </c>
      <c r="AG8" s="390"/>
      <c r="AH8" s="390"/>
      <c r="AI8" s="255">
        <v>70</v>
      </c>
      <c r="AJ8" s="290">
        <v>120</v>
      </c>
      <c r="AK8" s="609"/>
      <c r="AL8" s="304"/>
      <c r="AM8" s="391"/>
      <c r="AN8" s="391"/>
    </row>
    <row r="9" spans="1:184" s="310" customFormat="1" ht="15.95" customHeight="1">
      <c r="A9" s="302"/>
      <c r="B9" s="302"/>
      <c r="C9" s="301"/>
      <c r="D9" s="673"/>
      <c r="E9" s="346"/>
      <c r="F9" s="346"/>
      <c r="G9" s="673"/>
      <c r="H9" s="347"/>
      <c r="I9" s="347"/>
      <c r="J9" s="302"/>
      <c r="K9" s="301"/>
      <c r="L9" s="347"/>
      <c r="M9" s="347"/>
      <c r="N9" s="347"/>
      <c r="O9" s="347"/>
      <c r="P9" s="347"/>
      <c r="Q9" s="347"/>
      <c r="R9" s="389"/>
      <c r="S9" s="359"/>
      <c r="T9" s="359"/>
      <c r="U9" s="301"/>
      <c r="V9" s="302"/>
      <c r="W9" s="360"/>
      <c r="X9" s="302"/>
      <c r="Y9" s="302"/>
      <c r="Z9" s="360"/>
      <c r="AA9" s="360"/>
      <c r="AB9" s="346"/>
      <c r="AC9" s="347"/>
      <c r="AD9" s="361"/>
      <c r="AE9" s="362"/>
      <c r="AF9" s="501"/>
      <c r="AG9" s="501"/>
      <c r="AH9" s="305"/>
      <c r="AI9" s="610"/>
      <c r="AJ9" s="611"/>
      <c r="AK9" s="304"/>
      <c r="AL9" s="304"/>
      <c r="AM9" s="391"/>
      <c r="AN9" s="391"/>
    </row>
    <row r="10" spans="1:184" s="310" customFormat="1" ht="15.95" customHeight="1">
      <c r="A10" s="302"/>
      <c r="B10" s="302"/>
      <c r="C10" s="301"/>
      <c r="D10" s="673"/>
      <c r="E10" s="346"/>
      <c r="F10" s="346"/>
      <c r="G10" s="673"/>
      <c r="H10" s="347"/>
      <c r="I10" s="347"/>
      <c r="J10" s="302"/>
      <c r="K10" s="301"/>
      <c r="L10" s="347"/>
      <c r="M10" s="347"/>
      <c r="N10" s="347"/>
      <c r="O10" s="347"/>
      <c r="P10" s="347"/>
      <c r="Q10" s="347"/>
      <c r="R10" s="389"/>
      <c r="S10" s="359"/>
      <c r="T10" s="359"/>
      <c r="U10" s="301"/>
      <c r="V10" s="302"/>
      <c r="W10" s="360"/>
      <c r="X10" s="302"/>
      <c r="Y10" s="302"/>
      <c r="Z10" s="360"/>
      <c r="AA10" s="360"/>
      <c r="AB10" s="346"/>
      <c r="AC10" s="347"/>
      <c r="AD10" s="361"/>
      <c r="AE10" s="362"/>
      <c r="AF10" s="363"/>
      <c r="AG10" s="363"/>
      <c r="AH10" s="364"/>
      <c r="AI10" s="610"/>
      <c r="AJ10" s="611"/>
      <c r="AK10" s="518"/>
      <c r="AL10" s="304"/>
      <c r="AM10" s="391"/>
      <c r="AN10" s="391"/>
    </row>
    <row r="11" spans="1:184" s="388" customFormat="1" ht="15.95" customHeight="1">
      <c r="A11" s="343"/>
      <c r="B11" s="343"/>
      <c r="C11" s="342"/>
      <c r="D11" s="1489"/>
      <c r="E11" s="343"/>
      <c r="F11" s="343"/>
      <c r="G11" s="343"/>
      <c r="H11" s="298"/>
      <c r="I11" s="298"/>
      <c r="J11" s="343">
        <f>SUM(J7:J10)</f>
        <v>0</v>
      </c>
      <c r="K11" s="342"/>
      <c r="L11" s="298"/>
      <c r="M11" s="1489"/>
      <c r="N11" s="298"/>
      <c r="O11" s="298"/>
      <c r="P11" s="298"/>
      <c r="Q11" s="298"/>
      <c r="R11" s="342"/>
      <c r="S11" s="343">
        <f>SUM(S7:S10)</f>
        <v>0</v>
      </c>
      <c r="T11" s="343"/>
      <c r="U11" s="343"/>
      <c r="V11" s="343"/>
      <c r="W11" s="366"/>
      <c r="X11" s="343"/>
      <c r="Y11" s="299"/>
      <c r="Z11" s="1489"/>
      <c r="AA11" s="345"/>
      <c r="AB11" s="357">
        <f>SUM(AB7:AB10)</f>
        <v>120</v>
      </c>
      <c r="AC11" s="357"/>
      <c r="AD11" s="300"/>
      <c r="AE11" s="358"/>
      <c r="AF11" s="357">
        <f>AB11/60</f>
        <v>2</v>
      </c>
      <c r="AG11" s="300"/>
      <c r="AH11" s="392"/>
      <c r="AI11" s="392"/>
      <c r="AJ11" s="392"/>
      <c r="AK11" s="518"/>
      <c r="AL11" s="303"/>
      <c r="GB11" s="393"/>
    </row>
    <row r="12" spans="1:184">
      <c r="A12" s="1486"/>
      <c r="B12" s="1486"/>
      <c r="L12" s="394"/>
      <c r="M12" s="395"/>
      <c r="N12" s="395"/>
      <c r="O12" s="395"/>
      <c r="P12" s="395"/>
      <c r="Q12" s="395"/>
      <c r="R12" s="395"/>
      <c r="S12" s="395"/>
      <c r="T12" s="395"/>
      <c r="U12" s="395"/>
      <c r="V12" s="395"/>
      <c r="W12" s="396"/>
      <c r="Y12" s="1486"/>
      <c r="Z12" s="1486"/>
      <c r="AA12" s="1486"/>
      <c r="AK12" s="612"/>
    </row>
    <row r="13" spans="1:184">
      <c r="S13" s="315"/>
      <c r="T13" s="315"/>
      <c r="U13" s="315"/>
      <c r="V13" s="397"/>
      <c r="W13" s="398"/>
      <c r="Z13" s="835" t="s">
        <v>2307</v>
      </c>
    </row>
    <row r="14" spans="1:184">
      <c r="I14" s="369" t="s">
        <v>592</v>
      </c>
      <c r="R14" s="369" t="s">
        <v>594</v>
      </c>
      <c r="W14" s="367"/>
      <c r="AM14" s="315"/>
      <c r="AN14" s="315"/>
    </row>
    <row r="15" spans="1:184" s="1486" customFormat="1">
      <c r="I15" s="1555"/>
      <c r="J15" s="1555"/>
      <c r="R15" s="1555" t="s">
        <v>61</v>
      </c>
      <c r="S15" s="1555"/>
      <c r="T15" s="1555"/>
      <c r="U15" s="1555"/>
      <c r="V15" s="1555"/>
      <c r="W15" s="1555"/>
      <c r="X15" s="1555"/>
      <c r="Y15" s="399"/>
      <c r="Z15" s="399"/>
      <c r="AA15" s="399"/>
      <c r="AH15" s="400"/>
      <c r="AI15" s="400"/>
      <c r="AJ15" s="400"/>
      <c r="AK15" s="369"/>
      <c r="AL15" s="370"/>
      <c r="AM15" s="370"/>
    </row>
    <row r="16" spans="1:184">
      <c r="A16" s="369"/>
      <c r="B16" s="369"/>
      <c r="C16" s="369"/>
      <c r="I16" s="369" t="s">
        <v>593</v>
      </c>
      <c r="M16" s="369"/>
      <c r="T16" s="369"/>
      <c r="W16" s="367"/>
      <c r="AK16" s="400"/>
      <c r="AM16" s="315"/>
      <c r="AN16" s="315"/>
    </row>
  </sheetData>
  <mergeCells count="8">
    <mergeCell ref="AL5:AL7"/>
    <mergeCell ref="I15:J15"/>
    <mergeCell ref="R15:X15"/>
    <mergeCell ref="A2:AE2"/>
    <mergeCell ref="H4:H5"/>
    <mergeCell ref="I4:I5"/>
    <mergeCell ref="O4:Q4"/>
    <mergeCell ref="Z4:AA4"/>
  </mergeCells>
  <conditionalFormatting sqref="AA8">
    <cfRule type="duplicateValues" dxfId="512" priority="18" stopIfTrue="1"/>
  </conditionalFormatting>
  <conditionalFormatting sqref="AA8">
    <cfRule type="duplicateValues" dxfId="511" priority="16" stopIfTrue="1"/>
    <cfRule type="duplicateValues" dxfId="510" priority="17" stopIfTrue="1"/>
  </conditionalFormatting>
  <conditionalFormatting sqref="BC8:BD8 BL8 AT8:AW8">
    <cfRule type="duplicateValues" dxfId="509" priority="15" stopIfTrue="1"/>
  </conditionalFormatting>
  <conditionalFormatting sqref="BC8:BD8 BL8 AT8:AW8">
    <cfRule type="duplicateValues" dxfId="508" priority="13" stopIfTrue="1"/>
    <cfRule type="duplicateValues" dxfId="507" priority="14" stopIfTrue="1"/>
  </conditionalFormatting>
  <conditionalFormatting sqref="BM8">
    <cfRule type="duplicateValues" dxfId="506" priority="12" stopIfTrue="1"/>
  </conditionalFormatting>
  <conditionalFormatting sqref="BM8">
    <cfRule type="duplicateValues" dxfId="505" priority="10" stopIfTrue="1"/>
    <cfRule type="duplicateValues" dxfId="504" priority="11" stopIfTrue="1"/>
  </conditionalFormatting>
  <conditionalFormatting sqref="D2">
    <cfRule type="duplicateValues" dxfId="503" priority="9" stopIfTrue="1"/>
  </conditionalFormatting>
  <conditionalFormatting sqref="D2">
    <cfRule type="duplicateValues" dxfId="502" priority="7" stopIfTrue="1"/>
    <cfRule type="duplicateValues" dxfId="501" priority="8" stopIfTrue="1"/>
  </conditionalFormatting>
  <conditionalFormatting sqref="BC9:BD10 BL9:BL10 AT9:AW10 AE9:AE10">
    <cfRule type="duplicateValues" dxfId="500" priority="6" stopIfTrue="1"/>
  </conditionalFormatting>
  <conditionalFormatting sqref="BC9:BD10 BL9:BL10 AT9:AW10 AE9:AE10">
    <cfRule type="duplicateValues" dxfId="499" priority="4" stopIfTrue="1"/>
    <cfRule type="duplicateValues" dxfId="498" priority="5" stopIfTrue="1"/>
  </conditionalFormatting>
  <conditionalFormatting sqref="BM9:BM10">
    <cfRule type="duplicateValues" dxfId="497" priority="3" stopIfTrue="1"/>
  </conditionalFormatting>
  <conditionalFormatting sqref="BM9:BM10">
    <cfRule type="duplicateValues" dxfId="496" priority="1" stopIfTrue="1"/>
    <cfRule type="duplicateValues" dxfId="495" priority="2" stopIfTrue="1"/>
  </conditionalFormatting>
  <printOptions horizontalCentered="1"/>
  <pageMargins left="0" right="0" top="0" bottom="0" header="0.31496062992125984" footer="0.31496062992125984"/>
  <pageSetup paperSize="122" scale="65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JD35"/>
  <sheetViews>
    <sheetView zoomScale="110" zoomScaleNormal="110" workbookViewId="0">
      <selection activeCell="U11" sqref="U11"/>
    </sheetView>
  </sheetViews>
  <sheetFormatPr defaultRowHeight="18"/>
  <cols>
    <col min="1" max="1" width="4.5703125" style="367" customWidth="1"/>
    <col min="2" max="2" width="4.5703125" style="367" hidden="1" customWidth="1"/>
    <col min="3" max="3" width="32.7109375" style="367" hidden="1" customWidth="1"/>
    <col min="4" max="4" width="11.7109375" style="367" customWidth="1"/>
    <col min="5" max="5" width="12.42578125" style="367" customWidth="1"/>
    <col min="6" max="6" width="8.7109375" style="367" hidden="1" customWidth="1"/>
    <col min="7" max="7" width="7.28515625" style="367" hidden="1" customWidth="1"/>
    <col min="8" max="8" width="15.42578125" style="367" customWidth="1"/>
    <col min="9" max="9" width="34.28515625" style="367" customWidth="1"/>
    <col min="10" max="10" width="5.85546875" style="367" customWidth="1"/>
    <col min="11" max="11" width="7" style="367" customWidth="1"/>
    <col min="12" max="12" width="26.85546875" style="367" customWidth="1"/>
    <col min="13" max="13" width="9.7109375" style="367" customWidth="1"/>
    <col min="14" max="14" width="6.140625" style="367" customWidth="1"/>
    <col min="15" max="15" width="4" style="367" customWidth="1"/>
    <col min="16" max="16" width="5.7109375" style="367" customWidth="1"/>
    <col min="17" max="17" width="4" style="367" customWidth="1"/>
    <col min="18" max="18" width="7.7109375" style="367" customWidth="1"/>
    <col min="19" max="19" width="5.140625" style="367" customWidth="1"/>
    <col min="20" max="20" width="6.28515625" style="367" hidden="1" customWidth="1"/>
    <col min="21" max="22" width="7.28515625" style="367" customWidth="1"/>
    <col min="23" max="23" width="5.140625" style="368" hidden="1" customWidth="1"/>
    <col min="24" max="24" width="4.85546875" style="367" customWidth="1"/>
    <col min="25" max="25" width="18.42578125" style="367" customWidth="1"/>
    <col min="26" max="26" width="4.5703125" style="367" customWidth="1"/>
    <col min="27" max="27" width="4.28515625" style="367" customWidth="1"/>
    <col min="28" max="28" width="4.5703125" style="367" customWidth="1"/>
    <col min="29" max="29" width="4.7109375" style="367" hidden="1" customWidth="1"/>
    <col min="30" max="30" width="6.7109375" style="367" hidden="1" customWidth="1"/>
    <col min="31" max="31" width="3.7109375" style="367" hidden="1" customWidth="1"/>
    <col min="32" max="32" width="4.5703125" style="367" customWidth="1"/>
    <col min="33" max="33" width="6.42578125" style="367" hidden="1" customWidth="1"/>
    <col min="34" max="34" width="9.42578125" style="369" customWidth="1"/>
    <col min="35" max="35" width="4.42578125" style="369" customWidth="1"/>
    <col min="36" max="37" width="4.140625" style="369" customWidth="1"/>
    <col min="38" max="38" width="69.28515625" style="367" customWidth="1"/>
    <col min="39" max="16384" width="9.140625" style="367"/>
  </cols>
  <sheetData>
    <row r="1" spans="1:264" ht="6" customHeight="1" thickBot="1"/>
    <row r="2" spans="1:264" s="538" customFormat="1" ht="23.25" customHeight="1" thickTop="1" thickBot="1">
      <c r="A2" s="1556" t="s">
        <v>1580</v>
      </c>
      <c r="B2" s="1557"/>
      <c r="C2" s="1557"/>
      <c r="D2" s="1557"/>
      <c r="E2" s="1557"/>
      <c r="F2" s="1557"/>
      <c r="G2" s="1557"/>
      <c r="H2" s="1557"/>
      <c r="I2" s="1557"/>
      <c r="J2" s="1557"/>
      <c r="K2" s="1557"/>
      <c r="L2" s="1557"/>
      <c r="M2" s="1557"/>
      <c r="N2" s="1557"/>
      <c r="O2" s="1557"/>
      <c r="P2" s="1557"/>
      <c r="Q2" s="1557"/>
      <c r="R2" s="1557"/>
      <c r="S2" s="1557"/>
      <c r="T2" s="1557"/>
      <c r="U2" s="1557"/>
      <c r="V2" s="1557"/>
      <c r="W2" s="1557"/>
      <c r="X2" s="1557"/>
      <c r="Y2" s="1557"/>
      <c r="Z2" s="1557"/>
      <c r="AA2" s="1557"/>
      <c r="AB2" s="1557"/>
      <c r="AC2" s="1557"/>
      <c r="AD2" s="1557"/>
      <c r="AE2" s="1557"/>
      <c r="AF2" s="535"/>
      <c r="AG2" s="536" t="s">
        <v>51</v>
      </c>
      <c r="AH2" s="537" t="s">
        <v>52</v>
      </c>
      <c r="AI2" s="540"/>
      <c r="AJ2" s="540"/>
      <c r="AK2" s="540"/>
    </row>
    <row r="3" spans="1:264" s="540" customFormat="1" ht="18" customHeight="1" thickTop="1" thickBot="1">
      <c r="A3" s="539" t="s">
        <v>1289</v>
      </c>
      <c r="B3" s="401"/>
      <c r="C3" s="401"/>
      <c r="D3" s="402"/>
      <c r="E3" s="402"/>
      <c r="F3" s="402"/>
      <c r="G3" s="402"/>
      <c r="H3" s="402"/>
      <c r="I3" s="402"/>
      <c r="J3" s="311" t="s">
        <v>36</v>
      </c>
      <c r="K3" s="311"/>
      <c r="L3" s="403" t="s">
        <v>59</v>
      </c>
      <c r="M3" s="404"/>
      <c r="N3" s="405"/>
      <c r="O3" s="405"/>
      <c r="P3" s="405"/>
      <c r="R3" s="541"/>
      <c r="S3" s="542"/>
      <c r="T3" s="542"/>
      <c r="U3" s="542"/>
      <c r="V3" s="542"/>
      <c r="W3" s="543"/>
      <c r="X3" s="406"/>
      <c r="Y3" s="406"/>
      <c r="Z3" s="544" t="s">
        <v>2912</v>
      </c>
      <c r="AA3" s="545"/>
      <c r="AB3" s="407"/>
      <c r="AC3" s="312"/>
      <c r="AD3" s="312"/>
      <c r="AE3" s="312"/>
      <c r="AF3" s="313"/>
      <c r="AG3" s="546"/>
      <c r="AH3" s="547"/>
    </row>
    <row r="4" spans="1:264" s="920" customFormat="1" ht="12" customHeight="1" thickTop="1">
      <c r="A4" s="372" t="s">
        <v>37</v>
      </c>
      <c r="B4" s="317"/>
      <c r="C4" s="317" t="s">
        <v>13</v>
      </c>
      <c r="D4" s="548" t="s">
        <v>1296</v>
      </c>
      <c r="E4" s="917" t="s">
        <v>1296</v>
      </c>
      <c r="F4" s="917"/>
      <c r="G4" s="917"/>
      <c r="H4" s="1558" t="s">
        <v>15</v>
      </c>
      <c r="I4" s="1552" t="s">
        <v>16</v>
      </c>
      <c r="J4" s="370" t="s">
        <v>17</v>
      </c>
      <c r="K4" s="549" t="s">
        <v>18</v>
      </c>
      <c r="L4" s="921" t="s">
        <v>19</v>
      </c>
      <c r="M4" s="317" t="s">
        <v>39</v>
      </c>
      <c r="N4" s="373" t="s">
        <v>20</v>
      </c>
      <c r="O4" s="1559" t="s">
        <v>21</v>
      </c>
      <c r="P4" s="1559"/>
      <c r="Q4" s="1559"/>
      <c r="R4" s="374" t="s">
        <v>22</v>
      </c>
      <c r="S4" s="375" t="s">
        <v>38</v>
      </c>
      <c r="T4" s="375"/>
      <c r="U4" s="375" t="s">
        <v>57</v>
      </c>
      <c r="V4" s="375" t="s">
        <v>53</v>
      </c>
      <c r="W4" s="376" t="s">
        <v>8</v>
      </c>
      <c r="X4" s="317" t="s">
        <v>40</v>
      </c>
      <c r="Y4" s="377" t="s">
        <v>41</v>
      </c>
      <c r="Z4" s="1560" t="s">
        <v>23</v>
      </c>
      <c r="AA4" s="1561"/>
      <c r="AB4" s="317" t="s">
        <v>44</v>
      </c>
      <c r="AC4" s="317" t="s">
        <v>45</v>
      </c>
      <c r="AD4" s="317" t="s">
        <v>46</v>
      </c>
      <c r="AE4" s="317"/>
      <c r="AF4" s="378" t="s">
        <v>44</v>
      </c>
      <c r="AG4" s="918" t="s">
        <v>51</v>
      </c>
      <c r="AH4" s="550" t="s">
        <v>52</v>
      </c>
      <c r="AI4" s="400"/>
      <c r="AJ4" s="400"/>
      <c r="AK4" s="400"/>
    </row>
    <row r="5" spans="1:264" s="920" customFormat="1" ht="12" customHeight="1" thickBot="1">
      <c r="A5" s="379" t="s">
        <v>47</v>
      </c>
      <c r="B5" s="321"/>
      <c r="C5" s="321" t="s">
        <v>24</v>
      </c>
      <c r="D5" s="318" t="s">
        <v>1297</v>
      </c>
      <c r="E5" s="919" t="s">
        <v>1298</v>
      </c>
      <c r="F5" s="919"/>
      <c r="G5" s="919"/>
      <c r="H5" s="1558"/>
      <c r="I5" s="1554"/>
      <c r="J5" s="370" t="s">
        <v>26</v>
      </c>
      <c r="K5" s="551" t="s">
        <v>26</v>
      </c>
      <c r="L5" s="552" t="s">
        <v>27</v>
      </c>
      <c r="M5" s="553"/>
      <c r="N5" s="380"/>
      <c r="O5" s="921" t="s">
        <v>30</v>
      </c>
      <c r="P5" s="921" t="s">
        <v>31</v>
      </c>
      <c r="Q5" s="921" t="s">
        <v>32</v>
      </c>
      <c r="R5" s="381" t="s">
        <v>33</v>
      </c>
      <c r="S5" s="382" t="s">
        <v>48</v>
      </c>
      <c r="T5" s="382" t="s">
        <v>217</v>
      </c>
      <c r="U5" s="382" t="s">
        <v>58</v>
      </c>
      <c r="V5" s="382" t="s">
        <v>54</v>
      </c>
      <c r="W5" s="383"/>
      <c r="X5" s="379"/>
      <c r="Y5" s="922" t="s">
        <v>34</v>
      </c>
      <c r="Z5" s="922" t="s">
        <v>42</v>
      </c>
      <c r="AA5" s="922" t="s">
        <v>43</v>
      </c>
      <c r="AB5" s="322" t="s">
        <v>49</v>
      </c>
      <c r="AC5" s="321"/>
      <c r="AD5" s="321"/>
      <c r="AE5" s="322"/>
      <c r="AF5" s="385"/>
      <c r="AG5" s="919"/>
      <c r="AH5" s="554"/>
      <c r="AI5" s="607" t="s">
        <v>50</v>
      </c>
      <c r="AJ5" s="607" t="s">
        <v>0</v>
      </c>
      <c r="AK5" s="608" t="s">
        <v>38</v>
      </c>
      <c r="AL5" s="1552" t="s">
        <v>1325</v>
      </c>
    </row>
    <row r="6" spans="1:264" s="920" customFormat="1" ht="21.75" hidden="1" customHeight="1" thickTop="1">
      <c r="A6" s="918"/>
      <c r="B6" s="323"/>
      <c r="C6" s="323"/>
      <c r="D6" s="323"/>
      <c r="E6" s="323"/>
      <c r="F6" s="323"/>
      <c r="G6" s="323"/>
      <c r="H6" s="323"/>
      <c r="I6" s="323"/>
      <c r="J6" s="323"/>
      <c r="K6" s="323"/>
      <c r="L6" s="326"/>
      <c r="M6" s="323"/>
      <c r="N6" s="323"/>
      <c r="O6" s="323"/>
      <c r="P6" s="323"/>
      <c r="Q6" s="323"/>
      <c r="R6" s="326"/>
      <c r="S6" s="555"/>
      <c r="T6" s="555"/>
      <c r="U6" s="555"/>
      <c r="V6" s="555"/>
      <c r="W6" s="556"/>
      <c r="X6" s="323"/>
      <c r="Y6" s="323"/>
      <c r="Z6" s="323"/>
      <c r="AA6" s="323"/>
      <c r="AB6" s="557">
        <f>S6/80</f>
        <v>0</v>
      </c>
      <c r="AC6" s="558">
        <f>AB6+AC5</f>
        <v>0</v>
      </c>
      <c r="AD6" s="559">
        <f>(7+(AC6/60))</f>
        <v>7</v>
      </c>
      <c r="AE6" s="560">
        <f>FLOOR(AD6,1)</f>
        <v>7</v>
      </c>
      <c r="AF6" s="561">
        <f>(AE6+((AD6-AE6)*60*0.01))</f>
        <v>7</v>
      </c>
      <c r="AG6" s="919"/>
      <c r="AH6" s="554"/>
      <c r="AI6" s="400"/>
      <c r="AJ6" s="400"/>
      <c r="AK6" s="608"/>
      <c r="AL6" s="1553"/>
    </row>
    <row r="7" spans="1:264" s="570" customFormat="1" ht="12" customHeight="1" thickTop="1">
      <c r="A7" s="562"/>
      <c r="B7" s="562"/>
      <c r="C7" s="563"/>
      <c r="D7" s="917"/>
      <c r="E7" s="562"/>
      <c r="F7" s="562"/>
      <c r="G7" s="562"/>
      <c r="H7" s="564"/>
      <c r="I7" s="564"/>
      <c r="J7" s="562"/>
      <c r="K7" s="563"/>
      <c r="L7" s="564" t="s">
        <v>1</v>
      </c>
      <c r="M7" s="917"/>
      <c r="N7" s="564"/>
      <c r="O7" s="564"/>
      <c r="P7" s="564"/>
      <c r="Q7" s="564"/>
      <c r="R7" s="563"/>
      <c r="S7" s="562"/>
      <c r="T7" s="562"/>
      <c r="U7" s="562"/>
      <c r="V7" s="562"/>
      <c r="W7" s="565"/>
      <c r="X7" s="562"/>
      <c r="Y7" s="566"/>
      <c r="Z7" s="917"/>
      <c r="AA7" s="567"/>
      <c r="AB7" s="329">
        <f>S7/AI7+AJ7</f>
        <v>0</v>
      </c>
      <c r="AC7" s="329">
        <f>AB7+AC6</f>
        <v>0</v>
      </c>
      <c r="AD7" s="340">
        <f>(8+(AC7/60))</f>
        <v>8</v>
      </c>
      <c r="AE7" s="341">
        <f>FLOOR(AD7,1)</f>
        <v>8</v>
      </c>
      <c r="AF7" s="340">
        <f>(AE7+((AD7-AE7)*60*0.01))</f>
        <v>8</v>
      </c>
      <c r="AG7" s="568"/>
      <c r="AH7" s="569"/>
      <c r="AI7" s="569">
        <v>50</v>
      </c>
      <c r="AJ7" s="569">
        <v>0</v>
      </c>
      <c r="AK7" s="608" t="s">
        <v>1391</v>
      </c>
      <c r="AL7" s="1554"/>
    </row>
    <row r="8" spans="1:264" s="792" customFormat="1" ht="15.95" customHeight="1">
      <c r="A8" s="256"/>
      <c r="B8" s="257">
        <v>43614</v>
      </c>
      <c r="C8" s="713" t="str">
        <f>"*"&amp;D8&amp;"*"</f>
        <v>*PDR1906-0414*</v>
      </c>
      <c r="D8" s="672" t="s">
        <v>2924</v>
      </c>
      <c r="E8" s="256" t="s">
        <v>2923</v>
      </c>
      <c r="F8" s="256"/>
      <c r="G8" s="297" t="s">
        <v>2140</v>
      </c>
      <c r="H8" s="258" t="s">
        <v>1903</v>
      </c>
      <c r="I8" s="258" t="s">
        <v>2139</v>
      </c>
      <c r="J8" s="256">
        <v>1000</v>
      </c>
      <c r="K8" s="257">
        <v>22802</v>
      </c>
      <c r="L8" s="258" t="s">
        <v>2138</v>
      </c>
      <c r="M8" s="260" t="s">
        <v>2137</v>
      </c>
      <c r="N8" s="672"/>
      <c r="O8" s="257" t="s">
        <v>1291</v>
      </c>
      <c r="P8" s="258"/>
      <c r="Q8" s="258"/>
      <c r="R8" s="257">
        <v>43829</v>
      </c>
      <c r="S8" s="256">
        <v>1003</v>
      </c>
      <c r="T8" s="256"/>
      <c r="U8" s="805" t="s">
        <v>1568</v>
      </c>
      <c r="V8" s="256"/>
      <c r="W8" s="259"/>
      <c r="X8" s="680" t="s">
        <v>1828</v>
      </c>
      <c r="Y8" s="260" t="s">
        <v>1095</v>
      </c>
      <c r="Z8" s="672">
        <v>937</v>
      </c>
      <c r="AA8" s="261">
        <v>1695</v>
      </c>
      <c r="AB8" s="329">
        <f>S8/AI8+AJ8</f>
        <v>35.06</v>
      </c>
      <c r="AC8" s="329">
        <f>AB8+AC7</f>
        <v>35.06</v>
      </c>
      <c r="AD8" s="340">
        <f>(8+(AC8/60))</f>
        <v>8.5843333333333334</v>
      </c>
      <c r="AE8" s="341">
        <f>FLOOR(AD8,1)</f>
        <v>8</v>
      </c>
      <c r="AF8" s="340">
        <f>(AE8+((AD8-AE8)*60*0.01))</f>
        <v>8.3506</v>
      </c>
      <c r="AG8" s="262" t="s">
        <v>1330</v>
      </c>
      <c r="AH8" s="255" t="s">
        <v>2</v>
      </c>
      <c r="AI8" s="255">
        <v>50</v>
      </c>
      <c r="AJ8" s="255">
        <v>15</v>
      </c>
      <c r="AK8" s="255">
        <v>10</v>
      </c>
      <c r="AL8" s="255" t="s">
        <v>2136</v>
      </c>
    </row>
    <row r="9" spans="1:264" s="792" customFormat="1" ht="15.95" customHeight="1">
      <c r="A9" s="256"/>
      <c r="B9" s="257">
        <v>43624</v>
      </c>
      <c r="C9" s="713" t="str">
        <f>"*"&amp;D9&amp;"*"</f>
        <v>*PDR1906-0863*</v>
      </c>
      <c r="D9" s="672" t="s">
        <v>3632</v>
      </c>
      <c r="E9" s="256" t="s">
        <v>3630</v>
      </c>
      <c r="F9" s="256"/>
      <c r="G9" s="297" t="s">
        <v>2140</v>
      </c>
      <c r="H9" s="258" t="s">
        <v>1903</v>
      </c>
      <c r="I9" s="258" t="s">
        <v>2139</v>
      </c>
      <c r="J9" s="256">
        <v>1000</v>
      </c>
      <c r="K9" s="257">
        <v>22812</v>
      </c>
      <c r="L9" s="258" t="s">
        <v>2138</v>
      </c>
      <c r="M9" s="260" t="s">
        <v>2137</v>
      </c>
      <c r="N9" s="672"/>
      <c r="O9" s="257" t="s">
        <v>1291</v>
      </c>
      <c r="P9" s="257"/>
      <c r="Q9" s="257"/>
      <c r="R9" s="257">
        <v>43829</v>
      </c>
      <c r="S9" s="256">
        <v>1000</v>
      </c>
      <c r="T9" s="256"/>
      <c r="U9" s="805" t="s">
        <v>1568</v>
      </c>
      <c r="V9" s="256"/>
      <c r="W9" s="259"/>
      <c r="X9" s="680" t="s">
        <v>1828</v>
      </c>
      <c r="Y9" s="260" t="s">
        <v>1095</v>
      </c>
      <c r="Z9" s="672">
        <v>937</v>
      </c>
      <c r="AA9" s="261">
        <v>1695</v>
      </c>
      <c r="AB9" s="329">
        <f>S9/AI9+AJ9</f>
        <v>35</v>
      </c>
      <c r="AC9" s="329">
        <f>AB9+'28-6'!AC27</f>
        <v>544.66999999999996</v>
      </c>
      <c r="AD9" s="340">
        <f>(8+(AC9/60))</f>
        <v>17.077833333333331</v>
      </c>
      <c r="AE9" s="341">
        <f>FLOOR(AD9,1)</f>
        <v>17</v>
      </c>
      <c r="AF9" s="340">
        <f>(AE9+((AD9-AE9)*60*0.01))</f>
        <v>17.046699999999998</v>
      </c>
      <c r="AG9" s="262" t="s">
        <v>1330</v>
      </c>
      <c r="AH9" s="846" t="s">
        <v>1749</v>
      </c>
      <c r="AI9" s="255">
        <v>50</v>
      </c>
      <c r="AJ9" s="846">
        <v>15</v>
      </c>
      <c r="AK9" s="792">
        <v>10</v>
      </c>
      <c r="AL9" s="792" t="s">
        <v>2136</v>
      </c>
    </row>
    <row r="10" spans="1:264" s="792" customFormat="1" ht="15.95" customHeight="1">
      <c r="A10" s="256"/>
      <c r="B10" s="257">
        <v>43624</v>
      </c>
      <c r="C10" s="713" t="str">
        <f>"*"&amp;D10&amp;"*"</f>
        <v>*PDR1906-0864*</v>
      </c>
      <c r="D10" s="672" t="s">
        <v>3631</v>
      </c>
      <c r="E10" s="256" t="s">
        <v>3630</v>
      </c>
      <c r="F10" s="256"/>
      <c r="G10" s="297" t="s">
        <v>2140</v>
      </c>
      <c r="H10" s="258" t="s">
        <v>1903</v>
      </c>
      <c r="I10" s="258" t="s">
        <v>2139</v>
      </c>
      <c r="J10" s="256">
        <v>1000</v>
      </c>
      <c r="K10" s="257">
        <v>22812</v>
      </c>
      <c r="L10" s="258" t="s">
        <v>2138</v>
      </c>
      <c r="M10" s="260" t="s">
        <v>2137</v>
      </c>
      <c r="N10" s="672"/>
      <c r="O10" s="257" t="s">
        <v>1291</v>
      </c>
      <c r="P10" s="257"/>
      <c r="Q10" s="257"/>
      <c r="R10" s="257">
        <v>43829</v>
      </c>
      <c r="S10" s="256">
        <v>1000</v>
      </c>
      <c r="T10" s="256"/>
      <c r="U10" s="805" t="s">
        <v>1568</v>
      </c>
      <c r="V10" s="256"/>
      <c r="W10" s="259"/>
      <c r="X10" s="680" t="s">
        <v>1828</v>
      </c>
      <c r="Y10" s="260" t="s">
        <v>1095</v>
      </c>
      <c r="Z10" s="672">
        <v>937</v>
      </c>
      <c r="AA10" s="261">
        <v>1695</v>
      </c>
      <c r="AB10" s="329">
        <f>S10/AI10+AJ10</f>
        <v>35</v>
      </c>
      <c r="AC10" s="329">
        <f>AB10+AC9</f>
        <v>579.66999999999996</v>
      </c>
      <c r="AD10" s="340">
        <f>(8+(AC10/60))</f>
        <v>17.661166666666666</v>
      </c>
      <c r="AE10" s="341">
        <f>FLOOR(AD10,1)</f>
        <v>17</v>
      </c>
      <c r="AF10" s="340">
        <f>(AE10+((AD10-AE10)*60*0.01))</f>
        <v>17.396699999999999</v>
      </c>
      <c r="AG10" s="262" t="s">
        <v>1330</v>
      </c>
      <c r="AH10" s="846" t="s">
        <v>1749</v>
      </c>
      <c r="AI10" s="255">
        <v>50</v>
      </c>
      <c r="AJ10" s="846">
        <v>15</v>
      </c>
      <c r="AK10" s="792">
        <v>10</v>
      </c>
      <c r="AL10" s="792" t="s">
        <v>2136</v>
      </c>
    </row>
    <row r="11" spans="1:264" s="792" customFormat="1" ht="15" customHeight="1">
      <c r="A11" s="263"/>
      <c r="B11" s="275"/>
      <c r="C11" s="289"/>
      <c r="D11" s="265"/>
      <c r="E11" s="263"/>
      <c r="F11" s="263"/>
      <c r="G11" s="266"/>
      <c r="H11" s="267"/>
      <c r="I11" s="267"/>
      <c r="J11" s="263"/>
      <c r="K11" s="264"/>
      <c r="L11" s="267"/>
      <c r="M11" s="269"/>
      <c r="N11" s="265"/>
      <c r="O11" s="275"/>
      <c r="P11" s="275"/>
      <c r="Q11" s="275"/>
      <c r="R11" s="275"/>
      <c r="S11" s="276"/>
      <c r="T11" s="276"/>
      <c r="U11" s="794"/>
      <c r="V11" s="263"/>
      <c r="W11" s="268"/>
      <c r="X11" s="677"/>
      <c r="Y11" s="269"/>
      <c r="Z11" s="265"/>
      <c r="AA11" s="270"/>
      <c r="AB11" s="329"/>
      <c r="AC11" s="329"/>
      <c r="AD11" s="340"/>
      <c r="AE11" s="341"/>
      <c r="AF11" s="340"/>
      <c r="AG11" s="271"/>
      <c r="AH11" s="290"/>
      <c r="AI11" s="255"/>
      <c r="AJ11" s="290"/>
      <c r="AK11" s="290"/>
      <c r="AL11" s="290"/>
      <c r="AM11" s="273"/>
      <c r="AN11" s="273"/>
      <c r="AO11" s="273"/>
      <c r="AP11" s="273"/>
      <c r="AQ11" s="273"/>
      <c r="AR11" s="273"/>
      <c r="AS11" s="273"/>
      <c r="AT11" s="273"/>
      <c r="AU11" s="273"/>
      <c r="AV11" s="273"/>
      <c r="AW11" s="273"/>
      <c r="AX11" s="273"/>
      <c r="AY11" s="273"/>
      <c r="AZ11" s="273"/>
      <c r="BA11" s="273"/>
      <c r="BB11" s="273"/>
      <c r="BC11" s="273"/>
      <c r="BD11" s="273"/>
      <c r="BE11" s="273"/>
      <c r="BF11" s="273"/>
      <c r="BG11" s="273"/>
      <c r="BH11" s="273"/>
      <c r="BI11" s="273"/>
      <c r="BJ11" s="273"/>
      <c r="BK11" s="273"/>
      <c r="BL11" s="273"/>
      <c r="BM11" s="273"/>
      <c r="BN11" s="273"/>
      <c r="BO11" s="273"/>
      <c r="BP11" s="273"/>
      <c r="BQ11" s="273"/>
      <c r="BR11" s="273"/>
      <c r="BS11" s="273"/>
      <c r="BT11" s="273"/>
      <c r="BU11" s="273"/>
      <c r="BV11" s="273"/>
      <c r="BW11" s="273"/>
      <c r="BX11" s="273"/>
      <c r="BY11" s="273"/>
      <c r="BZ11" s="273"/>
      <c r="CA11" s="273"/>
      <c r="CB11" s="273"/>
      <c r="CC11" s="273"/>
      <c r="CD11" s="273"/>
      <c r="CE11" s="273"/>
      <c r="CF11" s="273"/>
      <c r="CG11" s="273"/>
      <c r="CH11" s="273"/>
      <c r="CI11" s="273"/>
      <c r="CJ11" s="273"/>
      <c r="CK11" s="273"/>
      <c r="CL11" s="273"/>
      <c r="CM11" s="273"/>
      <c r="CN11" s="273"/>
      <c r="CO11" s="273"/>
      <c r="CP11" s="273"/>
      <c r="CQ11" s="273"/>
      <c r="CR11" s="273"/>
      <c r="CS11" s="273"/>
      <c r="CT11" s="273"/>
      <c r="CU11" s="273"/>
      <c r="CV11" s="273"/>
      <c r="CW11" s="273"/>
      <c r="CX11" s="273"/>
      <c r="CY11" s="273"/>
      <c r="CZ11" s="273"/>
      <c r="DA11" s="273"/>
      <c r="DB11" s="273"/>
      <c r="DC11" s="273"/>
      <c r="DD11" s="273"/>
      <c r="DE11" s="273"/>
      <c r="DF11" s="273"/>
      <c r="DG11" s="273"/>
      <c r="DH11" s="273"/>
      <c r="DI11" s="273"/>
      <c r="DJ11" s="273"/>
      <c r="DK11" s="273"/>
      <c r="DL11" s="273"/>
      <c r="DM11" s="273"/>
      <c r="DN11" s="273"/>
      <c r="DO11" s="273"/>
      <c r="DP11" s="273"/>
      <c r="DQ11" s="273"/>
      <c r="DR11" s="273"/>
      <c r="DS11" s="273"/>
      <c r="DT11" s="273"/>
      <c r="DU11" s="273"/>
      <c r="DV11" s="273"/>
      <c r="DW11" s="273"/>
      <c r="DX11" s="273"/>
      <c r="DY11" s="273"/>
      <c r="DZ11" s="273"/>
      <c r="EA11" s="273"/>
      <c r="EB11" s="273"/>
      <c r="EC11" s="273"/>
      <c r="ED11" s="273"/>
      <c r="EE11" s="273"/>
      <c r="EF11" s="273"/>
      <c r="EG11" s="273"/>
      <c r="EH11" s="273"/>
      <c r="EI11" s="273"/>
      <c r="EJ11" s="273"/>
      <c r="EK11" s="273"/>
      <c r="EL11" s="273"/>
      <c r="EM11" s="273"/>
      <c r="EN11" s="273"/>
      <c r="EO11" s="273"/>
      <c r="EP11" s="273"/>
      <c r="EQ11" s="273"/>
      <c r="ER11" s="273"/>
      <c r="ES11" s="273"/>
      <c r="ET11" s="273"/>
      <c r="EU11" s="273"/>
      <c r="EV11" s="273"/>
      <c r="EW11" s="273"/>
      <c r="EX11" s="273"/>
      <c r="EY11" s="273"/>
      <c r="EZ11" s="273"/>
      <c r="FA11" s="273"/>
      <c r="FB11" s="273"/>
      <c r="FC11" s="273"/>
      <c r="FD11" s="273"/>
      <c r="FE11" s="273"/>
      <c r="FF11" s="273"/>
      <c r="FG11" s="273"/>
      <c r="FH11" s="273"/>
      <c r="FI11" s="273"/>
      <c r="FJ11" s="273"/>
      <c r="FK11" s="273"/>
      <c r="FL11" s="273"/>
      <c r="FM11" s="273"/>
      <c r="FN11" s="273"/>
      <c r="FO11" s="273"/>
      <c r="FP11" s="273"/>
      <c r="FQ11" s="273"/>
      <c r="FR11" s="273"/>
      <c r="FS11" s="273"/>
      <c r="FT11" s="273"/>
      <c r="FU11" s="273"/>
      <c r="FV11" s="273"/>
      <c r="FW11" s="273"/>
      <c r="FX11" s="273"/>
      <c r="FY11" s="273"/>
      <c r="FZ11" s="273"/>
      <c r="GA11" s="273"/>
      <c r="GB11" s="273"/>
    </row>
    <row r="12" spans="1:264" s="792" customFormat="1" ht="17.25" customHeight="1">
      <c r="A12" s="263"/>
      <c r="B12" s="275">
        <v>43598</v>
      </c>
      <c r="C12" s="289" t="str">
        <f>"*"&amp;D12&amp;"*"</f>
        <v>*PDR1905-0972*</v>
      </c>
      <c r="D12" s="265" t="s">
        <v>2528</v>
      </c>
      <c r="E12" s="263" t="s">
        <v>2519</v>
      </c>
      <c r="F12" s="263"/>
      <c r="G12" s="266" t="s">
        <v>2506</v>
      </c>
      <c r="H12" s="267" t="s">
        <v>1903</v>
      </c>
      <c r="I12" s="267" t="s">
        <v>2507</v>
      </c>
      <c r="J12" s="263">
        <v>1000</v>
      </c>
      <c r="K12" s="264">
        <v>22798</v>
      </c>
      <c r="L12" s="267" t="s">
        <v>1977</v>
      </c>
      <c r="M12" s="269" t="s">
        <v>2508</v>
      </c>
      <c r="N12" s="265"/>
      <c r="O12" s="275" t="s">
        <v>1291</v>
      </c>
      <c r="P12" s="275"/>
      <c r="Q12" s="275"/>
      <c r="R12" s="275">
        <v>43829</v>
      </c>
      <c r="S12" s="276">
        <v>1005</v>
      </c>
      <c r="T12" s="276"/>
      <c r="U12" s="794" t="s">
        <v>1568</v>
      </c>
      <c r="V12" s="263"/>
      <c r="W12" s="268"/>
      <c r="X12" s="677" t="s">
        <v>1828</v>
      </c>
      <c r="Y12" s="269" t="s">
        <v>1095</v>
      </c>
      <c r="Z12" s="265">
        <v>977</v>
      </c>
      <c r="AA12" s="270">
        <v>1797</v>
      </c>
      <c r="AB12" s="329">
        <f>S12/AI12+AJ12</f>
        <v>35.1</v>
      </c>
      <c r="AC12" s="329">
        <f>AB12+AC11</f>
        <v>35.1</v>
      </c>
      <c r="AD12" s="340">
        <f>(8+(AC12/60))</f>
        <v>8.5850000000000009</v>
      </c>
      <c r="AE12" s="341">
        <f>FLOOR(AD12,1)</f>
        <v>8</v>
      </c>
      <c r="AF12" s="340">
        <f>(AE12+((AD12-AE12)*60*0.01))</f>
        <v>8.3510000000000009</v>
      </c>
      <c r="AG12" s="271" t="s">
        <v>1330</v>
      </c>
      <c r="AH12" s="290" t="s">
        <v>2</v>
      </c>
      <c r="AI12" s="255">
        <v>50</v>
      </c>
      <c r="AJ12" s="290">
        <v>15</v>
      </c>
      <c r="AK12" s="290">
        <v>10</v>
      </c>
      <c r="AL12" s="290" t="s">
        <v>2136</v>
      </c>
      <c r="AM12" s="273"/>
      <c r="AN12" s="273"/>
      <c r="AO12" s="273"/>
      <c r="AP12" s="273"/>
      <c r="AQ12" s="273"/>
      <c r="AR12" s="273"/>
      <c r="AS12" s="273"/>
      <c r="AT12" s="273"/>
      <c r="AU12" s="273"/>
      <c r="AV12" s="273"/>
      <c r="AW12" s="273"/>
      <c r="AX12" s="273"/>
      <c r="AY12" s="273"/>
      <c r="AZ12" s="273"/>
      <c r="BA12" s="273"/>
      <c r="BB12" s="273"/>
      <c r="BC12" s="273"/>
      <c r="BD12" s="273"/>
      <c r="BE12" s="273"/>
      <c r="BF12" s="273"/>
      <c r="BG12" s="273"/>
      <c r="BH12" s="273"/>
      <c r="BI12" s="273"/>
      <c r="BJ12" s="273"/>
      <c r="BK12" s="273"/>
      <c r="BL12" s="273"/>
      <c r="BM12" s="273"/>
      <c r="BN12" s="273"/>
      <c r="BO12" s="273"/>
      <c r="BP12" s="273"/>
      <c r="BQ12" s="273"/>
      <c r="BR12" s="273"/>
      <c r="BS12" s="273"/>
      <c r="BT12" s="273"/>
      <c r="BU12" s="273"/>
      <c r="BV12" s="273"/>
      <c r="BW12" s="273"/>
      <c r="BX12" s="273"/>
      <c r="BY12" s="273"/>
      <c r="BZ12" s="273"/>
      <c r="CA12" s="273"/>
      <c r="CB12" s="273"/>
      <c r="CC12" s="273"/>
      <c r="CD12" s="273"/>
      <c r="CE12" s="273"/>
      <c r="CF12" s="273"/>
      <c r="CG12" s="273"/>
      <c r="CH12" s="273"/>
      <c r="CI12" s="273"/>
      <c r="CJ12" s="273"/>
      <c r="CK12" s="273"/>
      <c r="CL12" s="273"/>
      <c r="CM12" s="273"/>
      <c r="CN12" s="273"/>
      <c r="CO12" s="273"/>
      <c r="CP12" s="273"/>
      <c r="CQ12" s="273"/>
      <c r="CR12" s="273"/>
      <c r="CS12" s="273"/>
      <c r="CT12" s="273"/>
      <c r="CU12" s="273"/>
      <c r="CV12" s="273"/>
      <c r="CW12" s="273"/>
      <c r="CX12" s="273"/>
      <c r="CY12" s="273"/>
      <c r="CZ12" s="273"/>
      <c r="DA12" s="273"/>
      <c r="DB12" s="273"/>
      <c r="DC12" s="273"/>
      <c r="DD12" s="273"/>
      <c r="DE12" s="273"/>
      <c r="DF12" s="273"/>
      <c r="DG12" s="273"/>
      <c r="DH12" s="273"/>
      <c r="DI12" s="273"/>
      <c r="DJ12" s="273"/>
      <c r="DK12" s="273"/>
      <c r="DL12" s="273"/>
      <c r="DM12" s="273"/>
      <c r="DN12" s="273"/>
      <c r="DO12" s="273"/>
      <c r="DP12" s="273"/>
      <c r="DQ12" s="273"/>
      <c r="DR12" s="273"/>
      <c r="DS12" s="273"/>
      <c r="DT12" s="273"/>
      <c r="DU12" s="273"/>
      <c r="DV12" s="273"/>
      <c r="DW12" s="273"/>
      <c r="DX12" s="273"/>
      <c r="DY12" s="273"/>
      <c r="DZ12" s="273"/>
      <c r="EA12" s="273"/>
      <c r="EB12" s="273"/>
      <c r="EC12" s="273"/>
      <c r="ED12" s="273"/>
      <c r="EE12" s="273"/>
      <c r="EF12" s="273"/>
      <c r="EG12" s="273"/>
      <c r="EH12" s="273"/>
      <c r="EI12" s="273"/>
      <c r="EJ12" s="273"/>
      <c r="EK12" s="273"/>
      <c r="EL12" s="273"/>
      <c r="EM12" s="273"/>
      <c r="EN12" s="273"/>
      <c r="EO12" s="273"/>
      <c r="EP12" s="273"/>
      <c r="EQ12" s="273"/>
      <c r="ER12" s="273"/>
      <c r="ES12" s="273"/>
      <c r="ET12" s="273"/>
      <c r="EU12" s="273"/>
      <c r="EV12" s="273"/>
      <c r="EW12" s="273"/>
      <c r="EX12" s="273"/>
      <c r="EY12" s="273"/>
      <c r="EZ12" s="273"/>
      <c r="FA12" s="273"/>
      <c r="FB12" s="273"/>
      <c r="FC12" s="273"/>
      <c r="FD12" s="273"/>
      <c r="FE12" s="273"/>
      <c r="FF12" s="273"/>
      <c r="FG12" s="273"/>
      <c r="FH12" s="273"/>
      <c r="FI12" s="273"/>
      <c r="FJ12" s="273"/>
      <c r="FK12" s="273"/>
      <c r="FL12" s="273"/>
      <c r="FM12" s="273"/>
      <c r="FN12" s="273"/>
      <c r="FO12" s="273"/>
      <c r="FP12" s="273"/>
      <c r="FQ12" s="273"/>
      <c r="FR12" s="273"/>
      <c r="FS12" s="273"/>
      <c r="FT12" s="273"/>
      <c r="FU12" s="273"/>
      <c r="FV12" s="273"/>
      <c r="FW12" s="273"/>
      <c r="FX12" s="273"/>
      <c r="FY12" s="273"/>
      <c r="FZ12" s="273"/>
      <c r="GA12" s="273"/>
      <c r="GB12" s="273"/>
    </row>
    <row r="13" spans="1:264" s="792" customFormat="1" ht="17.25" customHeight="1">
      <c r="A13" s="263"/>
      <c r="B13" s="275"/>
      <c r="C13" s="289"/>
      <c r="D13" s="265"/>
      <c r="E13" s="263"/>
      <c r="F13" s="263"/>
      <c r="G13" s="266"/>
      <c r="H13" s="267"/>
      <c r="I13" s="267"/>
      <c r="J13" s="263"/>
      <c r="K13" s="264"/>
      <c r="L13" s="267"/>
      <c r="M13" s="269"/>
      <c r="N13" s="265"/>
      <c r="O13" s="275"/>
      <c r="P13" s="275"/>
      <c r="Q13" s="275"/>
      <c r="R13" s="275"/>
      <c r="S13" s="276"/>
      <c r="T13" s="276"/>
      <c r="U13" s="794"/>
      <c r="V13" s="263"/>
      <c r="W13" s="268"/>
      <c r="X13" s="677"/>
      <c r="Y13" s="269"/>
      <c r="Z13" s="265"/>
      <c r="AA13" s="270"/>
      <c r="AB13" s="329"/>
      <c r="AC13" s="329"/>
      <c r="AD13" s="340"/>
      <c r="AE13" s="341"/>
      <c r="AF13" s="340"/>
      <c r="AG13" s="271"/>
      <c r="AH13" s="290"/>
      <c r="AI13" s="255"/>
      <c r="AJ13" s="290"/>
      <c r="AK13" s="290"/>
      <c r="AL13" s="290"/>
      <c r="AM13" s="273"/>
      <c r="AN13" s="273"/>
      <c r="AO13" s="273"/>
      <c r="AP13" s="273"/>
      <c r="AQ13" s="273"/>
      <c r="AR13" s="273"/>
      <c r="AS13" s="273"/>
      <c r="AT13" s="273"/>
      <c r="AU13" s="273"/>
      <c r="AV13" s="273"/>
      <c r="AW13" s="273"/>
      <c r="AX13" s="273"/>
      <c r="AY13" s="273"/>
      <c r="AZ13" s="273"/>
      <c r="BA13" s="273"/>
      <c r="BB13" s="273"/>
      <c r="BC13" s="273"/>
      <c r="BD13" s="273"/>
      <c r="BE13" s="273"/>
      <c r="BF13" s="273"/>
      <c r="BG13" s="273"/>
      <c r="BH13" s="273"/>
      <c r="BI13" s="273"/>
      <c r="BJ13" s="273"/>
      <c r="BK13" s="273"/>
      <c r="BL13" s="273"/>
      <c r="BM13" s="273"/>
      <c r="BN13" s="273"/>
      <c r="BO13" s="273"/>
      <c r="BP13" s="273"/>
      <c r="BQ13" s="273"/>
      <c r="BR13" s="273"/>
      <c r="BS13" s="273"/>
      <c r="BT13" s="273"/>
      <c r="BU13" s="273"/>
      <c r="BV13" s="273"/>
      <c r="BW13" s="273"/>
      <c r="BX13" s="273"/>
      <c r="BY13" s="273"/>
      <c r="BZ13" s="273"/>
      <c r="CA13" s="273"/>
      <c r="CB13" s="273"/>
      <c r="CC13" s="273"/>
      <c r="CD13" s="273"/>
      <c r="CE13" s="273"/>
      <c r="CF13" s="273"/>
      <c r="CG13" s="273"/>
      <c r="CH13" s="273"/>
      <c r="CI13" s="273"/>
      <c r="CJ13" s="273"/>
      <c r="CK13" s="273"/>
      <c r="CL13" s="273"/>
      <c r="CM13" s="273"/>
      <c r="CN13" s="273"/>
      <c r="CO13" s="273"/>
      <c r="CP13" s="273"/>
      <c r="CQ13" s="273"/>
      <c r="CR13" s="273"/>
      <c r="CS13" s="273"/>
      <c r="CT13" s="273"/>
      <c r="CU13" s="273"/>
      <c r="CV13" s="273"/>
      <c r="CW13" s="273"/>
      <c r="CX13" s="273"/>
      <c r="CY13" s="273"/>
      <c r="CZ13" s="273"/>
      <c r="DA13" s="273"/>
      <c r="DB13" s="273"/>
      <c r="DC13" s="273"/>
      <c r="DD13" s="273"/>
      <c r="DE13" s="273"/>
      <c r="DF13" s="273"/>
      <c r="DG13" s="273"/>
      <c r="DH13" s="273"/>
      <c r="DI13" s="273"/>
      <c r="DJ13" s="273"/>
      <c r="DK13" s="273"/>
      <c r="DL13" s="273"/>
      <c r="DM13" s="273"/>
      <c r="DN13" s="273"/>
      <c r="DO13" s="273"/>
      <c r="DP13" s="273"/>
      <c r="DQ13" s="273"/>
      <c r="DR13" s="273"/>
      <c r="DS13" s="273"/>
      <c r="DT13" s="273"/>
      <c r="DU13" s="273"/>
      <c r="DV13" s="273"/>
      <c r="DW13" s="273"/>
      <c r="DX13" s="273"/>
      <c r="DY13" s="273"/>
      <c r="DZ13" s="273"/>
      <c r="EA13" s="273"/>
      <c r="EB13" s="273"/>
      <c r="EC13" s="273"/>
      <c r="ED13" s="273"/>
      <c r="EE13" s="273"/>
      <c r="EF13" s="273"/>
      <c r="EG13" s="273"/>
      <c r="EH13" s="273"/>
      <c r="EI13" s="273"/>
      <c r="EJ13" s="273"/>
      <c r="EK13" s="273"/>
      <c r="EL13" s="273"/>
      <c r="EM13" s="273"/>
      <c r="EN13" s="273"/>
      <c r="EO13" s="273"/>
      <c r="EP13" s="273"/>
      <c r="EQ13" s="273"/>
      <c r="ER13" s="273"/>
      <c r="ES13" s="273"/>
      <c r="ET13" s="273"/>
      <c r="EU13" s="273"/>
      <c r="EV13" s="273"/>
      <c r="EW13" s="273"/>
      <c r="EX13" s="273"/>
      <c r="EY13" s="273"/>
      <c r="EZ13" s="273"/>
      <c r="FA13" s="273"/>
      <c r="FB13" s="273"/>
      <c r="FC13" s="273"/>
      <c r="FD13" s="273"/>
      <c r="FE13" s="273"/>
      <c r="FF13" s="273"/>
      <c r="FG13" s="273"/>
      <c r="FH13" s="273"/>
      <c r="FI13" s="273"/>
      <c r="FJ13" s="273"/>
      <c r="FK13" s="273"/>
      <c r="FL13" s="273"/>
      <c r="FM13" s="273"/>
      <c r="FN13" s="273"/>
      <c r="FO13" s="273"/>
      <c r="FP13" s="273"/>
      <c r="FQ13" s="273"/>
      <c r="FR13" s="273"/>
      <c r="FS13" s="273"/>
      <c r="FT13" s="273"/>
      <c r="FU13" s="273"/>
      <c r="FV13" s="273"/>
      <c r="FW13" s="273"/>
      <c r="FX13" s="273"/>
      <c r="FY13" s="273"/>
      <c r="FZ13" s="273"/>
      <c r="GA13" s="273"/>
      <c r="GB13" s="273"/>
    </row>
    <row r="14" spans="1:264" s="273" customFormat="1" ht="20.100000000000001" customHeight="1">
      <c r="A14" s="256"/>
      <c r="B14" s="257">
        <v>43619</v>
      </c>
      <c r="C14" s="713" t="str">
        <f>"*"&amp;D14&amp;"*"</f>
        <v>*PDR1906-0619*</v>
      </c>
      <c r="D14" s="870" t="s">
        <v>3192</v>
      </c>
      <c r="E14" s="256" t="s">
        <v>3190</v>
      </c>
      <c r="F14" s="256"/>
      <c r="G14" s="297" t="s">
        <v>1978</v>
      </c>
      <c r="H14" s="258" t="s">
        <v>1903</v>
      </c>
      <c r="I14" s="258" t="s">
        <v>2157</v>
      </c>
      <c r="J14" s="256">
        <v>1000</v>
      </c>
      <c r="K14" s="257">
        <v>43647</v>
      </c>
      <c r="L14" s="258" t="s">
        <v>1977</v>
      </c>
      <c r="M14" s="260" t="s">
        <v>1976</v>
      </c>
      <c r="N14" s="672"/>
      <c r="O14" s="257" t="s">
        <v>1291</v>
      </c>
      <c r="P14" s="257"/>
      <c r="Q14" s="257"/>
      <c r="R14" s="806">
        <v>43645</v>
      </c>
      <c r="S14" s="256">
        <v>1003</v>
      </c>
      <c r="T14" s="256"/>
      <c r="U14" s="805" t="s">
        <v>1568</v>
      </c>
      <c r="V14" s="256"/>
      <c r="W14" s="259"/>
      <c r="X14" s="680" t="s">
        <v>1828</v>
      </c>
      <c r="Y14" s="260" t="s">
        <v>1095</v>
      </c>
      <c r="Z14" s="672">
        <v>947</v>
      </c>
      <c r="AA14" s="261">
        <v>1699</v>
      </c>
      <c r="AB14" s="329">
        <f>S14/AI14+AJ14</f>
        <v>35.06</v>
      </c>
      <c r="AC14" s="329">
        <f>AB14+'26-6'!AC13</f>
        <v>280.84000000000003</v>
      </c>
      <c r="AD14" s="340">
        <f>(8+(AC14/60))</f>
        <v>12.680666666666667</v>
      </c>
      <c r="AE14" s="341">
        <f>FLOOR(AD14,1)</f>
        <v>12</v>
      </c>
      <c r="AF14" s="340">
        <f>(AE14+((AD14-AE14)*60*0.01))</f>
        <v>12.4084</v>
      </c>
      <c r="AG14" s="262" t="s">
        <v>1330</v>
      </c>
      <c r="AH14" s="846" t="s">
        <v>1749</v>
      </c>
      <c r="AI14" s="255">
        <v>50</v>
      </c>
      <c r="AJ14" s="846">
        <v>15</v>
      </c>
      <c r="AK14" s="846">
        <v>10</v>
      </c>
      <c r="AL14" s="846" t="s">
        <v>1902</v>
      </c>
      <c r="AM14" s="792"/>
      <c r="AN14" s="792"/>
      <c r="AO14" s="792"/>
      <c r="AP14" s="792"/>
      <c r="AQ14" s="792"/>
      <c r="AR14" s="792"/>
      <c r="AS14" s="792"/>
      <c r="AT14" s="792"/>
      <c r="AU14" s="792"/>
      <c r="AV14" s="792"/>
      <c r="AW14" s="792"/>
      <c r="AX14" s="792"/>
      <c r="AY14" s="792"/>
      <c r="AZ14" s="792"/>
      <c r="BA14" s="792"/>
      <c r="BB14" s="792"/>
      <c r="BC14" s="792"/>
      <c r="BD14" s="792"/>
      <c r="BE14" s="792"/>
      <c r="BF14" s="792"/>
      <c r="BG14" s="792"/>
      <c r="BH14" s="792"/>
      <c r="BI14" s="792"/>
      <c r="BJ14" s="792"/>
      <c r="BK14" s="792"/>
      <c r="BL14" s="792"/>
      <c r="BM14" s="792"/>
      <c r="BN14" s="792"/>
      <c r="BO14" s="792"/>
      <c r="BP14" s="792"/>
      <c r="BQ14" s="792"/>
      <c r="BR14" s="792"/>
      <c r="BS14" s="792"/>
      <c r="BT14" s="792"/>
      <c r="BU14" s="792"/>
      <c r="BV14" s="792"/>
      <c r="BW14" s="792"/>
      <c r="BX14" s="792"/>
      <c r="BY14" s="792"/>
      <c r="BZ14" s="792"/>
      <c r="CA14" s="792"/>
      <c r="CB14" s="792"/>
      <c r="CC14" s="792"/>
      <c r="CD14" s="792"/>
      <c r="CE14" s="792"/>
      <c r="CF14" s="792"/>
      <c r="CG14" s="792"/>
      <c r="CH14" s="792"/>
      <c r="CI14" s="792"/>
      <c r="CJ14" s="792"/>
      <c r="CK14" s="792"/>
      <c r="CL14" s="792"/>
      <c r="CM14" s="792"/>
      <c r="CN14" s="792"/>
      <c r="CO14" s="792"/>
      <c r="CP14" s="792"/>
      <c r="CQ14" s="792"/>
      <c r="CR14" s="792"/>
      <c r="CS14" s="792"/>
      <c r="CT14" s="792"/>
      <c r="CU14" s="792"/>
      <c r="CV14" s="792"/>
      <c r="CW14" s="792"/>
      <c r="CX14" s="792"/>
      <c r="CY14" s="792"/>
      <c r="CZ14" s="792"/>
      <c r="DA14" s="792"/>
      <c r="DB14" s="792"/>
      <c r="DC14" s="792"/>
      <c r="DD14" s="792"/>
      <c r="DE14" s="792"/>
      <c r="DF14" s="792"/>
      <c r="DG14" s="792"/>
      <c r="DH14" s="792"/>
      <c r="DI14" s="792"/>
      <c r="DJ14" s="792"/>
      <c r="DK14" s="792"/>
      <c r="DL14" s="792"/>
      <c r="DM14" s="792"/>
      <c r="DN14" s="792"/>
      <c r="DO14" s="792"/>
      <c r="DP14" s="792"/>
      <c r="DQ14" s="792"/>
      <c r="DR14" s="792"/>
      <c r="DS14" s="792"/>
      <c r="DT14" s="792"/>
      <c r="DU14" s="792"/>
      <c r="DV14" s="792"/>
      <c r="DW14" s="792"/>
      <c r="DX14" s="792"/>
      <c r="DY14" s="792"/>
      <c r="DZ14" s="792"/>
      <c r="EA14" s="792"/>
      <c r="EB14" s="792"/>
      <c r="EC14" s="792"/>
      <c r="ED14" s="792"/>
      <c r="EE14" s="792"/>
      <c r="EF14" s="792"/>
      <c r="EG14" s="792"/>
      <c r="EH14" s="792"/>
      <c r="EI14" s="792"/>
      <c r="EJ14" s="792"/>
      <c r="EK14" s="792"/>
      <c r="EL14" s="792"/>
      <c r="EM14" s="792"/>
      <c r="EN14" s="792"/>
      <c r="EO14" s="792"/>
      <c r="EP14" s="792"/>
      <c r="EQ14" s="792"/>
      <c r="ER14" s="792"/>
      <c r="ES14" s="792"/>
      <c r="ET14" s="792"/>
      <c r="EU14" s="792"/>
      <c r="EV14" s="792"/>
      <c r="EW14" s="792"/>
      <c r="EX14" s="792"/>
      <c r="EY14" s="792"/>
      <c r="EZ14" s="792"/>
      <c r="FA14" s="792"/>
      <c r="FB14" s="792"/>
      <c r="FC14" s="792"/>
      <c r="FD14" s="792"/>
      <c r="FE14" s="792"/>
      <c r="FF14" s="792"/>
      <c r="FG14" s="792"/>
      <c r="FH14" s="792"/>
      <c r="FI14" s="792"/>
      <c r="FJ14" s="792"/>
      <c r="FK14" s="792"/>
      <c r="FL14" s="792"/>
      <c r="FM14" s="792"/>
      <c r="FN14" s="792"/>
      <c r="FO14" s="792"/>
      <c r="FP14" s="792"/>
      <c r="FQ14" s="792"/>
      <c r="FR14" s="792"/>
      <c r="FS14" s="792"/>
      <c r="FT14" s="792"/>
      <c r="FU14" s="792"/>
      <c r="FV14" s="792"/>
      <c r="FW14" s="792"/>
      <c r="FX14" s="792"/>
      <c r="FY14" s="792"/>
      <c r="FZ14" s="792"/>
      <c r="GA14" s="792"/>
      <c r="GB14" s="792"/>
      <c r="GC14" s="792"/>
      <c r="GD14" s="792"/>
      <c r="GE14" s="792"/>
      <c r="GF14" s="792"/>
      <c r="GG14" s="792"/>
      <c r="GH14" s="792"/>
      <c r="GI14" s="792"/>
      <c r="GJ14" s="792"/>
      <c r="GK14" s="792"/>
      <c r="GL14" s="792"/>
      <c r="GM14" s="792"/>
      <c r="GN14" s="792"/>
      <c r="GO14" s="792"/>
      <c r="GP14" s="792"/>
      <c r="GQ14" s="792"/>
      <c r="GR14" s="792"/>
      <c r="GS14" s="792"/>
      <c r="GT14" s="792"/>
      <c r="GU14" s="792"/>
      <c r="GV14" s="792"/>
      <c r="GW14" s="792"/>
      <c r="GX14" s="792"/>
      <c r="GY14" s="792"/>
      <c r="GZ14" s="792"/>
      <c r="HA14" s="792"/>
      <c r="HB14" s="792"/>
      <c r="HC14" s="792"/>
      <c r="HD14" s="792"/>
      <c r="HE14" s="792"/>
      <c r="HF14" s="792"/>
      <c r="HG14" s="792"/>
      <c r="HH14" s="792"/>
      <c r="HI14" s="792"/>
      <c r="HJ14" s="792"/>
      <c r="HK14" s="792"/>
      <c r="HL14" s="792"/>
      <c r="HM14" s="792"/>
      <c r="HN14" s="792"/>
      <c r="HO14" s="792"/>
      <c r="HP14" s="792"/>
      <c r="HQ14" s="792"/>
      <c r="HR14" s="792"/>
      <c r="HS14" s="792"/>
      <c r="HT14" s="792"/>
      <c r="HU14" s="792"/>
      <c r="HV14" s="792"/>
      <c r="HW14" s="792"/>
      <c r="HX14" s="792"/>
      <c r="HY14" s="792"/>
      <c r="HZ14" s="792"/>
      <c r="IA14" s="792"/>
      <c r="IB14" s="792"/>
      <c r="IC14" s="792"/>
      <c r="ID14" s="792"/>
      <c r="IE14" s="792"/>
      <c r="IF14" s="792"/>
      <c r="IG14" s="792"/>
      <c r="IH14" s="792"/>
      <c r="II14" s="792"/>
      <c r="IJ14" s="792"/>
      <c r="IK14" s="792"/>
      <c r="IL14" s="792"/>
      <c r="IM14" s="792"/>
      <c r="IN14" s="792"/>
      <c r="IO14" s="792"/>
      <c r="IP14" s="792"/>
      <c r="IQ14" s="792"/>
      <c r="IR14" s="792"/>
      <c r="IS14" s="792"/>
      <c r="IT14" s="792"/>
      <c r="IU14" s="792"/>
      <c r="IV14" s="792"/>
      <c r="IW14" s="792"/>
      <c r="IX14" s="792"/>
      <c r="IY14" s="792"/>
      <c r="IZ14" s="792"/>
      <c r="JA14" s="792"/>
      <c r="JB14" s="792"/>
      <c r="JC14" s="792"/>
      <c r="JD14" s="792"/>
    </row>
    <row r="15" spans="1:264" s="273" customFormat="1" ht="20.100000000000001" customHeight="1">
      <c r="A15" s="256"/>
      <c r="B15" s="257">
        <v>43619</v>
      </c>
      <c r="C15" s="713" t="str">
        <f>"*"&amp;D15&amp;"*"</f>
        <v>*PDR1906-0620*</v>
      </c>
      <c r="D15" s="672" t="s">
        <v>3191</v>
      </c>
      <c r="E15" s="256" t="s">
        <v>3190</v>
      </c>
      <c r="F15" s="256"/>
      <c r="G15" s="297" t="s">
        <v>1978</v>
      </c>
      <c r="H15" s="258" t="s">
        <v>1903</v>
      </c>
      <c r="I15" s="258" t="s">
        <v>2157</v>
      </c>
      <c r="J15" s="256">
        <v>1000</v>
      </c>
      <c r="K15" s="257">
        <v>22807</v>
      </c>
      <c r="L15" s="258" t="s">
        <v>1977</v>
      </c>
      <c r="M15" s="260" t="s">
        <v>1976</v>
      </c>
      <c r="N15" s="672"/>
      <c r="O15" s="257" t="s">
        <v>1291</v>
      </c>
      <c r="P15" s="257"/>
      <c r="Q15" s="257"/>
      <c r="R15" s="257">
        <v>43829</v>
      </c>
      <c r="S15" s="256">
        <v>1003</v>
      </c>
      <c r="T15" s="256"/>
      <c r="U15" s="805" t="s">
        <v>1568</v>
      </c>
      <c r="V15" s="256"/>
      <c r="W15" s="259"/>
      <c r="X15" s="680" t="s">
        <v>1828</v>
      </c>
      <c r="Y15" s="260" t="s">
        <v>1095</v>
      </c>
      <c r="Z15" s="672">
        <v>947</v>
      </c>
      <c r="AA15" s="261">
        <v>1699</v>
      </c>
      <c r="AB15" s="329">
        <f>S15/AI15+AJ15</f>
        <v>35.06</v>
      </c>
      <c r="AC15" s="329">
        <f>AB15+AC14</f>
        <v>315.90000000000003</v>
      </c>
      <c r="AD15" s="340">
        <f>(8+(AC15/60))</f>
        <v>13.265000000000001</v>
      </c>
      <c r="AE15" s="341">
        <f>FLOOR(AD15,1)</f>
        <v>13</v>
      </c>
      <c r="AF15" s="340">
        <f>(AE15+((AD15-AE15)*60*0.01))</f>
        <v>13.159000000000001</v>
      </c>
      <c r="AG15" s="262" t="s">
        <v>1330</v>
      </c>
      <c r="AH15" s="846" t="s">
        <v>1749</v>
      </c>
      <c r="AI15" s="255">
        <v>50</v>
      </c>
      <c r="AJ15" s="846">
        <v>15</v>
      </c>
      <c r="AK15" s="846">
        <v>10</v>
      </c>
      <c r="AL15" s="846" t="s">
        <v>1902</v>
      </c>
      <c r="AM15" s="792"/>
      <c r="AN15" s="792"/>
      <c r="AO15" s="792"/>
      <c r="AP15" s="792"/>
      <c r="AQ15" s="792"/>
      <c r="AR15" s="792"/>
      <c r="AS15" s="792"/>
      <c r="AT15" s="792"/>
      <c r="AU15" s="792"/>
      <c r="AV15" s="792"/>
      <c r="AW15" s="792"/>
      <c r="AX15" s="792"/>
      <c r="AY15" s="792"/>
      <c r="AZ15" s="792"/>
      <c r="BA15" s="792"/>
      <c r="BB15" s="792"/>
      <c r="BC15" s="792"/>
      <c r="BD15" s="792"/>
      <c r="BE15" s="792"/>
      <c r="BF15" s="792"/>
      <c r="BG15" s="792"/>
      <c r="BH15" s="792"/>
      <c r="BI15" s="792"/>
      <c r="BJ15" s="792"/>
      <c r="BK15" s="792"/>
      <c r="BL15" s="792"/>
      <c r="BM15" s="792"/>
      <c r="BN15" s="792"/>
      <c r="BO15" s="792"/>
      <c r="BP15" s="792"/>
      <c r="BQ15" s="792"/>
      <c r="BR15" s="792"/>
      <c r="BS15" s="792"/>
      <c r="BT15" s="792"/>
      <c r="BU15" s="792"/>
      <c r="BV15" s="792"/>
      <c r="BW15" s="792"/>
      <c r="BX15" s="792"/>
      <c r="BY15" s="792"/>
      <c r="BZ15" s="792"/>
      <c r="CA15" s="792"/>
      <c r="CB15" s="792"/>
      <c r="CC15" s="792"/>
      <c r="CD15" s="792"/>
      <c r="CE15" s="792"/>
      <c r="CF15" s="792"/>
      <c r="CG15" s="792"/>
      <c r="CH15" s="792"/>
      <c r="CI15" s="792"/>
      <c r="CJ15" s="792"/>
      <c r="CK15" s="792"/>
      <c r="CL15" s="792"/>
      <c r="CM15" s="792"/>
      <c r="CN15" s="792"/>
      <c r="CO15" s="792"/>
      <c r="CP15" s="792"/>
      <c r="CQ15" s="792"/>
      <c r="CR15" s="792"/>
      <c r="CS15" s="792"/>
      <c r="CT15" s="792"/>
      <c r="CU15" s="792"/>
      <c r="CV15" s="792"/>
      <c r="CW15" s="792"/>
      <c r="CX15" s="792"/>
      <c r="CY15" s="792"/>
      <c r="CZ15" s="792"/>
      <c r="DA15" s="792"/>
      <c r="DB15" s="792"/>
      <c r="DC15" s="792"/>
      <c r="DD15" s="792"/>
      <c r="DE15" s="792"/>
      <c r="DF15" s="792"/>
      <c r="DG15" s="792"/>
      <c r="DH15" s="792"/>
      <c r="DI15" s="792"/>
      <c r="DJ15" s="792"/>
      <c r="DK15" s="792"/>
      <c r="DL15" s="792"/>
      <c r="DM15" s="792"/>
      <c r="DN15" s="792"/>
      <c r="DO15" s="792"/>
      <c r="DP15" s="792"/>
      <c r="DQ15" s="792"/>
      <c r="DR15" s="792"/>
      <c r="DS15" s="792"/>
      <c r="DT15" s="792"/>
      <c r="DU15" s="792"/>
      <c r="DV15" s="792"/>
      <c r="DW15" s="792"/>
      <c r="DX15" s="792"/>
      <c r="DY15" s="792"/>
      <c r="DZ15" s="792"/>
      <c r="EA15" s="792"/>
      <c r="EB15" s="792"/>
      <c r="EC15" s="792"/>
      <c r="ED15" s="792"/>
      <c r="EE15" s="792"/>
      <c r="EF15" s="792"/>
      <c r="EG15" s="792"/>
      <c r="EH15" s="792"/>
      <c r="EI15" s="792"/>
      <c r="EJ15" s="792"/>
      <c r="EK15" s="792"/>
      <c r="EL15" s="792"/>
      <c r="EM15" s="792"/>
      <c r="EN15" s="792"/>
      <c r="EO15" s="792"/>
      <c r="EP15" s="792"/>
      <c r="EQ15" s="792"/>
      <c r="ER15" s="792"/>
      <c r="ES15" s="792"/>
      <c r="ET15" s="792"/>
      <c r="EU15" s="792"/>
      <c r="EV15" s="792"/>
      <c r="EW15" s="792"/>
      <c r="EX15" s="792"/>
      <c r="EY15" s="792"/>
      <c r="EZ15" s="792"/>
      <c r="FA15" s="792"/>
      <c r="FB15" s="792"/>
      <c r="FC15" s="792"/>
      <c r="FD15" s="792"/>
      <c r="FE15" s="792"/>
      <c r="FF15" s="792"/>
      <c r="FG15" s="792"/>
      <c r="FH15" s="792"/>
      <c r="FI15" s="792"/>
      <c r="FJ15" s="792"/>
      <c r="FK15" s="792"/>
      <c r="FL15" s="792"/>
      <c r="FM15" s="792"/>
      <c r="FN15" s="792"/>
      <c r="FO15" s="792"/>
      <c r="FP15" s="792"/>
      <c r="FQ15" s="792"/>
      <c r="FR15" s="792"/>
      <c r="FS15" s="792"/>
      <c r="FT15" s="792"/>
      <c r="FU15" s="792"/>
      <c r="FV15" s="792"/>
      <c r="FW15" s="792"/>
      <c r="FX15" s="792"/>
      <c r="FY15" s="792"/>
      <c r="FZ15" s="792"/>
      <c r="GA15" s="792"/>
      <c r="GB15" s="792"/>
      <c r="GC15" s="792"/>
      <c r="GD15" s="792"/>
      <c r="GE15" s="792"/>
      <c r="GF15" s="792"/>
      <c r="GG15" s="792"/>
      <c r="GH15" s="792"/>
      <c r="GI15" s="792"/>
      <c r="GJ15" s="792"/>
      <c r="GK15" s="792"/>
      <c r="GL15" s="792"/>
      <c r="GM15" s="792"/>
      <c r="GN15" s="792"/>
      <c r="GO15" s="792"/>
      <c r="GP15" s="792"/>
      <c r="GQ15" s="792"/>
      <c r="GR15" s="792"/>
      <c r="GS15" s="792"/>
      <c r="GT15" s="792"/>
      <c r="GU15" s="792"/>
      <c r="GV15" s="792"/>
      <c r="GW15" s="792"/>
      <c r="GX15" s="792"/>
      <c r="GY15" s="792"/>
      <c r="GZ15" s="792"/>
      <c r="HA15" s="792"/>
      <c r="HB15" s="792"/>
      <c r="HC15" s="792"/>
      <c r="HD15" s="792"/>
      <c r="HE15" s="792"/>
      <c r="HF15" s="792"/>
      <c r="HG15" s="792"/>
      <c r="HH15" s="792"/>
      <c r="HI15" s="792"/>
      <c r="HJ15" s="792"/>
      <c r="HK15" s="792"/>
      <c r="HL15" s="792"/>
      <c r="HM15" s="792"/>
      <c r="HN15" s="792"/>
      <c r="HO15" s="792"/>
      <c r="HP15" s="792"/>
      <c r="HQ15" s="792"/>
      <c r="HR15" s="792"/>
      <c r="HS15" s="792"/>
      <c r="HT15" s="792"/>
      <c r="HU15" s="792"/>
      <c r="HV15" s="792"/>
      <c r="HW15" s="792"/>
      <c r="HX15" s="792"/>
      <c r="HY15" s="792"/>
      <c r="HZ15" s="792"/>
      <c r="IA15" s="792"/>
      <c r="IB15" s="792"/>
      <c r="IC15" s="792"/>
      <c r="ID15" s="792"/>
      <c r="IE15" s="792"/>
      <c r="IF15" s="792"/>
      <c r="IG15" s="792"/>
      <c r="IH15" s="792"/>
      <c r="II15" s="792"/>
      <c r="IJ15" s="792"/>
      <c r="IK15" s="792"/>
      <c r="IL15" s="792"/>
      <c r="IM15" s="792"/>
      <c r="IN15" s="792"/>
      <c r="IO15" s="792"/>
      <c r="IP15" s="792"/>
      <c r="IQ15" s="792"/>
      <c r="IR15" s="792"/>
      <c r="IS15" s="792"/>
      <c r="IT15" s="792"/>
      <c r="IU15" s="792"/>
      <c r="IV15" s="792"/>
      <c r="IW15" s="792"/>
      <c r="IX15" s="792"/>
      <c r="IY15" s="792"/>
      <c r="IZ15" s="792"/>
      <c r="JA15" s="792"/>
      <c r="JB15" s="792"/>
      <c r="JC15" s="792"/>
      <c r="JD15" s="792"/>
    </row>
    <row r="16" spans="1:264" s="273" customFormat="1" ht="20.100000000000001" customHeight="1">
      <c r="A16" s="256"/>
      <c r="B16" s="257"/>
      <c r="C16" s="713"/>
      <c r="D16" s="672"/>
      <c r="E16" s="256"/>
      <c r="F16" s="256"/>
      <c r="G16" s="297"/>
      <c r="H16" s="258"/>
      <c r="I16" s="258"/>
      <c r="J16" s="256"/>
      <c r="K16" s="257"/>
      <c r="L16" s="258"/>
      <c r="M16" s="260"/>
      <c r="N16" s="672"/>
      <c r="O16" s="257"/>
      <c r="P16" s="257"/>
      <c r="Q16" s="257"/>
      <c r="R16" s="257"/>
      <c r="S16" s="256"/>
      <c r="T16" s="256"/>
      <c r="U16" s="805"/>
      <c r="V16" s="256"/>
      <c r="W16" s="259"/>
      <c r="X16" s="680"/>
      <c r="Y16" s="260"/>
      <c r="Z16" s="672"/>
      <c r="AA16" s="261"/>
      <c r="AB16" s="329"/>
      <c r="AC16" s="329"/>
      <c r="AD16" s="340"/>
      <c r="AE16" s="341"/>
      <c r="AF16" s="340"/>
      <c r="AG16" s="262"/>
      <c r="AH16" s="846"/>
      <c r="AI16" s="846"/>
      <c r="AJ16" s="846"/>
      <c r="AK16" s="846"/>
      <c r="AL16" s="846"/>
      <c r="AM16" s="792"/>
      <c r="AN16" s="792"/>
      <c r="AO16" s="792"/>
      <c r="AP16" s="792"/>
      <c r="AQ16" s="792"/>
      <c r="AR16" s="792"/>
      <c r="AS16" s="792"/>
      <c r="AT16" s="792"/>
      <c r="AU16" s="792"/>
      <c r="AV16" s="792"/>
      <c r="AW16" s="792"/>
      <c r="AX16" s="792"/>
      <c r="AY16" s="792"/>
      <c r="AZ16" s="792"/>
      <c r="BA16" s="792"/>
      <c r="BB16" s="792"/>
      <c r="BC16" s="792"/>
      <c r="BD16" s="792"/>
      <c r="BE16" s="792"/>
      <c r="BF16" s="792"/>
      <c r="BG16" s="792"/>
      <c r="BH16" s="792"/>
      <c r="BI16" s="792"/>
      <c r="BJ16" s="792"/>
      <c r="BK16" s="792"/>
      <c r="BL16" s="792"/>
      <c r="BM16" s="792"/>
      <c r="BN16" s="792"/>
      <c r="BO16" s="792"/>
      <c r="BP16" s="792"/>
      <c r="BQ16" s="792"/>
      <c r="BR16" s="792"/>
      <c r="BS16" s="792"/>
      <c r="BT16" s="792"/>
      <c r="BU16" s="792"/>
      <c r="BV16" s="792"/>
      <c r="BW16" s="792"/>
      <c r="BX16" s="792"/>
      <c r="BY16" s="792"/>
      <c r="BZ16" s="792"/>
      <c r="CA16" s="792"/>
      <c r="CB16" s="792"/>
      <c r="CC16" s="792"/>
      <c r="CD16" s="792"/>
      <c r="CE16" s="792"/>
      <c r="CF16" s="792"/>
      <c r="CG16" s="792"/>
      <c r="CH16" s="792"/>
      <c r="CI16" s="792"/>
      <c r="CJ16" s="792"/>
      <c r="CK16" s="792"/>
      <c r="CL16" s="792"/>
      <c r="CM16" s="792"/>
      <c r="CN16" s="792"/>
      <c r="CO16" s="792"/>
      <c r="CP16" s="792"/>
      <c r="CQ16" s="792"/>
      <c r="CR16" s="792"/>
      <c r="CS16" s="792"/>
      <c r="CT16" s="792"/>
      <c r="CU16" s="792"/>
      <c r="CV16" s="792"/>
      <c r="CW16" s="792"/>
      <c r="CX16" s="792"/>
      <c r="CY16" s="792"/>
      <c r="CZ16" s="792"/>
      <c r="DA16" s="792"/>
      <c r="DB16" s="792"/>
      <c r="DC16" s="792"/>
      <c r="DD16" s="792"/>
      <c r="DE16" s="792"/>
      <c r="DF16" s="792"/>
      <c r="DG16" s="792"/>
      <c r="DH16" s="792"/>
      <c r="DI16" s="792"/>
      <c r="DJ16" s="792"/>
      <c r="DK16" s="792"/>
      <c r="DL16" s="792"/>
      <c r="DM16" s="792"/>
      <c r="DN16" s="792"/>
      <c r="DO16" s="792"/>
      <c r="DP16" s="792"/>
      <c r="DQ16" s="792"/>
      <c r="DR16" s="792"/>
      <c r="DS16" s="792"/>
      <c r="DT16" s="792"/>
      <c r="DU16" s="792"/>
      <c r="DV16" s="792"/>
      <c r="DW16" s="792"/>
      <c r="DX16" s="792"/>
      <c r="DY16" s="792"/>
      <c r="DZ16" s="792"/>
      <c r="EA16" s="792"/>
      <c r="EB16" s="792"/>
      <c r="EC16" s="792"/>
      <c r="ED16" s="792"/>
      <c r="EE16" s="792"/>
      <c r="EF16" s="792"/>
      <c r="EG16" s="792"/>
      <c r="EH16" s="792"/>
      <c r="EI16" s="792"/>
      <c r="EJ16" s="792"/>
      <c r="EK16" s="792"/>
      <c r="EL16" s="792"/>
      <c r="EM16" s="792"/>
      <c r="EN16" s="792"/>
      <c r="EO16" s="792"/>
      <c r="EP16" s="792"/>
      <c r="EQ16" s="792"/>
      <c r="ER16" s="792"/>
      <c r="ES16" s="792"/>
      <c r="ET16" s="792"/>
      <c r="EU16" s="792"/>
      <c r="EV16" s="792"/>
      <c r="EW16" s="792"/>
      <c r="EX16" s="792"/>
      <c r="EY16" s="792"/>
      <c r="EZ16" s="792"/>
      <c r="FA16" s="792"/>
      <c r="FB16" s="792"/>
      <c r="FC16" s="792"/>
      <c r="FD16" s="792"/>
      <c r="FE16" s="792"/>
      <c r="FF16" s="792"/>
      <c r="FG16" s="792"/>
      <c r="FH16" s="792"/>
      <c r="FI16" s="792"/>
      <c r="FJ16" s="792"/>
      <c r="FK16" s="792"/>
      <c r="FL16" s="792"/>
      <c r="FM16" s="792"/>
      <c r="FN16" s="792"/>
      <c r="FO16" s="792"/>
      <c r="FP16" s="792"/>
      <c r="FQ16" s="792"/>
      <c r="FR16" s="792"/>
      <c r="FS16" s="792"/>
      <c r="FT16" s="792"/>
      <c r="FU16" s="792"/>
      <c r="FV16" s="792"/>
      <c r="FW16" s="792"/>
      <c r="FX16" s="792"/>
      <c r="FY16" s="792"/>
      <c r="FZ16" s="792"/>
      <c r="GA16" s="792"/>
      <c r="GB16" s="792"/>
      <c r="GC16" s="792"/>
      <c r="GD16" s="792"/>
      <c r="GE16" s="792"/>
      <c r="GF16" s="792"/>
      <c r="GG16" s="792"/>
      <c r="GH16" s="792"/>
      <c r="GI16" s="792"/>
      <c r="GJ16" s="792"/>
      <c r="GK16" s="792"/>
      <c r="GL16" s="792"/>
      <c r="GM16" s="792"/>
      <c r="GN16" s="792"/>
      <c r="GO16" s="792"/>
      <c r="GP16" s="792"/>
      <c r="GQ16" s="792"/>
      <c r="GR16" s="792"/>
      <c r="GS16" s="792"/>
      <c r="GT16" s="792"/>
      <c r="GU16" s="792"/>
      <c r="GV16" s="792"/>
      <c r="GW16" s="792"/>
      <c r="GX16" s="792"/>
      <c r="GY16" s="792"/>
      <c r="GZ16" s="792"/>
      <c r="HA16" s="792"/>
      <c r="HB16" s="792"/>
      <c r="HC16" s="792"/>
      <c r="HD16" s="792"/>
      <c r="HE16" s="792"/>
      <c r="HF16" s="792"/>
      <c r="HG16" s="792"/>
      <c r="HH16" s="792"/>
      <c r="HI16" s="792"/>
      <c r="HJ16" s="792"/>
      <c r="HK16" s="792"/>
      <c r="HL16" s="792"/>
      <c r="HM16" s="792"/>
      <c r="HN16" s="792"/>
      <c r="HO16" s="792"/>
      <c r="HP16" s="792"/>
      <c r="HQ16" s="792"/>
      <c r="HR16" s="792"/>
      <c r="HS16" s="792"/>
      <c r="HT16" s="792"/>
      <c r="HU16" s="792"/>
      <c r="HV16" s="792"/>
      <c r="HW16" s="792"/>
      <c r="HX16" s="792"/>
      <c r="HY16" s="792"/>
      <c r="HZ16" s="792"/>
      <c r="IA16" s="792"/>
      <c r="IB16" s="792"/>
      <c r="IC16" s="792"/>
      <c r="ID16" s="792"/>
      <c r="IE16" s="792"/>
      <c r="IF16" s="792"/>
      <c r="IG16" s="792"/>
      <c r="IH16" s="792"/>
      <c r="II16" s="792"/>
      <c r="IJ16" s="792"/>
      <c r="IK16" s="792"/>
      <c r="IL16" s="792"/>
      <c r="IM16" s="792"/>
      <c r="IN16" s="792"/>
      <c r="IO16" s="792"/>
      <c r="IP16" s="792"/>
      <c r="IQ16" s="792"/>
      <c r="IR16" s="792"/>
      <c r="IS16" s="792"/>
      <c r="IT16" s="792"/>
      <c r="IU16" s="792"/>
      <c r="IV16" s="792"/>
      <c r="IW16" s="792"/>
      <c r="IX16" s="792"/>
      <c r="IY16" s="792"/>
      <c r="IZ16" s="792"/>
      <c r="JA16" s="792"/>
      <c r="JB16" s="792"/>
      <c r="JC16" s="792"/>
      <c r="JD16" s="792"/>
    </row>
    <row r="17" spans="1:264" s="273" customFormat="1" ht="18" customHeight="1">
      <c r="A17" s="256"/>
      <c r="B17" s="257">
        <v>43615</v>
      </c>
      <c r="C17" s="713" t="str">
        <f>"*"&amp;D17&amp;"*"</f>
        <v>*PDR1906-0444*</v>
      </c>
      <c r="D17" s="870" t="s">
        <v>2980</v>
      </c>
      <c r="E17" s="256" t="s">
        <v>2977</v>
      </c>
      <c r="F17" s="256"/>
      <c r="G17" s="297" t="s">
        <v>1906</v>
      </c>
      <c r="H17" s="258" t="s">
        <v>1903</v>
      </c>
      <c r="I17" s="258" t="s">
        <v>1969</v>
      </c>
      <c r="J17" s="256">
        <v>1000</v>
      </c>
      <c r="K17" s="257">
        <v>22828</v>
      </c>
      <c r="L17" s="258" t="s">
        <v>1905</v>
      </c>
      <c r="M17" s="260" t="s">
        <v>1904</v>
      </c>
      <c r="N17" s="672"/>
      <c r="O17" s="672" t="s">
        <v>1291</v>
      </c>
      <c r="P17" s="258"/>
      <c r="Q17" s="258"/>
      <c r="R17" s="806">
        <v>43645</v>
      </c>
      <c r="S17" s="256">
        <v>1003</v>
      </c>
      <c r="T17" s="256"/>
      <c r="U17" s="805" t="s">
        <v>1568</v>
      </c>
      <c r="V17" s="256"/>
      <c r="W17" s="259"/>
      <c r="X17" s="680" t="s">
        <v>1828</v>
      </c>
      <c r="Y17" s="260" t="s">
        <v>1095</v>
      </c>
      <c r="Z17" s="672">
        <v>933</v>
      </c>
      <c r="AA17" s="261">
        <v>1689</v>
      </c>
      <c r="AB17" s="329">
        <f>S17/AI17+AJ17</f>
        <v>35.06</v>
      </c>
      <c r="AC17" s="329">
        <f>AB17+'26-6'!AC11</f>
        <v>190.78</v>
      </c>
      <c r="AD17" s="340">
        <f>(8+(AC17/60))</f>
        <v>11.179666666666666</v>
      </c>
      <c r="AE17" s="341">
        <f>FLOOR(AD17,1)</f>
        <v>11</v>
      </c>
      <c r="AF17" s="340">
        <f>(AE17+((AD17-AE17)*60*0.01))</f>
        <v>11.107799999999999</v>
      </c>
      <c r="AG17" s="262" t="s">
        <v>1330</v>
      </c>
      <c r="AH17" s="255" t="s">
        <v>2</v>
      </c>
      <c r="AI17" s="255">
        <v>50</v>
      </c>
      <c r="AJ17" s="255">
        <v>15</v>
      </c>
      <c r="AK17" s="255">
        <v>10</v>
      </c>
      <c r="AL17" s="255" t="s">
        <v>1902</v>
      </c>
      <c r="AM17" s="792"/>
      <c r="AN17" s="792"/>
      <c r="AO17" s="792"/>
      <c r="AP17" s="792"/>
      <c r="AQ17" s="792"/>
      <c r="AR17" s="792"/>
      <c r="AS17" s="792"/>
      <c r="AT17" s="792"/>
      <c r="AU17" s="792"/>
      <c r="AV17" s="792"/>
      <c r="AW17" s="792"/>
      <c r="AX17" s="792"/>
      <c r="AY17" s="792"/>
      <c r="AZ17" s="792"/>
      <c r="BA17" s="792"/>
      <c r="BB17" s="792"/>
      <c r="BC17" s="792"/>
      <c r="BD17" s="792"/>
      <c r="BE17" s="792"/>
      <c r="BF17" s="792"/>
      <c r="BG17" s="792"/>
      <c r="BH17" s="792"/>
      <c r="BI17" s="792"/>
      <c r="BJ17" s="792"/>
      <c r="BK17" s="792"/>
      <c r="BL17" s="792"/>
      <c r="BM17" s="792"/>
      <c r="BN17" s="792"/>
      <c r="BO17" s="792"/>
      <c r="BP17" s="792"/>
      <c r="BQ17" s="792"/>
      <c r="BR17" s="792"/>
      <c r="BS17" s="792"/>
      <c r="BT17" s="792"/>
      <c r="BU17" s="792"/>
      <c r="BV17" s="792"/>
      <c r="BW17" s="792"/>
      <c r="BX17" s="792"/>
      <c r="BY17" s="792"/>
      <c r="BZ17" s="792"/>
      <c r="CA17" s="792"/>
      <c r="CB17" s="792"/>
      <c r="CC17" s="792"/>
      <c r="CD17" s="792"/>
      <c r="CE17" s="792"/>
      <c r="CF17" s="792"/>
      <c r="CG17" s="792"/>
      <c r="CH17" s="792"/>
      <c r="CI17" s="792"/>
      <c r="CJ17" s="792"/>
      <c r="CK17" s="792"/>
      <c r="CL17" s="792"/>
      <c r="CM17" s="792"/>
      <c r="CN17" s="792"/>
      <c r="CO17" s="792"/>
      <c r="CP17" s="792"/>
      <c r="CQ17" s="792"/>
      <c r="CR17" s="792"/>
      <c r="CS17" s="792"/>
      <c r="CT17" s="792"/>
      <c r="CU17" s="792"/>
      <c r="CV17" s="792"/>
      <c r="CW17" s="792"/>
      <c r="CX17" s="792"/>
      <c r="CY17" s="792"/>
      <c r="CZ17" s="792"/>
      <c r="DA17" s="792"/>
      <c r="DB17" s="792"/>
      <c r="DC17" s="792"/>
      <c r="DD17" s="792"/>
      <c r="DE17" s="792"/>
      <c r="DF17" s="792"/>
      <c r="DG17" s="792"/>
      <c r="DH17" s="792"/>
      <c r="DI17" s="792"/>
      <c r="DJ17" s="792"/>
      <c r="DK17" s="792"/>
      <c r="DL17" s="792"/>
      <c r="DM17" s="792"/>
      <c r="DN17" s="792"/>
      <c r="DO17" s="792"/>
      <c r="DP17" s="792"/>
      <c r="DQ17" s="792"/>
      <c r="DR17" s="792"/>
      <c r="DS17" s="792"/>
      <c r="DT17" s="792"/>
      <c r="DU17" s="792"/>
      <c r="DV17" s="792"/>
      <c r="DW17" s="792"/>
      <c r="DX17" s="792"/>
      <c r="DY17" s="792"/>
      <c r="DZ17" s="792"/>
      <c r="EA17" s="792"/>
      <c r="EB17" s="792"/>
      <c r="EC17" s="792"/>
      <c r="ED17" s="792"/>
      <c r="EE17" s="792"/>
      <c r="EF17" s="792"/>
      <c r="EG17" s="792"/>
      <c r="EH17" s="792"/>
      <c r="EI17" s="792"/>
      <c r="EJ17" s="792"/>
      <c r="EK17" s="792"/>
      <c r="EL17" s="792"/>
      <c r="EM17" s="792"/>
      <c r="EN17" s="792"/>
      <c r="EO17" s="792"/>
      <c r="EP17" s="792"/>
      <c r="EQ17" s="792"/>
      <c r="ER17" s="792"/>
      <c r="ES17" s="792"/>
      <c r="ET17" s="792"/>
      <c r="EU17" s="792"/>
      <c r="EV17" s="792"/>
      <c r="EW17" s="792"/>
      <c r="EX17" s="792"/>
      <c r="EY17" s="792"/>
      <c r="EZ17" s="792"/>
      <c r="FA17" s="792"/>
      <c r="FB17" s="792"/>
      <c r="FC17" s="792"/>
      <c r="FD17" s="792"/>
      <c r="FE17" s="792"/>
      <c r="FF17" s="792"/>
      <c r="FG17" s="792"/>
      <c r="FH17" s="792"/>
      <c r="FI17" s="792"/>
      <c r="FJ17" s="792"/>
      <c r="FK17" s="792"/>
      <c r="FL17" s="792"/>
      <c r="FM17" s="792"/>
      <c r="FN17" s="792"/>
      <c r="FO17" s="792"/>
      <c r="FP17" s="792"/>
      <c r="FQ17" s="792"/>
      <c r="FR17" s="792"/>
      <c r="FS17" s="792"/>
      <c r="FT17" s="792"/>
      <c r="FU17" s="792"/>
      <c r="FV17" s="792"/>
      <c r="FW17" s="792"/>
      <c r="FX17" s="792"/>
      <c r="FY17" s="792"/>
      <c r="FZ17" s="792"/>
      <c r="GA17" s="792"/>
      <c r="GB17" s="792"/>
      <c r="GC17" s="792"/>
      <c r="GD17" s="792"/>
      <c r="GE17" s="792"/>
      <c r="GF17" s="792"/>
      <c r="GG17" s="792"/>
      <c r="GH17" s="792"/>
      <c r="GI17" s="792"/>
      <c r="GJ17" s="792"/>
      <c r="GK17" s="792"/>
      <c r="GL17" s="792"/>
      <c r="GM17" s="792"/>
      <c r="GN17" s="792"/>
      <c r="GO17" s="792"/>
      <c r="GP17" s="792"/>
      <c r="GQ17" s="792"/>
      <c r="GR17" s="792"/>
      <c r="GS17" s="792"/>
      <c r="GT17" s="792"/>
      <c r="GU17" s="792"/>
      <c r="GV17" s="792"/>
      <c r="GW17" s="792"/>
      <c r="GX17" s="792"/>
      <c r="GY17" s="792"/>
      <c r="GZ17" s="792"/>
      <c r="HA17" s="792"/>
      <c r="HB17" s="792"/>
      <c r="HC17" s="792"/>
      <c r="HD17" s="792"/>
      <c r="HE17" s="792"/>
      <c r="HF17" s="792"/>
      <c r="HG17" s="792"/>
      <c r="HH17" s="792"/>
      <c r="HI17" s="792"/>
      <c r="HJ17" s="792"/>
      <c r="HK17" s="792"/>
      <c r="HL17" s="792"/>
      <c r="HM17" s="792"/>
      <c r="HN17" s="792"/>
      <c r="HO17" s="792"/>
      <c r="HP17" s="792"/>
      <c r="HQ17" s="792"/>
      <c r="HR17" s="792"/>
      <c r="HS17" s="792"/>
      <c r="HT17" s="792"/>
      <c r="HU17" s="792"/>
      <c r="HV17" s="792"/>
      <c r="HW17" s="792"/>
      <c r="HX17" s="792"/>
      <c r="HY17" s="792"/>
      <c r="HZ17" s="792"/>
      <c r="IA17" s="792"/>
      <c r="IB17" s="792"/>
      <c r="IC17" s="792"/>
      <c r="ID17" s="792"/>
      <c r="IE17" s="792"/>
      <c r="IF17" s="792"/>
      <c r="IG17" s="792"/>
      <c r="IH17" s="792"/>
      <c r="II17" s="792"/>
      <c r="IJ17" s="792"/>
      <c r="IK17" s="792"/>
      <c r="IL17" s="792"/>
      <c r="IM17" s="792"/>
      <c r="IN17" s="792"/>
      <c r="IO17" s="792"/>
      <c r="IP17" s="792"/>
      <c r="IQ17" s="792"/>
      <c r="IR17" s="792"/>
      <c r="IS17" s="792"/>
      <c r="IT17" s="792"/>
      <c r="IU17" s="792"/>
      <c r="IV17" s="792"/>
      <c r="IW17" s="792"/>
      <c r="IX17" s="792"/>
      <c r="IY17" s="792"/>
      <c r="IZ17" s="792"/>
      <c r="JA17" s="792"/>
      <c r="JB17" s="792"/>
      <c r="JC17" s="792"/>
      <c r="JD17" s="792"/>
    </row>
    <row r="18" spans="1:264" s="792" customFormat="1" ht="15.95" customHeight="1">
      <c r="A18" s="256"/>
      <c r="B18" s="257">
        <v>43615</v>
      </c>
      <c r="C18" s="713" t="str">
        <f>"*"&amp;D18&amp;"*"</f>
        <v>*PDR1906-0445*</v>
      </c>
      <c r="D18" s="672" t="s">
        <v>2979</v>
      </c>
      <c r="E18" s="256" t="s">
        <v>2977</v>
      </c>
      <c r="F18" s="256"/>
      <c r="G18" s="297" t="s">
        <v>1906</v>
      </c>
      <c r="H18" s="258" t="s">
        <v>1903</v>
      </c>
      <c r="I18" s="258" t="s">
        <v>1969</v>
      </c>
      <c r="J18" s="256">
        <v>1000</v>
      </c>
      <c r="K18" s="257">
        <v>22828</v>
      </c>
      <c r="L18" s="258" t="s">
        <v>1905</v>
      </c>
      <c r="M18" s="260" t="s">
        <v>1904</v>
      </c>
      <c r="N18" s="672"/>
      <c r="O18" s="672" t="s">
        <v>1291</v>
      </c>
      <c r="P18" s="258"/>
      <c r="Q18" s="258"/>
      <c r="R18" s="257">
        <v>43830</v>
      </c>
      <c r="S18" s="256">
        <v>1003</v>
      </c>
      <c r="T18" s="256"/>
      <c r="U18" s="805" t="s">
        <v>1568</v>
      </c>
      <c r="V18" s="256"/>
      <c r="W18" s="259"/>
      <c r="X18" s="680" t="s">
        <v>1828</v>
      </c>
      <c r="Y18" s="260" t="s">
        <v>1095</v>
      </c>
      <c r="Z18" s="672">
        <v>933</v>
      </c>
      <c r="AA18" s="261">
        <v>1689</v>
      </c>
      <c r="AB18" s="329">
        <f>S18/AI18+AJ18</f>
        <v>35.06</v>
      </c>
      <c r="AC18" s="329">
        <f>AB18+AC17</f>
        <v>225.84</v>
      </c>
      <c r="AD18" s="340">
        <f>(8+(AC18/60))</f>
        <v>11.763999999999999</v>
      </c>
      <c r="AE18" s="341">
        <f>FLOOR(AD18,1)</f>
        <v>11</v>
      </c>
      <c r="AF18" s="340">
        <f>(AE18+((AD18-AE18)*60*0.01))</f>
        <v>11.458399999999999</v>
      </c>
      <c r="AG18" s="262" t="s">
        <v>1330</v>
      </c>
      <c r="AH18" s="255" t="s">
        <v>2</v>
      </c>
      <c r="AI18" s="255">
        <v>50</v>
      </c>
      <c r="AJ18" s="255">
        <v>15</v>
      </c>
      <c r="AK18" s="274">
        <v>10</v>
      </c>
      <c r="AL18" s="274" t="s">
        <v>1902</v>
      </c>
    </row>
    <row r="19" spans="1:264" s="792" customFormat="1" ht="15.95" customHeight="1">
      <c r="A19" s="256"/>
      <c r="B19" s="257"/>
      <c r="C19" s="713"/>
      <c r="D19" s="672"/>
      <c r="E19" s="256"/>
      <c r="F19" s="256"/>
      <c r="G19" s="297"/>
      <c r="H19" s="258"/>
      <c r="I19" s="258"/>
      <c r="J19" s="256"/>
      <c r="K19" s="257"/>
      <c r="L19" s="258"/>
      <c r="M19" s="260"/>
      <c r="N19" s="672"/>
      <c r="O19" s="672"/>
      <c r="P19" s="258"/>
      <c r="Q19" s="258"/>
      <c r="R19" s="257"/>
      <c r="S19" s="256"/>
      <c r="T19" s="256"/>
      <c r="U19" s="805"/>
      <c r="V19" s="256"/>
      <c r="W19" s="259"/>
      <c r="X19" s="680"/>
      <c r="Y19" s="260"/>
      <c r="Z19" s="672"/>
      <c r="AA19" s="261"/>
      <c r="AB19" s="329"/>
      <c r="AC19" s="329"/>
      <c r="AD19" s="340"/>
      <c r="AE19" s="341"/>
      <c r="AF19" s="340"/>
      <c r="AG19" s="262"/>
      <c r="AH19" s="255"/>
      <c r="AI19" s="255"/>
      <c r="AJ19" s="255"/>
      <c r="AK19" s="274"/>
      <c r="AL19" s="274"/>
    </row>
    <row r="20" spans="1:264" s="792" customFormat="1" ht="15.95" customHeight="1">
      <c r="A20" s="256"/>
      <c r="B20" s="257">
        <v>43615</v>
      </c>
      <c r="C20" s="713" t="str">
        <f>"*"&amp;D20&amp;"*"</f>
        <v>*PDR1906-0446*</v>
      </c>
      <c r="D20" s="870" t="s">
        <v>2978</v>
      </c>
      <c r="E20" s="256" t="s">
        <v>2977</v>
      </c>
      <c r="F20" s="256"/>
      <c r="G20" s="297" t="s">
        <v>2126</v>
      </c>
      <c r="H20" s="258" t="s">
        <v>1903</v>
      </c>
      <c r="I20" s="258" t="s">
        <v>2156</v>
      </c>
      <c r="J20" s="256">
        <v>1000</v>
      </c>
      <c r="K20" s="257">
        <v>22828</v>
      </c>
      <c r="L20" s="258" t="s">
        <v>1905</v>
      </c>
      <c r="M20" s="260" t="s">
        <v>2125</v>
      </c>
      <c r="N20" s="672"/>
      <c r="O20" s="672" t="s">
        <v>1291</v>
      </c>
      <c r="P20" s="258"/>
      <c r="Q20" s="258"/>
      <c r="R20" s="806">
        <v>43643</v>
      </c>
      <c r="S20" s="256">
        <v>1003</v>
      </c>
      <c r="T20" s="256"/>
      <c r="U20" s="805" t="s">
        <v>1568</v>
      </c>
      <c r="V20" s="256"/>
      <c r="W20" s="259"/>
      <c r="X20" s="680" t="s">
        <v>1828</v>
      </c>
      <c r="Y20" s="260" t="s">
        <v>1095</v>
      </c>
      <c r="Z20" s="672">
        <v>977</v>
      </c>
      <c r="AA20" s="261">
        <v>1797</v>
      </c>
      <c r="AB20" s="329">
        <f>S20/AI20+AJ20</f>
        <v>35.06</v>
      </c>
      <c r="AC20" s="329">
        <f>AB20+'13-6'!AC32</f>
        <v>963.28999999999974</v>
      </c>
      <c r="AD20" s="340">
        <f>(8+(AC20/60))</f>
        <v>24.054833333333328</v>
      </c>
      <c r="AE20" s="341">
        <f>FLOOR(AD20,1)</f>
        <v>24</v>
      </c>
      <c r="AF20" s="340">
        <f>(AE20+((AD20-AE20)*60*0.01))</f>
        <v>24.032899999999998</v>
      </c>
      <c r="AG20" s="262" t="s">
        <v>1330</v>
      </c>
      <c r="AH20" s="255" t="s">
        <v>2</v>
      </c>
      <c r="AI20" s="255">
        <v>50</v>
      </c>
      <c r="AJ20" s="255">
        <v>15</v>
      </c>
      <c r="AK20" s="274">
        <v>10</v>
      </c>
      <c r="AL20" s="274" t="s">
        <v>1902</v>
      </c>
    </row>
    <row r="21" spans="1:264" s="792" customFormat="1" ht="15.95" customHeight="1">
      <c r="A21" s="256"/>
      <c r="B21" s="257">
        <v>43621</v>
      </c>
      <c r="C21" s="713" t="str">
        <f>"*"&amp;D21&amp;"*"</f>
        <v>*PDR1906-0730*</v>
      </c>
      <c r="D21" s="672" t="s">
        <v>3400</v>
      </c>
      <c r="E21" s="256" t="s">
        <v>3399</v>
      </c>
      <c r="F21" s="256"/>
      <c r="G21" s="297" t="s">
        <v>2126</v>
      </c>
      <c r="H21" s="258" t="s">
        <v>1903</v>
      </c>
      <c r="I21" s="258" t="s">
        <v>2156</v>
      </c>
      <c r="J21" s="256">
        <v>1000</v>
      </c>
      <c r="K21" s="257">
        <v>22828</v>
      </c>
      <c r="L21" s="258" t="s">
        <v>1905</v>
      </c>
      <c r="M21" s="260" t="s">
        <v>2125</v>
      </c>
      <c r="N21" s="672"/>
      <c r="O21" s="257" t="s">
        <v>1291</v>
      </c>
      <c r="P21" s="257"/>
      <c r="Q21" s="257"/>
      <c r="R21" s="257">
        <v>43829</v>
      </c>
      <c r="S21" s="256">
        <v>1005</v>
      </c>
      <c r="T21" s="256"/>
      <c r="U21" s="805" t="s">
        <v>1568</v>
      </c>
      <c r="V21" s="256"/>
      <c r="W21" s="259"/>
      <c r="X21" s="680" t="s">
        <v>1828</v>
      </c>
      <c r="Y21" s="260" t="s">
        <v>1095</v>
      </c>
      <c r="Z21" s="672">
        <v>977</v>
      </c>
      <c r="AA21" s="261">
        <v>1797</v>
      </c>
      <c r="AB21" s="329">
        <f>S21/AI21+AJ21</f>
        <v>35.1</v>
      </c>
      <c r="AC21" s="329">
        <f>AB21+AC20</f>
        <v>998.38999999999976</v>
      </c>
      <c r="AD21" s="340">
        <f>(8+(AC21/60))</f>
        <v>24.639833333333328</v>
      </c>
      <c r="AE21" s="341">
        <f>FLOOR(AD21,1)</f>
        <v>24</v>
      </c>
      <c r="AF21" s="340">
        <f>(AE21+((AD21-AE21)*60*0.01))</f>
        <v>24.383899999999997</v>
      </c>
      <c r="AG21" s="262" t="s">
        <v>1330</v>
      </c>
      <c r="AH21" s="846" t="s">
        <v>1749</v>
      </c>
      <c r="AI21" s="255">
        <v>50</v>
      </c>
      <c r="AJ21" s="846">
        <v>15</v>
      </c>
      <c r="AK21" s="792">
        <v>10</v>
      </c>
      <c r="AL21" s="792" t="s">
        <v>1902</v>
      </c>
    </row>
    <row r="22" spans="1:264" s="792" customFormat="1" ht="15.95" customHeight="1">
      <c r="A22" s="256"/>
      <c r="B22" s="257"/>
      <c r="C22" s="713"/>
      <c r="D22" s="672"/>
      <c r="E22" s="256"/>
      <c r="F22" s="256"/>
      <c r="G22" s="297"/>
      <c r="H22" s="258"/>
      <c r="I22" s="258"/>
      <c r="J22" s="256"/>
      <c r="K22" s="257"/>
      <c r="L22" s="258"/>
      <c r="M22" s="260"/>
      <c r="N22" s="672"/>
      <c r="O22" s="257"/>
      <c r="P22" s="257"/>
      <c r="Q22" s="257"/>
      <c r="R22" s="257"/>
      <c r="S22" s="256"/>
      <c r="T22" s="256"/>
      <c r="U22" s="805"/>
      <c r="V22" s="256"/>
      <c r="W22" s="259"/>
      <c r="X22" s="680"/>
      <c r="Y22" s="260"/>
      <c r="Z22" s="672"/>
      <c r="AA22" s="261"/>
      <c r="AB22" s="329"/>
      <c r="AC22" s="329"/>
      <c r="AD22" s="340"/>
      <c r="AE22" s="341"/>
      <c r="AF22" s="340"/>
      <c r="AG22" s="262"/>
      <c r="AH22" s="846"/>
      <c r="AI22" s="846"/>
      <c r="AJ22" s="846"/>
    </row>
    <row r="23" spans="1:264" s="792" customFormat="1" ht="18" customHeight="1">
      <c r="A23" s="263"/>
      <c r="B23" s="275">
        <v>43584</v>
      </c>
      <c r="C23" s="289" t="str">
        <f>"*"&amp;D23&amp;"*"</f>
        <v>*PDR1905-0410*</v>
      </c>
      <c r="D23" s="265" t="s">
        <v>2344</v>
      </c>
      <c r="E23" s="263" t="s">
        <v>2343</v>
      </c>
      <c r="F23" s="263"/>
      <c r="G23" s="266" t="s">
        <v>2143</v>
      </c>
      <c r="H23" s="267" t="s">
        <v>1903</v>
      </c>
      <c r="I23" s="267" t="s">
        <v>2144</v>
      </c>
      <c r="J23" s="263">
        <v>1000</v>
      </c>
      <c r="K23" s="264">
        <v>22769</v>
      </c>
      <c r="L23" s="267" t="s">
        <v>2145</v>
      </c>
      <c r="M23" s="269" t="s">
        <v>2146</v>
      </c>
      <c r="N23" s="265"/>
      <c r="O23" s="275" t="s">
        <v>1291</v>
      </c>
      <c r="P23" s="275"/>
      <c r="Q23" s="275"/>
      <c r="R23" s="275">
        <v>43829</v>
      </c>
      <c r="S23" s="276">
        <v>1003</v>
      </c>
      <c r="T23" s="276"/>
      <c r="U23" s="794" t="s">
        <v>1568</v>
      </c>
      <c r="V23" s="263"/>
      <c r="W23" s="268"/>
      <c r="X23" s="677" t="s">
        <v>1828</v>
      </c>
      <c r="Y23" s="269" t="s">
        <v>1095</v>
      </c>
      <c r="Z23" s="265">
        <v>768</v>
      </c>
      <c r="AA23" s="270">
        <v>1799</v>
      </c>
      <c r="AB23" s="329">
        <f>S23/AI23+AJ23</f>
        <v>35.06</v>
      </c>
      <c r="AC23" s="329">
        <f>AB23+AC22</f>
        <v>35.06</v>
      </c>
      <c r="AD23" s="340">
        <f>(8+(AC23/60))</f>
        <v>8.5843333333333334</v>
      </c>
      <c r="AE23" s="341">
        <f>FLOOR(AD23,1)</f>
        <v>8</v>
      </c>
      <c r="AF23" s="340">
        <f>(AE23+((AD23-AE23)*60*0.01))</f>
        <v>8.3506</v>
      </c>
      <c r="AG23" s="271" t="s">
        <v>1330</v>
      </c>
      <c r="AH23" s="290" t="s">
        <v>2</v>
      </c>
      <c r="AI23" s="255">
        <v>50</v>
      </c>
      <c r="AJ23" s="290">
        <v>15</v>
      </c>
      <c r="AK23" s="290">
        <v>10</v>
      </c>
      <c r="AL23" s="290" t="s">
        <v>2136</v>
      </c>
      <c r="AM23" s="273"/>
      <c r="AN23" s="273"/>
      <c r="AO23" s="273"/>
      <c r="AP23" s="273"/>
      <c r="AQ23" s="273"/>
      <c r="AR23" s="273"/>
      <c r="AS23" s="273"/>
      <c r="AT23" s="273"/>
      <c r="AU23" s="273"/>
      <c r="AV23" s="273"/>
      <c r="AW23" s="273"/>
      <c r="AX23" s="273"/>
      <c r="AY23" s="273"/>
      <c r="AZ23" s="273"/>
      <c r="BA23" s="273"/>
      <c r="BB23" s="273"/>
      <c r="BC23" s="273"/>
      <c r="BD23" s="273"/>
      <c r="BE23" s="273"/>
      <c r="BF23" s="273"/>
      <c r="BG23" s="273"/>
      <c r="BH23" s="273"/>
      <c r="BI23" s="273"/>
      <c r="BJ23" s="273"/>
      <c r="BK23" s="273"/>
      <c r="BL23" s="273"/>
      <c r="BM23" s="273"/>
      <c r="BN23" s="273"/>
      <c r="BO23" s="273"/>
      <c r="BP23" s="273"/>
      <c r="BQ23" s="273"/>
      <c r="BR23" s="273"/>
      <c r="BS23" s="273"/>
      <c r="BT23" s="273"/>
      <c r="BU23" s="273"/>
      <c r="BV23" s="273"/>
      <c r="BW23" s="273"/>
      <c r="BX23" s="273"/>
      <c r="BY23" s="273"/>
      <c r="BZ23" s="273"/>
      <c r="CA23" s="273"/>
      <c r="CB23" s="273"/>
      <c r="CC23" s="273"/>
      <c r="CD23" s="273"/>
      <c r="CE23" s="273"/>
      <c r="CF23" s="273"/>
      <c r="CG23" s="273"/>
      <c r="CH23" s="273"/>
      <c r="CI23" s="273"/>
      <c r="CJ23" s="273"/>
      <c r="CK23" s="273"/>
      <c r="CL23" s="273"/>
      <c r="CM23" s="273"/>
      <c r="CN23" s="273"/>
      <c r="CO23" s="273"/>
      <c r="CP23" s="273"/>
      <c r="CQ23" s="273"/>
      <c r="CR23" s="273"/>
      <c r="CS23" s="273"/>
      <c r="CT23" s="273"/>
      <c r="CU23" s="273"/>
      <c r="CV23" s="273"/>
      <c r="CW23" s="273"/>
      <c r="CX23" s="273"/>
      <c r="CY23" s="273"/>
      <c r="CZ23" s="273"/>
      <c r="DA23" s="273"/>
      <c r="DB23" s="273"/>
      <c r="DC23" s="273"/>
      <c r="DD23" s="273"/>
      <c r="DE23" s="273"/>
      <c r="DF23" s="273"/>
      <c r="DG23" s="273"/>
      <c r="DH23" s="273"/>
      <c r="DI23" s="273"/>
      <c r="DJ23" s="273"/>
      <c r="DK23" s="273"/>
      <c r="DL23" s="273"/>
      <c r="DM23" s="273"/>
      <c r="DN23" s="273"/>
      <c r="DO23" s="273"/>
      <c r="DP23" s="273"/>
      <c r="DQ23" s="273"/>
      <c r="DR23" s="273"/>
      <c r="DS23" s="273"/>
      <c r="DT23" s="273"/>
      <c r="DU23" s="273"/>
      <c r="DV23" s="273"/>
      <c r="DW23" s="273"/>
      <c r="DX23" s="273"/>
      <c r="DY23" s="273"/>
      <c r="DZ23" s="273"/>
      <c r="EA23" s="273"/>
      <c r="EB23" s="273"/>
      <c r="EC23" s="273"/>
      <c r="ED23" s="273"/>
      <c r="EE23" s="273"/>
      <c r="EF23" s="273"/>
      <c r="EG23" s="273"/>
      <c r="EH23" s="273"/>
      <c r="EI23" s="273"/>
      <c r="EJ23" s="273"/>
      <c r="EK23" s="273"/>
      <c r="EL23" s="273"/>
      <c r="EM23" s="273"/>
      <c r="EN23" s="273"/>
      <c r="EO23" s="273"/>
      <c r="EP23" s="273"/>
      <c r="EQ23" s="273"/>
      <c r="ER23" s="273"/>
      <c r="ES23" s="273"/>
      <c r="ET23" s="273"/>
      <c r="EU23" s="273"/>
      <c r="EV23" s="273"/>
      <c r="EW23" s="273"/>
      <c r="EX23" s="273"/>
      <c r="EY23" s="273"/>
      <c r="EZ23" s="273"/>
      <c r="FA23" s="273"/>
      <c r="FB23" s="273"/>
      <c r="FC23" s="273"/>
      <c r="FD23" s="273"/>
      <c r="FE23" s="273"/>
      <c r="FF23" s="273"/>
      <c r="FG23" s="273"/>
      <c r="FH23" s="273"/>
      <c r="FI23" s="273"/>
      <c r="FJ23" s="273"/>
      <c r="FK23" s="273"/>
      <c r="FL23" s="273"/>
      <c r="FM23" s="273"/>
      <c r="FN23" s="273"/>
      <c r="FO23" s="273"/>
      <c r="FP23" s="273"/>
      <c r="FQ23" s="273"/>
      <c r="FR23" s="273"/>
      <c r="FS23" s="273"/>
      <c r="FT23" s="273"/>
      <c r="FU23" s="273"/>
      <c r="FV23" s="273"/>
      <c r="FW23" s="273"/>
      <c r="FX23" s="273"/>
      <c r="FY23" s="273"/>
      <c r="FZ23" s="273"/>
      <c r="GA23" s="273"/>
      <c r="GB23" s="273"/>
      <c r="GC23" s="273"/>
      <c r="GD23" s="273"/>
      <c r="GE23" s="273"/>
      <c r="GF23" s="273"/>
      <c r="GG23" s="273"/>
      <c r="GH23" s="273"/>
      <c r="GI23" s="273"/>
      <c r="GJ23" s="273"/>
      <c r="GK23" s="273"/>
      <c r="GL23" s="273"/>
      <c r="GM23" s="273"/>
      <c r="GN23" s="273"/>
      <c r="GO23" s="273"/>
      <c r="GP23" s="273"/>
      <c r="GQ23" s="273"/>
      <c r="GR23" s="273"/>
      <c r="GS23" s="273"/>
      <c r="GT23" s="273"/>
      <c r="GU23" s="273"/>
      <c r="GV23" s="273"/>
      <c r="GW23" s="273"/>
      <c r="GX23" s="273"/>
      <c r="GY23" s="273"/>
      <c r="GZ23" s="273"/>
      <c r="HA23" s="273"/>
      <c r="HB23" s="273"/>
      <c r="HC23" s="273"/>
      <c r="HD23" s="273"/>
      <c r="HE23" s="273"/>
      <c r="HF23" s="273"/>
      <c r="HG23" s="273"/>
      <c r="HH23" s="273"/>
      <c r="HI23" s="273"/>
      <c r="HJ23" s="273"/>
      <c r="HK23" s="273"/>
      <c r="HL23" s="273"/>
      <c r="HM23" s="273"/>
      <c r="HN23" s="273"/>
      <c r="HO23" s="273"/>
      <c r="HP23" s="273"/>
      <c r="HQ23" s="273"/>
      <c r="HR23" s="273"/>
      <c r="HS23" s="273"/>
      <c r="HT23" s="273"/>
      <c r="HU23" s="273"/>
      <c r="HV23" s="273"/>
      <c r="HW23" s="273"/>
      <c r="HX23" s="273"/>
      <c r="HY23" s="273"/>
      <c r="HZ23" s="273"/>
      <c r="IA23" s="273"/>
      <c r="IB23" s="273"/>
      <c r="IC23" s="273"/>
      <c r="ID23" s="273"/>
      <c r="IE23" s="273"/>
      <c r="IF23" s="273"/>
      <c r="IG23" s="273"/>
      <c r="IH23" s="273"/>
      <c r="II23" s="273"/>
      <c r="IJ23" s="273"/>
      <c r="IK23" s="273"/>
      <c r="IL23" s="273"/>
      <c r="IM23" s="273"/>
      <c r="IN23" s="273"/>
      <c r="IO23" s="273"/>
      <c r="IP23" s="273"/>
      <c r="IQ23" s="273"/>
      <c r="IR23" s="273"/>
      <c r="IS23" s="273"/>
      <c r="IT23" s="273"/>
      <c r="IU23" s="273"/>
      <c r="IV23" s="273"/>
      <c r="IW23" s="273"/>
      <c r="IX23" s="273"/>
      <c r="IY23" s="273"/>
      <c r="IZ23" s="273"/>
      <c r="JA23" s="273"/>
      <c r="JB23" s="273"/>
      <c r="JC23" s="273"/>
      <c r="JD23" s="273"/>
    </row>
    <row r="24" spans="1:264" s="792" customFormat="1" ht="18" customHeight="1">
      <c r="A24" s="263"/>
      <c r="B24" s="275"/>
      <c r="C24" s="289"/>
      <c r="D24" s="265"/>
      <c r="E24" s="263"/>
      <c r="F24" s="263"/>
      <c r="G24" s="266"/>
      <c r="H24" s="267"/>
      <c r="I24" s="267"/>
      <c r="J24" s="263"/>
      <c r="K24" s="264"/>
      <c r="L24" s="267"/>
      <c r="M24" s="269"/>
      <c r="N24" s="265"/>
      <c r="O24" s="275"/>
      <c r="P24" s="1075"/>
      <c r="Q24" s="275"/>
      <c r="R24" s="275"/>
      <c r="S24" s="276"/>
      <c r="T24" s="276"/>
      <c r="U24" s="794"/>
      <c r="V24" s="263"/>
      <c r="W24" s="268"/>
      <c r="X24" s="677"/>
      <c r="Y24" s="269"/>
      <c r="Z24" s="265"/>
      <c r="AA24" s="270"/>
      <c r="AB24" s="329"/>
      <c r="AC24" s="329"/>
      <c r="AD24" s="340"/>
      <c r="AE24" s="341"/>
      <c r="AF24" s="340"/>
      <c r="AG24" s="271"/>
      <c r="AH24" s="290"/>
      <c r="AI24" s="255"/>
      <c r="AJ24" s="290"/>
      <c r="AK24" s="290"/>
      <c r="AL24" s="290"/>
      <c r="AM24" s="273"/>
      <c r="AN24" s="273"/>
      <c r="AO24" s="273"/>
      <c r="AP24" s="273"/>
      <c r="AQ24" s="273"/>
      <c r="AR24" s="273"/>
      <c r="AS24" s="273"/>
      <c r="AT24" s="273"/>
      <c r="AU24" s="273"/>
      <c r="AV24" s="273"/>
      <c r="AW24" s="273"/>
      <c r="AX24" s="273"/>
      <c r="AY24" s="273"/>
      <c r="AZ24" s="273"/>
      <c r="BA24" s="273"/>
      <c r="BB24" s="273"/>
      <c r="BC24" s="273"/>
      <c r="BD24" s="273"/>
      <c r="BE24" s="273"/>
      <c r="BF24" s="273"/>
      <c r="BG24" s="273"/>
      <c r="BH24" s="273"/>
      <c r="BI24" s="273"/>
      <c r="BJ24" s="273"/>
      <c r="BK24" s="273"/>
      <c r="BL24" s="273"/>
      <c r="BM24" s="273"/>
      <c r="BN24" s="273"/>
      <c r="BO24" s="273"/>
      <c r="BP24" s="273"/>
      <c r="BQ24" s="273"/>
      <c r="BR24" s="273"/>
      <c r="BS24" s="273"/>
      <c r="BT24" s="273"/>
      <c r="BU24" s="273"/>
      <c r="BV24" s="273"/>
      <c r="BW24" s="273"/>
      <c r="BX24" s="273"/>
      <c r="BY24" s="273"/>
      <c r="BZ24" s="273"/>
      <c r="CA24" s="273"/>
      <c r="CB24" s="273"/>
      <c r="CC24" s="273"/>
      <c r="CD24" s="273"/>
      <c r="CE24" s="273"/>
      <c r="CF24" s="273"/>
      <c r="CG24" s="273"/>
      <c r="CH24" s="273"/>
      <c r="CI24" s="273"/>
      <c r="CJ24" s="273"/>
      <c r="CK24" s="273"/>
      <c r="CL24" s="273"/>
      <c r="CM24" s="273"/>
      <c r="CN24" s="273"/>
      <c r="CO24" s="273"/>
      <c r="CP24" s="273"/>
      <c r="CQ24" s="273"/>
      <c r="CR24" s="273"/>
      <c r="CS24" s="273"/>
      <c r="CT24" s="273"/>
      <c r="CU24" s="273"/>
      <c r="CV24" s="273"/>
      <c r="CW24" s="273"/>
      <c r="CX24" s="273"/>
      <c r="CY24" s="273"/>
      <c r="CZ24" s="273"/>
      <c r="DA24" s="273"/>
      <c r="DB24" s="273"/>
      <c r="DC24" s="273"/>
      <c r="DD24" s="273"/>
      <c r="DE24" s="273"/>
      <c r="DF24" s="273"/>
      <c r="DG24" s="273"/>
      <c r="DH24" s="273"/>
      <c r="DI24" s="273"/>
      <c r="DJ24" s="273"/>
      <c r="DK24" s="273"/>
      <c r="DL24" s="273"/>
      <c r="DM24" s="273"/>
      <c r="DN24" s="273"/>
      <c r="DO24" s="273"/>
      <c r="DP24" s="273"/>
      <c r="DQ24" s="273"/>
      <c r="DR24" s="273"/>
      <c r="DS24" s="273"/>
      <c r="DT24" s="273"/>
      <c r="DU24" s="273"/>
      <c r="DV24" s="273"/>
      <c r="DW24" s="273"/>
      <c r="DX24" s="273"/>
      <c r="DY24" s="273"/>
      <c r="DZ24" s="273"/>
      <c r="EA24" s="273"/>
      <c r="EB24" s="273"/>
      <c r="EC24" s="273"/>
      <c r="ED24" s="273"/>
      <c r="EE24" s="273"/>
      <c r="EF24" s="273"/>
      <c r="EG24" s="273"/>
      <c r="EH24" s="273"/>
      <c r="EI24" s="273"/>
      <c r="EJ24" s="273"/>
      <c r="EK24" s="273"/>
      <c r="EL24" s="273"/>
      <c r="EM24" s="273"/>
      <c r="EN24" s="273"/>
      <c r="EO24" s="273"/>
      <c r="EP24" s="273"/>
      <c r="EQ24" s="273"/>
      <c r="ER24" s="273"/>
      <c r="ES24" s="273"/>
      <c r="ET24" s="273"/>
      <c r="EU24" s="273"/>
      <c r="EV24" s="273"/>
      <c r="EW24" s="273"/>
      <c r="EX24" s="273"/>
      <c r="EY24" s="273"/>
      <c r="EZ24" s="273"/>
      <c r="FA24" s="273"/>
      <c r="FB24" s="273"/>
      <c r="FC24" s="273"/>
      <c r="FD24" s="273"/>
      <c r="FE24" s="273"/>
      <c r="FF24" s="273"/>
      <c r="FG24" s="273"/>
      <c r="FH24" s="273"/>
      <c r="FI24" s="273"/>
      <c r="FJ24" s="273"/>
      <c r="FK24" s="273"/>
      <c r="FL24" s="273"/>
      <c r="FM24" s="273"/>
      <c r="FN24" s="273"/>
      <c r="FO24" s="273"/>
      <c r="FP24" s="273"/>
      <c r="FQ24" s="273"/>
      <c r="FR24" s="273"/>
      <c r="FS24" s="273"/>
      <c r="FT24" s="273"/>
      <c r="FU24" s="273"/>
      <c r="FV24" s="273"/>
      <c r="FW24" s="273"/>
      <c r="FX24" s="273"/>
      <c r="FY24" s="273"/>
      <c r="FZ24" s="273"/>
      <c r="GA24" s="273"/>
      <c r="GB24" s="273"/>
      <c r="GC24" s="273"/>
      <c r="GD24" s="273"/>
      <c r="GE24" s="273"/>
      <c r="GF24" s="273"/>
      <c r="GG24" s="273"/>
      <c r="GH24" s="273"/>
      <c r="GI24" s="273"/>
      <c r="GJ24" s="273"/>
      <c r="GK24" s="273"/>
      <c r="GL24" s="273"/>
      <c r="GM24" s="273"/>
      <c r="GN24" s="273"/>
      <c r="GO24" s="273"/>
      <c r="GP24" s="273"/>
      <c r="GQ24" s="273"/>
      <c r="GR24" s="273"/>
      <c r="GS24" s="273"/>
      <c r="GT24" s="273"/>
      <c r="GU24" s="273"/>
      <c r="GV24" s="273"/>
      <c r="GW24" s="273"/>
      <c r="GX24" s="273"/>
      <c r="GY24" s="273"/>
      <c r="GZ24" s="273"/>
      <c r="HA24" s="273"/>
      <c r="HB24" s="273"/>
      <c r="HC24" s="273"/>
      <c r="HD24" s="273"/>
      <c r="HE24" s="273"/>
      <c r="HF24" s="273"/>
      <c r="HG24" s="273"/>
      <c r="HH24" s="273"/>
      <c r="HI24" s="273"/>
      <c r="HJ24" s="273"/>
      <c r="HK24" s="273"/>
      <c r="HL24" s="273"/>
      <c r="HM24" s="273"/>
      <c r="HN24" s="273"/>
      <c r="HO24" s="273"/>
      <c r="HP24" s="273"/>
      <c r="HQ24" s="273"/>
      <c r="HR24" s="273"/>
      <c r="HS24" s="273"/>
      <c r="HT24" s="273"/>
      <c r="HU24" s="273"/>
      <c r="HV24" s="273"/>
      <c r="HW24" s="273"/>
      <c r="HX24" s="273"/>
      <c r="HY24" s="273"/>
      <c r="HZ24" s="273"/>
      <c r="IA24" s="273"/>
      <c r="IB24" s="273"/>
      <c r="IC24" s="273"/>
      <c r="ID24" s="273"/>
      <c r="IE24" s="273"/>
      <c r="IF24" s="273"/>
      <c r="IG24" s="273"/>
      <c r="IH24" s="273"/>
      <c r="II24" s="273"/>
      <c r="IJ24" s="273"/>
      <c r="IK24" s="273"/>
      <c r="IL24" s="273"/>
      <c r="IM24" s="273"/>
      <c r="IN24" s="273"/>
      <c r="IO24" s="273"/>
      <c r="IP24" s="273"/>
      <c r="IQ24" s="273"/>
      <c r="IR24" s="273"/>
      <c r="IS24" s="273"/>
      <c r="IT24" s="273"/>
      <c r="IU24" s="273"/>
      <c r="IV24" s="273"/>
      <c r="IW24" s="273"/>
      <c r="IX24" s="273"/>
      <c r="IY24" s="273"/>
      <c r="IZ24" s="273"/>
      <c r="JA24" s="273"/>
      <c r="JB24" s="273"/>
      <c r="JC24" s="273"/>
      <c r="JD24" s="273"/>
    </row>
    <row r="25" spans="1:264" s="792" customFormat="1" ht="18" customHeight="1">
      <c r="A25" s="256"/>
      <c r="B25" s="257">
        <v>43619</v>
      </c>
      <c r="C25" s="713" t="str">
        <f>"*"&amp;D25&amp;"*"</f>
        <v>*PDR1906-0617*</v>
      </c>
      <c r="D25" s="870" t="s">
        <v>3194</v>
      </c>
      <c r="E25" s="256" t="s">
        <v>3190</v>
      </c>
      <c r="F25" s="256"/>
      <c r="G25" s="297" t="s">
        <v>2573</v>
      </c>
      <c r="H25" s="258" t="s">
        <v>1903</v>
      </c>
      <c r="I25" s="258" t="s">
        <v>2572</v>
      </c>
      <c r="J25" s="256">
        <v>1000</v>
      </c>
      <c r="K25" s="264">
        <v>43633</v>
      </c>
      <c r="L25" s="258" t="s">
        <v>2145</v>
      </c>
      <c r="M25" s="260" t="s">
        <v>2571</v>
      </c>
      <c r="N25" s="672"/>
      <c r="O25" s="257" t="s">
        <v>1291</v>
      </c>
      <c r="P25" s="257"/>
      <c r="Q25" s="257"/>
      <c r="R25" s="806">
        <v>43638</v>
      </c>
      <c r="S25" s="808">
        <v>1003</v>
      </c>
      <c r="T25" s="256"/>
      <c r="U25" s="256"/>
      <c r="V25" s="256"/>
      <c r="W25" s="259"/>
      <c r="X25" s="680" t="s">
        <v>1828</v>
      </c>
      <c r="Y25" s="260" t="s">
        <v>1095</v>
      </c>
      <c r="Z25" s="672">
        <v>948</v>
      </c>
      <c r="AA25" s="261">
        <v>2393</v>
      </c>
      <c r="AB25" s="329">
        <f>S25/AI25+AJ25</f>
        <v>35.06</v>
      </c>
      <c r="AC25" s="329" t="e">
        <f>AB25+#REF!</f>
        <v>#REF!</v>
      </c>
      <c r="AD25" s="340" t="e">
        <f>(8+(AC25/60))</f>
        <v>#REF!</v>
      </c>
      <c r="AE25" s="341" t="e">
        <f>FLOOR(AD25,1)</f>
        <v>#REF!</v>
      </c>
      <c r="AF25" s="340" t="e">
        <f>(AE25+((AD25-AE25)*60*0.01))</f>
        <v>#REF!</v>
      </c>
      <c r="AG25" s="262" t="s">
        <v>1330</v>
      </c>
      <c r="AH25" s="846" t="s">
        <v>1749</v>
      </c>
      <c r="AI25" s="846">
        <v>50</v>
      </c>
      <c r="AJ25" s="846">
        <v>15</v>
      </c>
      <c r="AK25" s="846">
        <v>10</v>
      </c>
      <c r="AL25" s="846" t="s">
        <v>2136</v>
      </c>
    </row>
    <row r="26" spans="1:264" s="792" customFormat="1" ht="15.95" customHeight="1">
      <c r="A26" s="256"/>
      <c r="B26" s="257">
        <v>43619</v>
      </c>
      <c r="C26" s="713" t="str">
        <f>"*"&amp;D26&amp;"*"</f>
        <v>*PDR1906-0618*</v>
      </c>
      <c r="D26" s="672" t="s">
        <v>3193</v>
      </c>
      <c r="E26" s="256" t="s">
        <v>3190</v>
      </c>
      <c r="F26" s="256"/>
      <c r="G26" s="297" t="s">
        <v>2573</v>
      </c>
      <c r="H26" s="258" t="s">
        <v>1903</v>
      </c>
      <c r="I26" s="258" t="s">
        <v>2572</v>
      </c>
      <c r="J26" s="256">
        <v>1000</v>
      </c>
      <c r="K26" s="257">
        <v>22807</v>
      </c>
      <c r="L26" s="258" t="s">
        <v>2145</v>
      </c>
      <c r="M26" s="260" t="s">
        <v>2571</v>
      </c>
      <c r="N26" s="672"/>
      <c r="O26" s="257" t="s">
        <v>1291</v>
      </c>
      <c r="P26" s="257"/>
      <c r="Q26" s="257"/>
      <c r="R26" s="257">
        <v>43829</v>
      </c>
      <c r="S26" s="256">
        <v>1003</v>
      </c>
      <c r="T26" s="256"/>
      <c r="U26" s="805" t="s">
        <v>1568</v>
      </c>
      <c r="V26" s="256"/>
      <c r="W26" s="259"/>
      <c r="X26" s="680" t="s">
        <v>1828</v>
      </c>
      <c r="Y26" s="260" t="s">
        <v>1095</v>
      </c>
      <c r="Z26" s="672">
        <v>948</v>
      </c>
      <c r="AA26" s="261">
        <v>2393</v>
      </c>
      <c r="AB26" s="329">
        <f>S26/AI26+AJ26</f>
        <v>35.06</v>
      </c>
      <c r="AC26" s="329" t="e">
        <f>AB26+AC25</f>
        <v>#REF!</v>
      </c>
      <c r="AD26" s="340" t="e">
        <f>(8+(AC26/60))</f>
        <v>#REF!</v>
      </c>
      <c r="AE26" s="341" t="e">
        <f>FLOOR(AD26,1)</f>
        <v>#REF!</v>
      </c>
      <c r="AF26" s="340" t="e">
        <f>(AE26+((AD26-AE26)*60*0.01))</f>
        <v>#REF!</v>
      </c>
      <c r="AG26" s="262" t="s">
        <v>1330</v>
      </c>
      <c r="AH26" s="846" t="s">
        <v>1749</v>
      </c>
      <c r="AI26" s="846">
        <v>50</v>
      </c>
      <c r="AJ26" s="846">
        <v>15</v>
      </c>
      <c r="AK26" s="792">
        <v>10</v>
      </c>
      <c r="AL26" s="792" t="s">
        <v>2136</v>
      </c>
    </row>
    <row r="27" spans="1:264" s="310" customFormat="1" ht="15.95" customHeight="1">
      <c r="A27" s="302"/>
      <c r="B27" s="302"/>
      <c r="C27" s="301"/>
      <c r="D27" s="673"/>
      <c r="E27" s="346"/>
      <c r="F27" s="346"/>
      <c r="G27" s="673"/>
      <c r="H27" s="347"/>
      <c r="I27" s="347"/>
      <c r="J27" s="302"/>
      <c r="K27" s="301"/>
      <c r="L27" s="348" t="s">
        <v>347</v>
      </c>
      <c r="M27" s="348"/>
      <c r="N27" s="348"/>
      <c r="O27" s="389"/>
      <c r="P27" s="349"/>
      <c r="Q27" s="350"/>
      <c r="R27" s="351"/>
      <c r="S27" s="352"/>
      <c r="T27" s="353"/>
      <c r="U27" s="352"/>
      <c r="V27" s="352"/>
      <c r="W27" s="353"/>
      <c r="X27" s="354"/>
      <c r="Y27" s="348"/>
      <c r="Z27" s="355"/>
      <c r="AA27" s="356"/>
      <c r="AB27" s="329">
        <f>S27/AI27+AJ27</f>
        <v>120</v>
      </c>
      <c r="AC27" s="329">
        <f>AB27+AC17</f>
        <v>310.77999999999997</v>
      </c>
      <c r="AD27" s="340">
        <f>(8+(AC27/60))</f>
        <v>13.179666666666666</v>
      </c>
      <c r="AE27" s="341">
        <f>FLOOR(AD27,1)</f>
        <v>13</v>
      </c>
      <c r="AF27" s="340">
        <f>(AE27+((AD27-AE27)*60*0.01))</f>
        <v>13.107799999999999</v>
      </c>
      <c r="AG27" s="390"/>
      <c r="AH27" s="390"/>
      <c r="AI27" s="290">
        <v>100</v>
      </c>
      <c r="AJ27" s="290">
        <v>120</v>
      </c>
      <c r="AK27" s="609"/>
      <c r="AL27" s="304"/>
      <c r="AM27" s="391"/>
      <c r="AN27" s="391"/>
    </row>
    <row r="28" spans="1:264" s="310" customFormat="1" ht="15.95" customHeight="1">
      <c r="A28" s="302"/>
      <c r="B28" s="302"/>
      <c r="C28" s="301"/>
      <c r="D28" s="673"/>
      <c r="E28" s="346"/>
      <c r="F28" s="346"/>
      <c r="G28" s="673"/>
      <c r="H28" s="347"/>
      <c r="I28" s="347"/>
      <c r="J28" s="302"/>
      <c r="K28" s="301"/>
      <c r="L28" s="347"/>
      <c r="M28" s="347"/>
      <c r="N28" s="347"/>
      <c r="O28" s="347"/>
      <c r="P28" s="347"/>
      <c r="Q28" s="347"/>
      <c r="R28" s="389"/>
      <c r="S28" s="359"/>
      <c r="T28" s="359"/>
      <c r="U28" s="301"/>
      <c r="V28" s="302"/>
      <c r="W28" s="360"/>
      <c r="X28" s="302"/>
      <c r="Y28" s="302"/>
      <c r="Z28" s="360"/>
      <c r="AA28" s="360"/>
      <c r="AB28" s="346"/>
      <c r="AC28" s="347"/>
      <c r="AD28" s="361"/>
      <c r="AE28" s="362"/>
      <c r="AF28" s="501"/>
      <c r="AG28" s="501"/>
      <c r="AH28" s="305"/>
      <c r="AI28" s="610"/>
      <c r="AJ28" s="611"/>
      <c r="AK28" s="304"/>
      <c r="AL28" s="304"/>
      <c r="AM28" s="391"/>
      <c r="AN28" s="391"/>
    </row>
    <row r="29" spans="1:264" s="310" customFormat="1" ht="15.95" customHeight="1">
      <c r="A29" s="302"/>
      <c r="B29" s="302"/>
      <c r="C29" s="301"/>
      <c r="D29" s="673"/>
      <c r="E29" s="346"/>
      <c r="F29" s="346"/>
      <c r="G29" s="673"/>
      <c r="H29" s="347"/>
      <c r="I29" s="347"/>
      <c r="J29" s="302"/>
      <c r="K29" s="301"/>
      <c r="L29" s="347"/>
      <c r="M29" s="347"/>
      <c r="N29" s="347"/>
      <c r="O29" s="347"/>
      <c r="P29" s="347"/>
      <c r="Q29" s="347"/>
      <c r="R29" s="389"/>
      <c r="S29" s="359"/>
      <c r="T29" s="359"/>
      <c r="U29" s="301"/>
      <c r="V29" s="302"/>
      <c r="W29" s="360"/>
      <c r="X29" s="302"/>
      <c r="Y29" s="302"/>
      <c r="Z29" s="360"/>
      <c r="AA29" s="360"/>
      <c r="AB29" s="346"/>
      <c r="AC29" s="347"/>
      <c r="AD29" s="361"/>
      <c r="AE29" s="362"/>
      <c r="AF29" s="363"/>
      <c r="AG29" s="363"/>
      <c r="AH29" s="364"/>
      <c r="AI29" s="610"/>
      <c r="AJ29" s="611"/>
      <c r="AK29" s="518"/>
      <c r="AL29" s="304"/>
      <c r="AM29" s="391"/>
      <c r="AN29" s="391"/>
    </row>
    <row r="30" spans="1:264" s="388" customFormat="1" ht="15.95" customHeight="1">
      <c r="A30" s="343"/>
      <c r="B30" s="343"/>
      <c r="C30" s="342"/>
      <c r="D30" s="923"/>
      <c r="E30" s="343"/>
      <c r="F30" s="343"/>
      <c r="G30" s="343"/>
      <c r="H30" s="298"/>
      <c r="I30" s="298"/>
      <c r="J30" s="343">
        <f>SUM(J7:J29)</f>
        <v>13000</v>
      </c>
      <c r="K30" s="342"/>
      <c r="L30" s="298"/>
      <c r="M30" s="923"/>
      <c r="N30" s="298"/>
      <c r="O30" s="298"/>
      <c r="P30" s="298"/>
      <c r="Q30" s="298"/>
      <c r="R30" s="342"/>
      <c r="S30" s="343">
        <f>SUM(S7:S29)</f>
        <v>13037</v>
      </c>
      <c r="T30" s="343"/>
      <c r="U30" s="343"/>
      <c r="V30" s="343"/>
      <c r="W30" s="366"/>
      <c r="X30" s="343"/>
      <c r="Y30" s="299"/>
      <c r="Z30" s="923"/>
      <c r="AA30" s="345"/>
      <c r="AB30" s="357">
        <f>SUM(AB7:AB29)</f>
        <v>575.74</v>
      </c>
      <c r="AC30" s="357"/>
      <c r="AD30" s="300"/>
      <c r="AE30" s="358"/>
      <c r="AF30" s="357">
        <f>AB30/60</f>
        <v>9.5956666666666663</v>
      </c>
      <c r="AG30" s="300"/>
      <c r="AH30" s="392"/>
      <c r="AI30" s="392"/>
      <c r="AJ30" s="392"/>
      <c r="AK30" s="518"/>
      <c r="AL30" s="303"/>
      <c r="GB30" s="393"/>
    </row>
    <row r="31" spans="1:264">
      <c r="A31" s="920"/>
      <c r="B31" s="920"/>
      <c r="L31" s="394"/>
      <c r="M31" s="395"/>
      <c r="N31" s="395"/>
      <c r="O31" s="395"/>
      <c r="P31" s="395"/>
      <c r="Q31" s="395"/>
      <c r="R31" s="395"/>
      <c r="S31" s="395"/>
      <c r="T31" s="395"/>
      <c r="U31" s="395"/>
      <c r="V31" s="395"/>
      <c r="W31" s="396"/>
      <c r="Y31" s="920"/>
      <c r="Z31" s="920"/>
      <c r="AA31" s="920"/>
      <c r="AK31" s="612"/>
    </row>
    <row r="32" spans="1:264">
      <c r="S32" s="315"/>
      <c r="T32" s="315"/>
      <c r="U32" s="315"/>
      <c r="V32" s="397"/>
      <c r="W32" s="398"/>
      <c r="Z32" s="835" t="s">
        <v>2307</v>
      </c>
    </row>
    <row r="33" spans="1:40">
      <c r="I33" s="369" t="s">
        <v>592</v>
      </c>
      <c r="R33" s="369" t="s">
        <v>594</v>
      </c>
      <c r="W33" s="367"/>
      <c r="AM33" s="315"/>
      <c r="AN33" s="315"/>
    </row>
    <row r="34" spans="1:40" s="920" customFormat="1">
      <c r="I34" s="1555"/>
      <c r="J34" s="1555"/>
      <c r="R34" s="1555" t="s">
        <v>61</v>
      </c>
      <c r="S34" s="1555"/>
      <c r="T34" s="1555"/>
      <c r="U34" s="1555"/>
      <c r="V34" s="1555"/>
      <c r="W34" s="1555"/>
      <c r="X34" s="1555"/>
      <c r="Y34" s="399"/>
      <c r="Z34" s="399"/>
      <c r="AA34" s="399"/>
      <c r="AH34" s="400"/>
      <c r="AI34" s="400"/>
      <c r="AJ34" s="400"/>
      <c r="AK34" s="369"/>
      <c r="AL34" s="370"/>
      <c r="AM34" s="370"/>
    </row>
    <row r="35" spans="1:40">
      <c r="A35" s="369"/>
      <c r="B35" s="369"/>
      <c r="C35" s="369"/>
      <c r="I35" s="369" t="s">
        <v>593</v>
      </c>
      <c r="M35" s="369"/>
      <c r="T35" s="369"/>
      <c r="W35" s="367"/>
      <c r="AK35" s="400"/>
      <c r="AM35" s="315"/>
      <c r="AN35" s="315"/>
    </row>
  </sheetData>
  <sortState ref="A8:JD29">
    <sortCondition ref="M8:M29"/>
  </sortState>
  <mergeCells count="8">
    <mergeCell ref="AL5:AL7"/>
    <mergeCell ref="I34:J34"/>
    <mergeCell ref="R34:X34"/>
    <mergeCell ref="A2:AE2"/>
    <mergeCell ref="H4:H5"/>
    <mergeCell ref="I4:I5"/>
    <mergeCell ref="O4:Q4"/>
    <mergeCell ref="Z4:AA4"/>
  </mergeCells>
  <conditionalFormatting sqref="AA27">
    <cfRule type="duplicateValues" dxfId="494" priority="75" stopIfTrue="1"/>
  </conditionalFormatting>
  <conditionalFormatting sqref="AA27">
    <cfRule type="duplicateValues" dxfId="493" priority="73" stopIfTrue="1"/>
    <cfRule type="duplicateValues" dxfId="492" priority="74" stopIfTrue="1"/>
  </conditionalFormatting>
  <conditionalFormatting sqref="BC27:BD27 BL27 AT27:AW27">
    <cfRule type="duplicateValues" dxfId="491" priority="72" stopIfTrue="1"/>
  </conditionalFormatting>
  <conditionalFormatting sqref="BC27:BD27 BL27 AT27:AW27">
    <cfRule type="duplicateValues" dxfId="490" priority="70" stopIfTrue="1"/>
    <cfRule type="duplicateValues" dxfId="489" priority="71" stopIfTrue="1"/>
  </conditionalFormatting>
  <conditionalFormatting sqref="BM27">
    <cfRule type="duplicateValues" dxfId="488" priority="69" stopIfTrue="1"/>
  </conditionalFormatting>
  <conditionalFormatting sqref="BM27">
    <cfRule type="duplicateValues" dxfId="487" priority="67" stopIfTrue="1"/>
    <cfRule type="duplicateValues" dxfId="486" priority="68" stopIfTrue="1"/>
  </conditionalFormatting>
  <conditionalFormatting sqref="D2">
    <cfRule type="duplicateValues" dxfId="485" priority="66" stopIfTrue="1"/>
  </conditionalFormatting>
  <conditionalFormatting sqref="D2">
    <cfRule type="duplicateValues" dxfId="484" priority="64" stopIfTrue="1"/>
    <cfRule type="duplicateValues" dxfId="483" priority="65" stopIfTrue="1"/>
  </conditionalFormatting>
  <conditionalFormatting sqref="BC28:BD29 BL28:BL29 AT28:AW29 AE28:AE29">
    <cfRule type="duplicateValues" dxfId="482" priority="63" stopIfTrue="1"/>
  </conditionalFormatting>
  <conditionalFormatting sqref="BC28:BD29 BL28:BL29 AT28:AW29 AE28:AE29">
    <cfRule type="duplicateValues" dxfId="481" priority="61" stopIfTrue="1"/>
    <cfRule type="duplicateValues" dxfId="480" priority="62" stopIfTrue="1"/>
  </conditionalFormatting>
  <conditionalFormatting sqref="BM28:BM29">
    <cfRule type="duplicateValues" dxfId="479" priority="60" stopIfTrue="1"/>
  </conditionalFormatting>
  <conditionalFormatting sqref="BM28:BM29">
    <cfRule type="duplicateValues" dxfId="478" priority="58" stopIfTrue="1"/>
    <cfRule type="duplicateValues" dxfId="477" priority="59" stopIfTrue="1"/>
  </conditionalFormatting>
  <conditionalFormatting sqref="D15:D16">
    <cfRule type="duplicateValues" dxfId="476" priority="57" stopIfTrue="1"/>
  </conditionalFormatting>
  <conditionalFormatting sqref="D15:D16">
    <cfRule type="duplicateValues" dxfId="475" priority="55" stopIfTrue="1"/>
    <cfRule type="duplicateValues" dxfId="474" priority="56" stopIfTrue="1"/>
  </conditionalFormatting>
  <conditionalFormatting sqref="D14">
    <cfRule type="duplicateValues" dxfId="473" priority="51" stopIfTrue="1"/>
  </conditionalFormatting>
  <conditionalFormatting sqref="D14">
    <cfRule type="duplicateValues" dxfId="472" priority="49" stopIfTrue="1"/>
    <cfRule type="duplicateValues" dxfId="471" priority="50" stopIfTrue="1"/>
  </conditionalFormatting>
  <conditionalFormatting sqref="D17">
    <cfRule type="duplicateValues" dxfId="470" priority="48" stopIfTrue="1"/>
  </conditionalFormatting>
  <conditionalFormatting sqref="D17">
    <cfRule type="duplicateValues" dxfId="469" priority="46" stopIfTrue="1"/>
    <cfRule type="duplicateValues" dxfId="468" priority="47" stopIfTrue="1"/>
  </conditionalFormatting>
  <conditionalFormatting sqref="D11">
    <cfRule type="duplicateValues" dxfId="467" priority="30" stopIfTrue="1"/>
  </conditionalFormatting>
  <conditionalFormatting sqref="D11">
    <cfRule type="duplicateValues" dxfId="466" priority="28" stopIfTrue="1"/>
    <cfRule type="duplicateValues" dxfId="465" priority="29" stopIfTrue="1"/>
  </conditionalFormatting>
  <conditionalFormatting sqref="D12:D13">
    <cfRule type="duplicateValues" dxfId="464" priority="27" stopIfTrue="1"/>
  </conditionalFormatting>
  <conditionalFormatting sqref="D12:D13">
    <cfRule type="duplicateValues" dxfId="463" priority="25" stopIfTrue="1"/>
    <cfRule type="duplicateValues" dxfId="462" priority="26" stopIfTrue="1"/>
  </conditionalFormatting>
  <conditionalFormatting sqref="D8">
    <cfRule type="duplicateValues" dxfId="461" priority="21" stopIfTrue="1"/>
  </conditionalFormatting>
  <conditionalFormatting sqref="D8">
    <cfRule type="duplicateValues" dxfId="460" priority="19" stopIfTrue="1"/>
    <cfRule type="duplicateValues" dxfId="459" priority="20" stopIfTrue="1"/>
  </conditionalFormatting>
  <conditionalFormatting sqref="D23:D25">
    <cfRule type="duplicateValues" dxfId="458" priority="18" stopIfTrue="1"/>
  </conditionalFormatting>
  <conditionalFormatting sqref="D23:D25">
    <cfRule type="duplicateValues" dxfId="457" priority="16" stopIfTrue="1"/>
    <cfRule type="duplicateValues" dxfId="456" priority="17" stopIfTrue="1"/>
  </conditionalFormatting>
  <conditionalFormatting sqref="D18:D22">
    <cfRule type="duplicateValues" dxfId="455" priority="15" stopIfTrue="1"/>
  </conditionalFormatting>
  <conditionalFormatting sqref="D18:D22">
    <cfRule type="duplicateValues" dxfId="454" priority="13" stopIfTrue="1"/>
    <cfRule type="duplicateValues" dxfId="453" priority="14" stopIfTrue="1"/>
  </conditionalFormatting>
  <conditionalFormatting sqref="D26">
    <cfRule type="duplicateValues" dxfId="452" priority="7" stopIfTrue="1"/>
  </conditionalFormatting>
  <conditionalFormatting sqref="D26">
    <cfRule type="duplicateValues" dxfId="451" priority="8" stopIfTrue="1"/>
    <cfRule type="duplicateValues" dxfId="450" priority="9" stopIfTrue="1"/>
  </conditionalFormatting>
  <conditionalFormatting sqref="D9:D10">
    <cfRule type="duplicateValues" dxfId="449" priority="1" stopIfTrue="1"/>
  </conditionalFormatting>
  <conditionalFormatting sqref="D9:D10">
    <cfRule type="duplicateValues" dxfId="448" priority="2" stopIfTrue="1"/>
    <cfRule type="duplicateValues" dxfId="447" priority="3" stopIfTrue="1"/>
  </conditionalFormatting>
  <printOptions horizontalCentered="1"/>
  <pageMargins left="0" right="0" top="0" bottom="0" header="0.31496062992125984" footer="0.31496062992125984"/>
  <pageSetup paperSize="122" scale="65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GD60"/>
  <sheetViews>
    <sheetView topLeftCell="A2" zoomScale="120" zoomScaleNormal="120" workbookViewId="0">
      <selection activeCell="C27" sqref="C27"/>
    </sheetView>
  </sheetViews>
  <sheetFormatPr defaultRowHeight="12.75"/>
  <cols>
    <col min="1" max="1" width="4.5703125" style="35" customWidth="1"/>
    <col min="2" max="2" width="6" style="35" customWidth="1"/>
    <col min="3" max="3" width="7" style="35" customWidth="1"/>
    <col min="4" max="4" width="3.42578125" style="35" hidden="1" customWidth="1"/>
    <col min="5" max="5" width="11.85546875" style="35" hidden="1" customWidth="1"/>
    <col min="6" max="6" width="6.7109375" style="35" hidden="1" customWidth="1"/>
    <col min="7" max="7" width="10.7109375" style="35" customWidth="1"/>
    <col min="8" max="8" width="20" style="35" customWidth="1"/>
    <col min="9" max="10" width="5.85546875" style="35" customWidth="1"/>
    <col min="11" max="11" width="11.140625" style="35" customWidth="1"/>
    <col min="12" max="12" width="12.5703125" style="35" customWidth="1"/>
    <col min="13" max="13" width="6.5703125" style="35" customWidth="1"/>
    <col min="14" max="14" width="6.140625" style="35" customWidth="1"/>
    <col min="15" max="15" width="3.5703125" style="35" customWidth="1"/>
    <col min="16" max="16" width="3" style="35" customWidth="1"/>
    <col min="17" max="17" width="3.140625" style="35" customWidth="1"/>
    <col min="18" max="18" width="2.7109375" style="35" customWidth="1"/>
    <col min="19" max="19" width="6.5703125" style="35" customWidth="1"/>
    <col min="20" max="20" width="5.28515625" style="35" customWidth="1"/>
    <col min="21" max="21" width="6.28515625" style="35" customWidth="1"/>
    <col min="22" max="22" width="6" style="35" customWidth="1"/>
    <col min="23" max="23" width="5.140625" style="35" customWidth="1"/>
    <col min="24" max="24" width="5.140625" style="35" hidden="1" customWidth="1"/>
    <col min="25" max="25" width="5.140625" style="63" hidden="1" customWidth="1"/>
    <col min="26" max="26" width="4.85546875" style="35" customWidth="1"/>
    <col min="27" max="27" width="12.5703125" style="35" customWidth="1"/>
    <col min="28" max="28" width="4.5703125" style="35" customWidth="1"/>
    <col min="29" max="29" width="4.28515625" style="35" customWidth="1"/>
    <col min="30" max="30" width="4.5703125" style="35" customWidth="1"/>
    <col min="31" max="31" width="4.7109375" style="35" hidden="1" customWidth="1"/>
    <col min="32" max="32" width="6.7109375" style="35" hidden="1" customWidth="1"/>
    <col min="33" max="33" width="3.7109375" style="35" hidden="1" customWidth="1"/>
    <col min="34" max="34" width="4.5703125" style="35" customWidth="1"/>
    <col min="35" max="35" width="3.5703125" style="35" customWidth="1"/>
    <col min="36" max="36" width="5.85546875" style="35" customWidth="1"/>
    <col min="37" max="37" width="3.42578125" style="35" customWidth="1"/>
    <col min="38" max="38" width="4.140625" style="35" customWidth="1"/>
    <col min="39" max="39" width="12.7109375" style="35" customWidth="1"/>
    <col min="40" max="16384" width="9.140625" style="35"/>
  </cols>
  <sheetData>
    <row r="1" spans="1:40" ht="6" customHeight="1" thickBot="1"/>
    <row r="2" spans="1:40" ht="12" customHeight="1" thickTop="1" thickBot="1">
      <c r="A2" s="1519" t="s">
        <v>9</v>
      </c>
      <c r="B2" s="1520"/>
      <c r="C2" s="1520"/>
      <c r="D2" s="1520"/>
      <c r="E2" s="1520"/>
      <c r="F2" s="1520"/>
      <c r="G2" s="1520"/>
      <c r="H2" s="1520"/>
      <c r="I2" s="1520"/>
      <c r="J2" s="1520"/>
      <c r="K2" s="1520"/>
      <c r="L2" s="1520"/>
      <c r="M2" s="1520"/>
      <c r="N2" s="1520"/>
      <c r="O2" s="1520"/>
      <c r="P2" s="1520"/>
      <c r="Q2" s="1520"/>
      <c r="R2" s="1520"/>
      <c r="S2" s="1520"/>
      <c r="T2" s="1520"/>
      <c r="U2" s="1520"/>
      <c r="V2" s="1520"/>
      <c r="W2" s="1520"/>
      <c r="X2" s="1520"/>
      <c r="Y2" s="1520"/>
      <c r="Z2" s="1520"/>
      <c r="AA2" s="1520"/>
      <c r="AB2" s="1520"/>
      <c r="AC2" s="1520"/>
      <c r="AD2" s="64"/>
      <c r="AE2" s="64"/>
      <c r="AF2" s="64"/>
      <c r="AG2" s="64"/>
      <c r="AH2" s="65"/>
      <c r="AI2" s="66" t="s">
        <v>51</v>
      </c>
      <c r="AJ2" s="67" t="s">
        <v>52</v>
      </c>
    </row>
    <row r="3" spans="1:40" s="78" customFormat="1" ht="16.5" customHeight="1" thickTop="1" thickBot="1">
      <c r="A3" s="68" t="s">
        <v>62</v>
      </c>
      <c r="B3" s="69"/>
      <c r="C3" s="69"/>
      <c r="D3" s="70"/>
      <c r="E3" s="70"/>
      <c r="F3" s="70"/>
      <c r="G3" s="70"/>
      <c r="H3" s="71"/>
      <c r="I3" s="72" t="s">
        <v>36</v>
      </c>
      <c r="J3" s="73"/>
      <c r="K3" s="74" t="s">
        <v>59</v>
      </c>
      <c r="L3" s="74"/>
      <c r="M3" s="75"/>
      <c r="N3" s="76"/>
      <c r="O3" s="77"/>
      <c r="P3" s="77"/>
      <c r="Q3" s="77"/>
      <c r="S3" s="79"/>
      <c r="T3" s="36"/>
      <c r="U3" s="36"/>
      <c r="V3" s="36"/>
      <c r="W3" s="36"/>
      <c r="X3" s="36"/>
      <c r="Y3" s="80"/>
      <c r="Z3" s="81"/>
      <c r="AA3" s="75"/>
      <c r="AB3" s="54" t="s">
        <v>331</v>
      </c>
      <c r="AC3" s="82"/>
      <c r="AD3" s="83"/>
      <c r="AE3" s="84"/>
      <c r="AF3" s="84"/>
      <c r="AG3" s="84"/>
      <c r="AH3" s="84"/>
      <c r="AI3" s="85"/>
      <c r="AJ3" s="86"/>
    </row>
    <row r="4" spans="1:40" ht="12" customHeight="1" thickTop="1">
      <c r="A4" s="87" t="s">
        <v>37</v>
      </c>
      <c r="B4" s="88" t="s">
        <v>13</v>
      </c>
      <c r="C4" s="89" t="s">
        <v>14</v>
      </c>
      <c r="D4" s="1521" t="s">
        <v>56</v>
      </c>
      <c r="E4" s="1522"/>
      <c r="F4" s="90"/>
      <c r="G4" s="1525" t="s">
        <v>15</v>
      </c>
      <c r="H4" s="1526" t="s">
        <v>16</v>
      </c>
      <c r="I4" s="92" t="s">
        <v>17</v>
      </c>
      <c r="J4" s="89" t="s">
        <v>18</v>
      </c>
      <c r="K4" s="1528" t="s">
        <v>19</v>
      </c>
      <c r="L4" s="1528"/>
      <c r="M4" s="1528"/>
      <c r="N4" s="88" t="s">
        <v>39</v>
      </c>
      <c r="O4" s="93" t="s">
        <v>20</v>
      </c>
      <c r="P4" s="1529" t="s">
        <v>21</v>
      </c>
      <c r="Q4" s="1529"/>
      <c r="R4" s="1529"/>
      <c r="S4" s="94" t="s">
        <v>22</v>
      </c>
      <c r="T4" s="37" t="s">
        <v>38</v>
      </c>
      <c r="U4" s="37"/>
      <c r="V4" s="37" t="s">
        <v>57</v>
      </c>
      <c r="W4" s="37" t="s">
        <v>53</v>
      </c>
      <c r="X4" s="37" t="s">
        <v>7</v>
      </c>
      <c r="Y4" s="95" t="s">
        <v>8</v>
      </c>
      <c r="Z4" s="88" t="s">
        <v>40</v>
      </c>
      <c r="AA4" s="96" t="s">
        <v>41</v>
      </c>
      <c r="AB4" s="1530" t="s">
        <v>23</v>
      </c>
      <c r="AC4" s="1531"/>
      <c r="AD4" s="97" t="s">
        <v>44</v>
      </c>
      <c r="AE4" s="98" t="s">
        <v>45</v>
      </c>
      <c r="AF4" s="98" t="s">
        <v>46</v>
      </c>
      <c r="AG4" s="98"/>
      <c r="AH4" s="99" t="s">
        <v>44</v>
      </c>
      <c r="AI4" s="100" t="s">
        <v>51</v>
      </c>
      <c r="AJ4" s="101" t="s">
        <v>52</v>
      </c>
    </row>
    <row r="5" spans="1:40" ht="12" customHeight="1" thickBot="1">
      <c r="A5" s="102" t="s">
        <v>47</v>
      </c>
      <c r="B5" s="103" t="s">
        <v>24</v>
      </c>
      <c r="C5" s="89" t="s">
        <v>25</v>
      </c>
      <c r="D5" s="1523"/>
      <c r="E5" s="1524"/>
      <c r="F5" s="104" t="s">
        <v>56</v>
      </c>
      <c r="G5" s="1525"/>
      <c r="H5" s="1527"/>
      <c r="I5" s="92" t="s">
        <v>26</v>
      </c>
      <c r="J5" s="105" t="s">
        <v>26</v>
      </c>
      <c r="K5" s="106" t="s">
        <v>27</v>
      </c>
      <c r="L5" s="106" t="s">
        <v>28</v>
      </c>
      <c r="M5" s="107" t="s">
        <v>29</v>
      </c>
      <c r="N5" s="108"/>
      <c r="O5" s="109"/>
      <c r="P5" s="110" t="s">
        <v>30</v>
      </c>
      <c r="Q5" s="110" t="s">
        <v>31</v>
      </c>
      <c r="R5" s="110" t="s">
        <v>32</v>
      </c>
      <c r="S5" s="111" t="s">
        <v>33</v>
      </c>
      <c r="T5" s="38" t="s">
        <v>48</v>
      </c>
      <c r="U5" s="38" t="s">
        <v>217</v>
      </c>
      <c r="V5" s="38" t="s">
        <v>58</v>
      </c>
      <c r="W5" s="38" t="s">
        <v>54</v>
      </c>
      <c r="X5" s="38"/>
      <c r="Y5" s="112"/>
      <c r="Z5" s="113"/>
      <c r="AA5" s="107" t="s">
        <v>34</v>
      </c>
      <c r="AB5" s="107" t="s">
        <v>42</v>
      </c>
      <c r="AC5" s="107" t="s">
        <v>43</v>
      </c>
      <c r="AD5" s="114" t="s">
        <v>49</v>
      </c>
      <c r="AE5" s="115"/>
      <c r="AF5" s="115"/>
      <c r="AG5" s="116"/>
      <c r="AH5" s="117"/>
      <c r="AI5" s="118"/>
      <c r="AJ5" s="119"/>
      <c r="AK5" s="120" t="s">
        <v>50</v>
      </c>
      <c r="AL5" s="120" t="s">
        <v>0</v>
      </c>
    </row>
    <row r="6" spans="1:40" ht="21.75" hidden="1" thickTop="1">
      <c r="A6" s="121"/>
      <c r="B6" s="122"/>
      <c r="C6" s="122"/>
      <c r="D6" s="122"/>
      <c r="E6" s="122"/>
      <c r="F6" s="122"/>
      <c r="G6" s="122"/>
      <c r="H6" s="122"/>
      <c r="I6" s="122"/>
      <c r="J6" s="122"/>
      <c r="K6" s="123"/>
      <c r="L6" s="124"/>
      <c r="M6" s="122"/>
      <c r="N6" s="122"/>
      <c r="O6" s="122"/>
      <c r="P6" s="122"/>
      <c r="Q6" s="122"/>
      <c r="R6" s="122"/>
      <c r="S6" s="125"/>
      <c r="T6" s="39"/>
      <c r="U6" s="39"/>
      <c r="V6" s="39"/>
      <c r="W6" s="39"/>
      <c r="X6" s="39"/>
      <c r="Y6" s="126"/>
      <c r="Z6" s="122"/>
      <c r="AA6" s="122"/>
      <c r="AB6" s="122"/>
      <c r="AC6" s="122"/>
      <c r="AD6" s="127">
        <f>T6/80</f>
        <v>0</v>
      </c>
      <c r="AE6" s="128">
        <f>AD6+AE5</f>
        <v>0</v>
      </c>
      <c r="AF6" s="129">
        <f>(7+(AE6/60))</f>
        <v>7</v>
      </c>
      <c r="AG6" s="130">
        <f>FLOOR(AF6,1)</f>
        <v>7</v>
      </c>
      <c r="AH6" s="131">
        <f>(AG6+((AF6-AG6)*60*0.01))</f>
        <v>7</v>
      </c>
      <c r="AI6" s="132"/>
      <c r="AJ6" s="133"/>
    </row>
    <row r="7" spans="1:40" s="145" customFormat="1" ht="12" customHeight="1" thickTop="1">
      <c r="A7" s="134"/>
      <c r="B7" s="135"/>
      <c r="C7" s="91"/>
      <c r="D7" s="136"/>
      <c r="E7" s="46"/>
      <c r="F7" s="46"/>
      <c r="G7" s="137"/>
      <c r="H7" s="137"/>
      <c r="I7" s="46"/>
      <c r="J7" s="135"/>
      <c r="K7" s="137" t="s">
        <v>1</v>
      </c>
      <c r="L7" s="137"/>
      <c r="M7" s="137"/>
      <c r="N7" s="91"/>
      <c r="O7" s="137"/>
      <c r="P7" s="137"/>
      <c r="Q7" s="137"/>
      <c r="R7" s="137"/>
      <c r="S7" s="135"/>
      <c r="T7" s="46"/>
      <c r="U7" s="46"/>
      <c r="V7" s="46"/>
      <c r="W7" s="46"/>
      <c r="X7" s="46"/>
      <c r="Y7" s="138"/>
      <c r="Z7" s="46"/>
      <c r="AA7" s="139"/>
      <c r="AB7" s="91"/>
      <c r="AC7" s="140"/>
      <c r="AD7" s="127">
        <f>T7/AK7+AL7</f>
        <v>30</v>
      </c>
      <c r="AE7" s="127">
        <f>AD7+AE6</f>
        <v>30</v>
      </c>
      <c r="AF7" s="141">
        <f>(8+(AE7/60))</f>
        <v>8.5</v>
      </c>
      <c r="AG7" s="142">
        <f>FLOOR(AF7,1)</f>
        <v>8</v>
      </c>
      <c r="AH7" s="141">
        <f>(AG7+((AF7-AG7)*60*0.01))</f>
        <v>8.3000000000000007</v>
      </c>
      <c r="AI7" s="141"/>
      <c r="AJ7" s="143"/>
      <c r="AK7" s="144">
        <v>50</v>
      </c>
      <c r="AL7" s="144">
        <v>30</v>
      </c>
    </row>
    <row r="8" spans="1:40" s="44" customFormat="1" ht="12.95" customHeight="1">
      <c r="A8" s="216" t="s">
        <v>69</v>
      </c>
      <c r="B8" s="186">
        <v>42793</v>
      </c>
      <c r="C8" s="185" t="s">
        <v>465</v>
      </c>
      <c r="D8" s="185"/>
      <c r="E8" s="185"/>
      <c r="F8" s="185"/>
      <c r="G8" s="184" t="s">
        <v>450</v>
      </c>
      <c r="H8" s="184" t="s">
        <v>451</v>
      </c>
      <c r="I8" s="183">
        <v>3000</v>
      </c>
      <c r="J8" s="186">
        <v>42819</v>
      </c>
      <c r="K8" s="184" t="s">
        <v>452</v>
      </c>
      <c r="L8" s="184" t="s">
        <v>453</v>
      </c>
      <c r="M8" s="184" t="s">
        <v>64</v>
      </c>
      <c r="N8" s="184" t="s">
        <v>454</v>
      </c>
      <c r="O8" s="184"/>
      <c r="P8" s="45"/>
      <c r="Q8" s="182"/>
      <c r="R8" s="182"/>
      <c r="S8" s="186">
        <v>42816</v>
      </c>
      <c r="T8" s="183">
        <v>3160</v>
      </c>
      <c r="U8" s="183"/>
      <c r="V8" s="183"/>
      <c r="W8" s="183"/>
      <c r="X8" s="183"/>
      <c r="Y8" s="183"/>
      <c r="Z8" s="185" t="s">
        <v>35</v>
      </c>
      <c r="AA8" s="184" t="s">
        <v>248</v>
      </c>
      <c r="AB8" s="181">
        <v>633</v>
      </c>
      <c r="AC8" s="181">
        <v>2123</v>
      </c>
      <c r="AD8" s="127">
        <f t="shared" ref="AD8:AD51" si="0">T8/AK8+AL8</f>
        <v>78.2</v>
      </c>
      <c r="AE8" s="127">
        <f t="shared" ref="AE8:AE51" si="1">AD8+AE7</f>
        <v>108.2</v>
      </c>
      <c r="AF8" s="141">
        <f t="shared" ref="AF8:AF51" si="2">(8+(AE8/60))</f>
        <v>9.8033333333333328</v>
      </c>
      <c r="AG8" s="142">
        <f t="shared" ref="AG8:AG51" si="3">FLOOR(AF8,1)</f>
        <v>9</v>
      </c>
      <c r="AH8" s="141">
        <f t="shared" ref="AH8:AH51" si="4">(AG8+((AF8-AG8)*60*0.01))</f>
        <v>9.4819999999999993</v>
      </c>
      <c r="AI8" s="45"/>
      <c r="AJ8" s="45" t="s">
        <v>2</v>
      </c>
      <c r="AK8" s="45">
        <v>50</v>
      </c>
      <c r="AL8" s="45">
        <v>15</v>
      </c>
      <c r="AM8" s="221">
        <v>1</v>
      </c>
    </row>
    <row r="9" spans="1:40" s="44" customFormat="1" ht="12.95" customHeight="1">
      <c r="A9" s="51" t="s">
        <v>69</v>
      </c>
      <c r="B9" s="47">
        <v>42809</v>
      </c>
      <c r="C9" s="48" t="s">
        <v>777</v>
      </c>
      <c r="D9" s="48"/>
      <c r="E9" s="48"/>
      <c r="F9" s="48"/>
      <c r="G9" s="49" t="s">
        <v>63</v>
      </c>
      <c r="H9" s="49" t="s">
        <v>778</v>
      </c>
      <c r="I9" s="52">
        <v>200</v>
      </c>
      <c r="J9" s="47">
        <v>42818</v>
      </c>
      <c r="K9" s="49" t="s">
        <v>779</v>
      </c>
      <c r="L9" s="49" t="s">
        <v>64</v>
      </c>
      <c r="M9" s="49" t="s">
        <v>64</v>
      </c>
      <c r="N9" s="49" t="s">
        <v>780</v>
      </c>
      <c r="O9" s="49"/>
      <c r="P9" s="45"/>
      <c r="Q9" s="50"/>
      <c r="R9" s="50"/>
      <c r="S9" s="47">
        <v>42814</v>
      </c>
      <c r="T9" s="52">
        <v>210</v>
      </c>
      <c r="U9" s="52"/>
      <c r="V9" s="52"/>
      <c r="W9" s="52"/>
      <c r="X9" s="52"/>
      <c r="Y9" s="52"/>
      <c r="Z9" s="48" t="s">
        <v>11</v>
      </c>
      <c r="AA9" s="49" t="s">
        <v>422</v>
      </c>
      <c r="AB9" s="53">
        <v>357</v>
      </c>
      <c r="AC9" s="53">
        <v>1643</v>
      </c>
      <c r="AD9" s="127">
        <f t="shared" si="0"/>
        <v>19.2</v>
      </c>
      <c r="AE9" s="127">
        <f t="shared" si="1"/>
        <v>127.4</v>
      </c>
      <c r="AF9" s="141">
        <f t="shared" si="2"/>
        <v>10.123333333333333</v>
      </c>
      <c r="AG9" s="142">
        <f t="shared" si="3"/>
        <v>10</v>
      </c>
      <c r="AH9" s="141">
        <f t="shared" si="4"/>
        <v>10.074</v>
      </c>
      <c r="AI9" s="45"/>
      <c r="AJ9" s="13" t="s">
        <v>531</v>
      </c>
      <c r="AK9" s="45">
        <v>50</v>
      </c>
      <c r="AL9" s="45">
        <v>15</v>
      </c>
      <c r="AM9" s="221">
        <v>11</v>
      </c>
    </row>
    <row r="10" spans="1:40" s="44" customFormat="1" ht="12.95" customHeight="1">
      <c r="A10" s="216" t="s">
        <v>69</v>
      </c>
      <c r="B10" s="210">
        <v>42812</v>
      </c>
      <c r="C10" s="211" t="s">
        <v>874</v>
      </c>
      <c r="D10" s="211"/>
      <c r="E10" s="211"/>
      <c r="F10" s="211"/>
      <c r="G10" s="212" t="s">
        <v>520</v>
      </c>
      <c r="H10" s="212" t="s">
        <v>875</v>
      </c>
      <c r="I10" s="213">
        <v>300</v>
      </c>
      <c r="J10" s="210">
        <v>42819</v>
      </c>
      <c r="K10" s="212" t="s">
        <v>10</v>
      </c>
      <c r="L10" s="212" t="s">
        <v>64</v>
      </c>
      <c r="M10" s="212" t="s">
        <v>64</v>
      </c>
      <c r="N10" s="212" t="s">
        <v>876</v>
      </c>
      <c r="O10" s="212"/>
      <c r="P10" s="45"/>
      <c r="Q10" s="214"/>
      <c r="R10" s="214"/>
      <c r="S10" s="210">
        <v>42815</v>
      </c>
      <c r="T10" s="213">
        <v>310</v>
      </c>
      <c r="U10" s="213"/>
      <c r="V10" s="213"/>
      <c r="W10" s="213"/>
      <c r="X10" s="213"/>
      <c r="Y10" s="213"/>
      <c r="Z10" s="211" t="s">
        <v>12</v>
      </c>
      <c r="AA10" s="212" t="s">
        <v>877</v>
      </c>
      <c r="AB10" s="215">
        <v>964</v>
      </c>
      <c r="AC10" s="215">
        <v>2201</v>
      </c>
      <c r="AD10" s="127">
        <f t="shared" si="0"/>
        <v>21.2</v>
      </c>
      <c r="AE10" s="127">
        <f t="shared" si="1"/>
        <v>148.6</v>
      </c>
      <c r="AF10" s="141">
        <f t="shared" si="2"/>
        <v>10.476666666666667</v>
      </c>
      <c r="AG10" s="142">
        <f t="shared" si="3"/>
        <v>10</v>
      </c>
      <c r="AH10" s="141">
        <f t="shared" si="4"/>
        <v>10.286</v>
      </c>
      <c r="AI10" s="45"/>
      <c r="AJ10" s="45" t="s">
        <v>2</v>
      </c>
      <c r="AK10" s="45">
        <v>50</v>
      </c>
      <c r="AL10" s="45">
        <v>15</v>
      </c>
      <c r="AM10" s="221">
        <v>2</v>
      </c>
      <c r="AN10" s="44" t="s">
        <v>714</v>
      </c>
    </row>
    <row r="11" spans="1:40" s="44" customFormat="1" ht="12.95" customHeight="1">
      <c r="A11" s="51" t="s">
        <v>207</v>
      </c>
      <c r="B11" s="47">
        <v>42809</v>
      </c>
      <c r="C11" s="48" t="s">
        <v>764</v>
      </c>
      <c r="D11" s="48"/>
      <c r="E11" s="48"/>
      <c r="F11" s="48"/>
      <c r="G11" s="49" t="s">
        <v>63</v>
      </c>
      <c r="H11" s="49" t="s">
        <v>765</v>
      </c>
      <c r="I11" s="52">
        <v>5</v>
      </c>
      <c r="J11" s="47">
        <v>42818</v>
      </c>
      <c r="K11" s="49" t="s">
        <v>231</v>
      </c>
      <c r="L11" s="49" t="s">
        <v>64</v>
      </c>
      <c r="M11" s="49" t="s">
        <v>64</v>
      </c>
      <c r="N11" s="49" t="s">
        <v>766</v>
      </c>
      <c r="O11" s="49"/>
      <c r="P11" s="45"/>
      <c r="Q11" s="50"/>
      <c r="R11" s="50"/>
      <c r="S11" s="47">
        <v>42814</v>
      </c>
      <c r="T11" s="52">
        <v>30</v>
      </c>
      <c r="U11" s="52"/>
      <c r="V11" s="52"/>
      <c r="W11" s="52"/>
      <c r="X11" s="52"/>
      <c r="Y11" s="52"/>
      <c r="Z11" s="48" t="s">
        <v>11</v>
      </c>
      <c r="AA11" s="49" t="s">
        <v>218</v>
      </c>
      <c r="AB11" s="53">
        <v>329</v>
      </c>
      <c r="AC11" s="53">
        <v>1419</v>
      </c>
      <c r="AD11" s="127">
        <f t="shared" si="0"/>
        <v>15.6</v>
      </c>
      <c r="AE11" s="127">
        <f t="shared" si="1"/>
        <v>164.2</v>
      </c>
      <c r="AF11" s="141">
        <f t="shared" si="2"/>
        <v>10.736666666666666</v>
      </c>
      <c r="AG11" s="142">
        <f t="shared" si="3"/>
        <v>10</v>
      </c>
      <c r="AH11" s="141">
        <f t="shared" si="4"/>
        <v>10.442</v>
      </c>
      <c r="AI11" s="45"/>
      <c r="AJ11" s="13" t="s">
        <v>65</v>
      </c>
      <c r="AK11" s="45">
        <v>50</v>
      </c>
      <c r="AL11" s="45">
        <v>15</v>
      </c>
      <c r="AM11" s="221">
        <v>3</v>
      </c>
    </row>
    <row r="12" spans="1:40" s="44" customFormat="1" ht="12.95" customHeight="1">
      <c r="A12" s="51" t="s">
        <v>207</v>
      </c>
      <c r="B12" s="47">
        <v>42809</v>
      </c>
      <c r="C12" s="48" t="s">
        <v>758</v>
      </c>
      <c r="D12" s="48"/>
      <c r="E12" s="48"/>
      <c r="F12" s="48"/>
      <c r="G12" s="49" t="s">
        <v>63</v>
      </c>
      <c r="H12" s="49" t="s">
        <v>759</v>
      </c>
      <c r="I12" s="52">
        <v>5</v>
      </c>
      <c r="J12" s="47">
        <v>42818</v>
      </c>
      <c r="K12" s="49" t="s">
        <v>10</v>
      </c>
      <c r="L12" s="49" t="s">
        <v>64</v>
      </c>
      <c r="M12" s="49" t="s">
        <v>64</v>
      </c>
      <c r="N12" s="49" t="s">
        <v>760</v>
      </c>
      <c r="O12" s="49"/>
      <c r="P12" s="45"/>
      <c r="Q12" s="50"/>
      <c r="R12" s="50"/>
      <c r="S12" s="47">
        <v>42814</v>
      </c>
      <c r="T12" s="52">
        <v>30</v>
      </c>
      <c r="U12" s="52"/>
      <c r="V12" s="52"/>
      <c r="W12" s="52"/>
      <c r="X12" s="52"/>
      <c r="Y12" s="52"/>
      <c r="Z12" s="48" t="s">
        <v>11</v>
      </c>
      <c r="AA12" s="49" t="s">
        <v>218</v>
      </c>
      <c r="AB12" s="53">
        <v>311</v>
      </c>
      <c r="AC12" s="53">
        <v>1370</v>
      </c>
      <c r="AD12" s="127">
        <f t="shared" si="0"/>
        <v>15.6</v>
      </c>
      <c r="AE12" s="127">
        <f t="shared" si="1"/>
        <v>179.79999999999998</v>
      </c>
      <c r="AF12" s="141">
        <f t="shared" si="2"/>
        <v>10.996666666666666</v>
      </c>
      <c r="AG12" s="142">
        <f t="shared" si="3"/>
        <v>10</v>
      </c>
      <c r="AH12" s="141">
        <f t="shared" si="4"/>
        <v>10.597999999999999</v>
      </c>
      <c r="AI12" s="45"/>
      <c r="AJ12" s="13" t="s">
        <v>65</v>
      </c>
      <c r="AK12" s="45">
        <v>50</v>
      </c>
      <c r="AL12" s="45">
        <v>15</v>
      </c>
      <c r="AM12" s="221">
        <v>4</v>
      </c>
    </row>
    <row r="13" spans="1:40" s="44" customFormat="1" ht="12.95" customHeight="1">
      <c r="A13" s="51" t="s">
        <v>207</v>
      </c>
      <c r="B13" s="47">
        <v>42809</v>
      </c>
      <c r="C13" s="48" t="s">
        <v>761</v>
      </c>
      <c r="D13" s="48"/>
      <c r="E13" s="48"/>
      <c r="F13" s="48"/>
      <c r="G13" s="49" t="s">
        <v>63</v>
      </c>
      <c r="H13" s="49" t="s">
        <v>762</v>
      </c>
      <c r="I13" s="52">
        <v>5</v>
      </c>
      <c r="J13" s="47">
        <v>42818</v>
      </c>
      <c r="K13" s="49" t="s">
        <v>10</v>
      </c>
      <c r="L13" s="49" t="s">
        <v>64</v>
      </c>
      <c r="M13" s="49" t="s">
        <v>64</v>
      </c>
      <c r="N13" s="49" t="s">
        <v>763</v>
      </c>
      <c r="O13" s="49"/>
      <c r="P13" s="45"/>
      <c r="Q13" s="50"/>
      <c r="R13" s="50"/>
      <c r="S13" s="47">
        <v>42814</v>
      </c>
      <c r="T13" s="52">
        <v>15</v>
      </c>
      <c r="U13" s="52"/>
      <c r="V13" s="52"/>
      <c r="W13" s="52"/>
      <c r="X13" s="52"/>
      <c r="Y13" s="52"/>
      <c r="Z13" s="48" t="s">
        <v>11</v>
      </c>
      <c r="AA13" s="49" t="s">
        <v>218</v>
      </c>
      <c r="AB13" s="53">
        <v>329</v>
      </c>
      <c r="AC13" s="53">
        <v>1587</v>
      </c>
      <c r="AD13" s="127">
        <f t="shared" si="0"/>
        <v>15.3</v>
      </c>
      <c r="AE13" s="127">
        <f t="shared" si="1"/>
        <v>195.1</v>
      </c>
      <c r="AF13" s="141">
        <f t="shared" si="2"/>
        <v>11.251666666666667</v>
      </c>
      <c r="AG13" s="142">
        <f t="shared" si="3"/>
        <v>11</v>
      </c>
      <c r="AH13" s="141">
        <f t="shared" si="4"/>
        <v>11.151</v>
      </c>
      <c r="AI13" s="45"/>
      <c r="AJ13" s="13" t="s">
        <v>2</v>
      </c>
      <c r="AK13" s="45">
        <v>50</v>
      </c>
      <c r="AL13" s="45">
        <v>15</v>
      </c>
      <c r="AM13" s="221">
        <v>5</v>
      </c>
    </row>
    <row r="14" spans="1:40" s="44" customFormat="1" ht="12.95" customHeight="1">
      <c r="A14" s="188"/>
      <c r="B14" s="189"/>
      <c r="C14" s="190"/>
      <c r="D14" s="191"/>
      <c r="E14" s="192"/>
      <c r="F14" s="192"/>
      <c r="G14" s="193"/>
      <c r="H14" s="193"/>
      <c r="I14" s="194"/>
      <c r="J14" s="189"/>
      <c r="K14" s="193" t="s">
        <v>347</v>
      </c>
      <c r="L14" s="193"/>
      <c r="M14" s="193"/>
      <c r="N14" s="190"/>
      <c r="O14" s="193"/>
      <c r="P14" s="179"/>
      <c r="Q14" s="195"/>
      <c r="R14" s="195"/>
      <c r="S14" s="189"/>
      <c r="T14" s="194"/>
      <c r="U14" s="194"/>
      <c r="V14" s="188"/>
      <c r="W14" s="196"/>
      <c r="X14" s="196"/>
      <c r="Y14" s="196"/>
      <c r="Z14" s="190"/>
      <c r="AA14" s="193"/>
      <c r="AB14" s="197"/>
      <c r="AC14" s="197"/>
      <c r="AD14" s="127">
        <f t="shared" si="0"/>
        <v>120</v>
      </c>
      <c r="AE14" s="127">
        <f t="shared" si="1"/>
        <v>315.10000000000002</v>
      </c>
      <c r="AF14" s="141">
        <f t="shared" si="2"/>
        <v>13.251666666666667</v>
      </c>
      <c r="AG14" s="142">
        <f t="shared" si="3"/>
        <v>13</v>
      </c>
      <c r="AH14" s="141">
        <f t="shared" si="4"/>
        <v>13.151</v>
      </c>
      <c r="AI14" s="179"/>
      <c r="AJ14" s="179"/>
      <c r="AK14" s="144">
        <v>50</v>
      </c>
      <c r="AL14" s="144">
        <v>120</v>
      </c>
    </row>
    <row r="15" spans="1:40" s="44" customFormat="1" ht="12.95" customHeight="1">
      <c r="A15" s="51" t="s">
        <v>207</v>
      </c>
      <c r="B15" s="47">
        <v>42809</v>
      </c>
      <c r="C15" s="48" t="s">
        <v>767</v>
      </c>
      <c r="D15" s="48"/>
      <c r="E15" s="48"/>
      <c r="F15" s="48"/>
      <c r="G15" s="49" t="s">
        <v>63</v>
      </c>
      <c r="H15" s="49" t="s">
        <v>768</v>
      </c>
      <c r="I15" s="52">
        <v>5</v>
      </c>
      <c r="J15" s="47">
        <v>42818</v>
      </c>
      <c r="K15" s="49" t="s">
        <v>10</v>
      </c>
      <c r="L15" s="49" t="s">
        <v>64</v>
      </c>
      <c r="M15" s="49" t="s">
        <v>64</v>
      </c>
      <c r="N15" s="49" t="s">
        <v>769</v>
      </c>
      <c r="O15" s="49"/>
      <c r="P15" s="45"/>
      <c r="Q15" s="50"/>
      <c r="R15" s="50"/>
      <c r="S15" s="47">
        <v>42814</v>
      </c>
      <c r="T15" s="52">
        <v>15</v>
      </c>
      <c r="U15" s="52"/>
      <c r="V15" s="52"/>
      <c r="W15" s="52"/>
      <c r="X15" s="52"/>
      <c r="Y15" s="52"/>
      <c r="Z15" s="48" t="s">
        <v>11</v>
      </c>
      <c r="AA15" s="49" t="s">
        <v>218</v>
      </c>
      <c r="AB15" s="53">
        <v>311</v>
      </c>
      <c r="AC15" s="53">
        <v>1487</v>
      </c>
      <c r="AD15" s="127">
        <f t="shared" si="0"/>
        <v>15.3</v>
      </c>
      <c r="AE15" s="127">
        <f t="shared" si="1"/>
        <v>330.40000000000003</v>
      </c>
      <c r="AF15" s="141">
        <f t="shared" si="2"/>
        <v>13.506666666666668</v>
      </c>
      <c r="AG15" s="142">
        <f t="shared" si="3"/>
        <v>13</v>
      </c>
      <c r="AH15" s="141">
        <f t="shared" si="4"/>
        <v>13.304</v>
      </c>
      <c r="AI15" s="45"/>
      <c r="AJ15" s="13" t="s">
        <v>2</v>
      </c>
      <c r="AK15" s="45">
        <v>50</v>
      </c>
      <c r="AL15" s="45">
        <v>15</v>
      </c>
      <c r="AM15" s="221">
        <v>6</v>
      </c>
    </row>
    <row r="16" spans="1:40" s="44" customFormat="1" ht="12.95" customHeight="1">
      <c r="A16" s="216" t="s">
        <v>207</v>
      </c>
      <c r="B16" s="210">
        <v>42812</v>
      </c>
      <c r="C16" s="211" t="s">
        <v>916</v>
      </c>
      <c r="D16" s="211"/>
      <c r="E16" s="211"/>
      <c r="F16" s="211"/>
      <c r="G16" s="212" t="s">
        <v>63</v>
      </c>
      <c r="H16" s="212" t="s">
        <v>917</v>
      </c>
      <c r="I16" s="213">
        <v>5</v>
      </c>
      <c r="J16" s="210">
        <v>42818</v>
      </c>
      <c r="K16" s="212" t="s">
        <v>237</v>
      </c>
      <c r="L16" s="212" t="s">
        <v>64</v>
      </c>
      <c r="M16" s="212" t="s">
        <v>64</v>
      </c>
      <c r="N16" s="212" t="s">
        <v>918</v>
      </c>
      <c r="O16" s="212"/>
      <c r="P16" s="45"/>
      <c r="Q16" s="214"/>
      <c r="R16" s="214"/>
      <c r="S16" s="210">
        <v>42816</v>
      </c>
      <c r="T16" s="213">
        <v>10</v>
      </c>
      <c r="U16" s="213"/>
      <c r="V16" s="213"/>
      <c r="W16" s="213"/>
      <c r="X16" s="213"/>
      <c r="Y16" s="213"/>
      <c r="Z16" s="211" t="s">
        <v>11</v>
      </c>
      <c r="AA16" s="212" t="s">
        <v>218</v>
      </c>
      <c r="AB16" s="215">
        <v>554</v>
      </c>
      <c r="AC16" s="215">
        <v>1615</v>
      </c>
      <c r="AD16" s="127">
        <f t="shared" si="0"/>
        <v>15.2</v>
      </c>
      <c r="AE16" s="127">
        <f t="shared" si="1"/>
        <v>345.6</v>
      </c>
      <c r="AF16" s="141">
        <f t="shared" si="2"/>
        <v>13.760000000000002</v>
      </c>
      <c r="AG16" s="142">
        <f t="shared" si="3"/>
        <v>13</v>
      </c>
      <c r="AH16" s="141">
        <f t="shared" si="4"/>
        <v>13.456000000000001</v>
      </c>
      <c r="AI16" s="45"/>
      <c r="AJ16" s="45" t="s">
        <v>2</v>
      </c>
      <c r="AK16" s="45">
        <v>50</v>
      </c>
      <c r="AL16" s="45">
        <v>15</v>
      </c>
      <c r="AM16" s="221">
        <v>7</v>
      </c>
    </row>
    <row r="17" spans="1:40" s="44" customFormat="1" ht="12.95" customHeight="1">
      <c r="A17" s="216" t="s">
        <v>207</v>
      </c>
      <c r="B17" s="210">
        <v>42812</v>
      </c>
      <c r="C17" s="211" t="s">
        <v>919</v>
      </c>
      <c r="D17" s="211"/>
      <c r="E17" s="211"/>
      <c r="F17" s="211"/>
      <c r="G17" s="212" t="s">
        <v>63</v>
      </c>
      <c r="H17" s="212" t="s">
        <v>920</v>
      </c>
      <c r="I17" s="213">
        <v>5</v>
      </c>
      <c r="J17" s="210">
        <v>42818</v>
      </c>
      <c r="K17" s="212" t="s">
        <v>237</v>
      </c>
      <c r="L17" s="212" t="s">
        <v>64</v>
      </c>
      <c r="M17" s="212" t="s">
        <v>64</v>
      </c>
      <c r="N17" s="212" t="s">
        <v>921</v>
      </c>
      <c r="O17" s="212"/>
      <c r="P17" s="45"/>
      <c r="Q17" s="214"/>
      <c r="R17" s="214"/>
      <c r="S17" s="210">
        <v>42816</v>
      </c>
      <c r="T17" s="213">
        <v>10</v>
      </c>
      <c r="U17" s="213"/>
      <c r="V17" s="213"/>
      <c r="W17" s="213"/>
      <c r="X17" s="213"/>
      <c r="Y17" s="213"/>
      <c r="Z17" s="211" t="s">
        <v>11</v>
      </c>
      <c r="AA17" s="212" t="s">
        <v>218</v>
      </c>
      <c r="AB17" s="215">
        <v>595</v>
      </c>
      <c r="AC17" s="215">
        <v>1781</v>
      </c>
      <c r="AD17" s="127">
        <f t="shared" si="0"/>
        <v>15.2</v>
      </c>
      <c r="AE17" s="127">
        <f t="shared" si="1"/>
        <v>360.8</v>
      </c>
      <c r="AF17" s="141">
        <f t="shared" si="2"/>
        <v>14.013333333333334</v>
      </c>
      <c r="AG17" s="142">
        <f t="shared" si="3"/>
        <v>14</v>
      </c>
      <c r="AH17" s="141">
        <f t="shared" si="4"/>
        <v>14.008000000000001</v>
      </c>
      <c r="AI17" s="45"/>
      <c r="AJ17" s="45" t="s">
        <v>2</v>
      </c>
      <c r="AK17" s="45">
        <v>50</v>
      </c>
      <c r="AL17" s="45">
        <v>15</v>
      </c>
      <c r="AM17" s="221">
        <v>8</v>
      </c>
    </row>
    <row r="18" spans="1:40" s="44" customFormat="1" ht="12.95" customHeight="1">
      <c r="A18" s="216" t="s">
        <v>207</v>
      </c>
      <c r="B18" s="210">
        <v>42812</v>
      </c>
      <c r="C18" s="211" t="s">
        <v>922</v>
      </c>
      <c r="D18" s="211"/>
      <c r="E18" s="211"/>
      <c r="F18" s="211"/>
      <c r="G18" s="212" t="s">
        <v>63</v>
      </c>
      <c r="H18" s="212" t="s">
        <v>532</v>
      </c>
      <c r="I18" s="213">
        <v>5</v>
      </c>
      <c r="J18" s="210">
        <v>42818</v>
      </c>
      <c r="K18" s="212" t="s">
        <v>231</v>
      </c>
      <c r="L18" s="212" t="s">
        <v>64</v>
      </c>
      <c r="M18" s="212" t="s">
        <v>64</v>
      </c>
      <c r="N18" s="212" t="s">
        <v>533</v>
      </c>
      <c r="O18" s="212"/>
      <c r="P18" s="45"/>
      <c r="Q18" s="214"/>
      <c r="R18" s="214"/>
      <c r="S18" s="210">
        <v>42816</v>
      </c>
      <c r="T18" s="213">
        <v>10</v>
      </c>
      <c r="U18" s="213"/>
      <c r="V18" s="213"/>
      <c r="W18" s="213"/>
      <c r="X18" s="213"/>
      <c r="Y18" s="213"/>
      <c r="Z18" s="211" t="s">
        <v>12</v>
      </c>
      <c r="AA18" s="212" t="s">
        <v>534</v>
      </c>
      <c r="AB18" s="215">
        <v>476</v>
      </c>
      <c r="AC18" s="215">
        <v>1909</v>
      </c>
      <c r="AD18" s="127">
        <f t="shared" si="0"/>
        <v>15.2</v>
      </c>
      <c r="AE18" s="127">
        <f t="shared" si="1"/>
        <v>376</v>
      </c>
      <c r="AF18" s="141">
        <f t="shared" si="2"/>
        <v>14.266666666666666</v>
      </c>
      <c r="AG18" s="142">
        <f t="shared" si="3"/>
        <v>14</v>
      </c>
      <c r="AH18" s="141">
        <f t="shared" si="4"/>
        <v>14.16</v>
      </c>
      <c r="AI18" s="45"/>
      <c r="AJ18" s="45" t="s">
        <v>2</v>
      </c>
      <c r="AK18" s="45">
        <v>50</v>
      </c>
      <c r="AL18" s="45">
        <v>15</v>
      </c>
      <c r="AM18" s="221">
        <v>9</v>
      </c>
    </row>
    <row r="19" spans="1:40" s="44" customFormat="1" ht="12.95" customHeight="1">
      <c r="A19" s="216" t="s">
        <v>207</v>
      </c>
      <c r="B19" s="210">
        <v>42812</v>
      </c>
      <c r="C19" s="211" t="s">
        <v>923</v>
      </c>
      <c r="D19" s="211"/>
      <c r="E19" s="211"/>
      <c r="F19" s="211"/>
      <c r="G19" s="212" t="s">
        <v>63</v>
      </c>
      <c r="H19" s="212" t="s">
        <v>535</v>
      </c>
      <c r="I19" s="213">
        <v>5</v>
      </c>
      <c r="J19" s="210">
        <v>42818</v>
      </c>
      <c r="K19" s="212" t="s">
        <v>231</v>
      </c>
      <c r="L19" s="212" t="s">
        <v>64</v>
      </c>
      <c r="M19" s="212" t="s">
        <v>64</v>
      </c>
      <c r="N19" s="212" t="s">
        <v>536</v>
      </c>
      <c r="O19" s="212"/>
      <c r="P19" s="45"/>
      <c r="Q19" s="214"/>
      <c r="R19" s="214"/>
      <c r="S19" s="210">
        <v>42816</v>
      </c>
      <c r="T19" s="213">
        <v>10</v>
      </c>
      <c r="U19" s="213"/>
      <c r="V19" s="213"/>
      <c r="W19" s="213"/>
      <c r="X19" s="213"/>
      <c r="Y19" s="213"/>
      <c r="Z19" s="211" t="s">
        <v>12</v>
      </c>
      <c r="AA19" s="212" t="s">
        <v>534</v>
      </c>
      <c r="AB19" s="215">
        <v>608</v>
      </c>
      <c r="AC19" s="215">
        <v>2313</v>
      </c>
      <c r="AD19" s="127">
        <f t="shared" si="0"/>
        <v>15.2</v>
      </c>
      <c r="AE19" s="127">
        <f t="shared" si="1"/>
        <v>391.2</v>
      </c>
      <c r="AF19" s="141">
        <f t="shared" si="2"/>
        <v>14.52</v>
      </c>
      <c r="AG19" s="142">
        <f t="shared" si="3"/>
        <v>14</v>
      </c>
      <c r="AH19" s="141">
        <f t="shared" si="4"/>
        <v>14.311999999999999</v>
      </c>
      <c r="AI19" s="45"/>
      <c r="AJ19" s="45" t="s">
        <v>2</v>
      </c>
      <c r="AK19" s="45">
        <v>50</v>
      </c>
      <c r="AL19" s="45">
        <v>15</v>
      </c>
      <c r="AM19" s="221">
        <v>10</v>
      </c>
    </row>
    <row r="20" spans="1:40" s="44" customFormat="1" ht="12.95" customHeight="1">
      <c r="A20" s="51" t="s">
        <v>69</v>
      </c>
      <c r="B20" s="210">
        <v>42811</v>
      </c>
      <c r="C20" s="211" t="s">
        <v>885</v>
      </c>
      <c r="D20" s="211"/>
      <c r="E20" s="211"/>
      <c r="F20" s="211"/>
      <c r="G20" s="212" t="s">
        <v>241</v>
      </c>
      <c r="H20" s="212" t="s">
        <v>886</v>
      </c>
      <c r="I20" s="213">
        <v>300</v>
      </c>
      <c r="J20" s="210">
        <v>42819</v>
      </c>
      <c r="K20" s="212" t="s">
        <v>10</v>
      </c>
      <c r="L20" s="212" t="s">
        <v>60</v>
      </c>
      <c r="M20" s="212" t="s">
        <v>64</v>
      </c>
      <c r="N20" s="212" t="s">
        <v>887</v>
      </c>
      <c r="O20" s="212"/>
      <c r="P20" s="45"/>
      <c r="Q20" s="214"/>
      <c r="R20" s="214"/>
      <c r="S20" s="210">
        <v>42815</v>
      </c>
      <c r="T20" s="213">
        <v>310</v>
      </c>
      <c r="U20" s="213"/>
      <c r="V20" s="213"/>
      <c r="W20" s="213"/>
      <c r="X20" s="213"/>
      <c r="Y20" s="213"/>
      <c r="Z20" s="211" t="s">
        <v>12</v>
      </c>
      <c r="AA20" s="212" t="s">
        <v>242</v>
      </c>
      <c r="AB20" s="215">
        <v>397</v>
      </c>
      <c r="AC20" s="215">
        <v>1363</v>
      </c>
      <c r="AD20" s="127">
        <f t="shared" si="0"/>
        <v>21.2</v>
      </c>
      <c r="AE20" s="127">
        <f t="shared" si="1"/>
        <v>412.4</v>
      </c>
      <c r="AF20" s="141">
        <f t="shared" si="2"/>
        <v>14.873333333333333</v>
      </c>
      <c r="AG20" s="142">
        <f t="shared" si="3"/>
        <v>14</v>
      </c>
      <c r="AH20" s="141">
        <f t="shared" si="4"/>
        <v>14.523999999999999</v>
      </c>
      <c r="AI20" s="45"/>
      <c r="AJ20" s="45" t="s">
        <v>2</v>
      </c>
      <c r="AK20" s="45">
        <v>50</v>
      </c>
      <c r="AL20" s="45">
        <v>15</v>
      </c>
      <c r="AM20" s="221"/>
      <c r="AN20" s="44" t="s">
        <v>658</v>
      </c>
    </row>
    <row r="21" spans="1:40" s="44" customFormat="1" ht="12.95" customHeight="1">
      <c r="A21" s="216" t="s">
        <v>207</v>
      </c>
      <c r="B21" s="210">
        <v>42811</v>
      </c>
      <c r="C21" s="211" t="s">
        <v>888</v>
      </c>
      <c r="D21" s="211"/>
      <c r="E21" s="211"/>
      <c r="F21" s="211"/>
      <c r="G21" s="212" t="s">
        <v>241</v>
      </c>
      <c r="H21" s="212" t="s">
        <v>889</v>
      </c>
      <c r="I21" s="213">
        <v>1000</v>
      </c>
      <c r="J21" s="210">
        <v>42819</v>
      </c>
      <c r="K21" s="212" t="s">
        <v>10</v>
      </c>
      <c r="L21" s="212" t="s">
        <v>60</v>
      </c>
      <c r="M21" s="212" t="s">
        <v>64</v>
      </c>
      <c r="N21" s="212" t="s">
        <v>890</v>
      </c>
      <c r="O21" s="212"/>
      <c r="P21" s="45"/>
      <c r="Q21" s="214"/>
      <c r="R21" s="214"/>
      <c r="S21" s="210">
        <v>42815</v>
      </c>
      <c r="T21" s="213">
        <v>1010</v>
      </c>
      <c r="U21" s="213"/>
      <c r="V21" s="213"/>
      <c r="W21" s="213"/>
      <c r="X21" s="213"/>
      <c r="Y21" s="213"/>
      <c r="Z21" s="211" t="s">
        <v>12</v>
      </c>
      <c r="AA21" s="212" t="s">
        <v>242</v>
      </c>
      <c r="AB21" s="215">
        <v>382</v>
      </c>
      <c r="AC21" s="215">
        <v>1397</v>
      </c>
      <c r="AD21" s="127">
        <f t="shared" si="0"/>
        <v>35.200000000000003</v>
      </c>
      <c r="AE21" s="127">
        <f t="shared" si="1"/>
        <v>447.59999999999997</v>
      </c>
      <c r="AF21" s="141">
        <f t="shared" si="2"/>
        <v>15.459999999999999</v>
      </c>
      <c r="AG21" s="142">
        <f t="shared" si="3"/>
        <v>15</v>
      </c>
      <c r="AH21" s="141">
        <f t="shared" si="4"/>
        <v>15.276</v>
      </c>
      <c r="AI21" s="45"/>
      <c r="AJ21" s="45" t="s">
        <v>2</v>
      </c>
      <c r="AK21" s="45">
        <v>50</v>
      </c>
      <c r="AL21" s="45">
        <v>15</v>
      </c>
      <c r="AM21" s="221"/>
      <c r="AN21" s="44" t="s">
        <v>658</v>
      </c>
    </row>
    <row r="22" spans="1:40" s="44" customFormat="1" ht="12.95" customHeight="1">
      <c r="A22" s="51" t="s">
        <v>69</v>
      </c>
      <c r="B22" s="210">
        <v>42811</v>
      </c>
      <c r="C22" s="211" t="s">
        <v>827</v>
      </c>
      <c r="D22" s="211"/>
      <c r="E22" s="211"/>
      <c r="F22" s="211"/>
      <c r="G22" s="212" t="s">
        <v>215</v>
      </c>
      <c r="H22" s="212" t="s">
        <v>392</v>
      </c>
      <c r="I22" s="213">
        <v>500</v>
      </c>
      <c r="J22" s="210">
        <v>42819</v>
      </c>
      <c r="K22" s="212" t="s">
        <v>10</v>
      </c>
      <c r="L22" s="212" t="s">
        <v>64</v>
      </c>
      <c r="M22" s="212" t="s">
        <v>64</v>
      </c>
      <c r="N22" s="212" t="s">
        <v>393</v>
      </c>
      <c r="O22" s="212"/>
      <c r="P22" s="45"/>
      <c r="Q22" s="214"/>
      <c r="R22" s="214"/>
      <c r="S22" s="210">
        <v>42815</v>
      </c>
      <c r="T22" s="213">
        <v>510</v>
      </c>
      <c r="U22" s="213"/>
      <c r="V22" s="213"/>
      <c r="W22" s="213"/>
      <c r="X22" s="213"/>
      <c r="Y22" s="213"/>
      <c r="Z22" s="211" t="s">
        <v>12</v>
      </c>
      <c r="AA22" s="212" t="s">
        <v>394</v>
      </c>
      <c r="AB22" s="215">
        <v>988</v>
      </c>
      <c r="AC22" s="215">
        <v>2083</v>
      </c>
      <c r="AD22" s="127">
        <f t="shared" si="0"/>
        <v>25.2</v>
      </c>
      <c r="AE22" s="127">
        <f t="shared" si="1"/>
        <v>472.79999999999995</v>
      </c>
      <c r="AF22" s="141">
        <f t="shared" si="2"/>
        <v>15.879999999999999</v>
      </c>
      <c r="AG22" s="142">
        <f t="shared" si="3"/>
        <v>15</v>
      </c>
      <c r="AH22" s="141">
        <f t="shared" si="4"/>
        <v>15.527999999999999</v>
      </c>
      <c r="AI22" s="45"/>
      <c r="AJ22" s="45" t="s">
        <v>2</v>
      </c>
      <c r="AK22" s="45">
        <v>50</v>
      </c>
      <c r="AL22" s="45">
        <v>15</v>
      </c>
      <c r="AM22" s="221"/>
      <c r="AN22" s="44" t="s">
        <v>644</v>
      </c>
    </row>
    <row r="23" spans="1:40" s="44" customFormat="1" ht="12.95" customHeight="1">
      <c r="A23" s="51" t="s">
        <v>69</v>
      </c>
      <c r="B23" s="210">
        <v>42811</v>
      </c>
      <c r="C23" s="211" t="s">
        <v>828</v>
      </c>
      <c r="D23" s="211"/>
      <c r="E23" s="211"/>
      <c r="F23" s="211"/>
      <c r="G23" s="212" t="s">
        <v>215</v>
      </c>
      <c r="H23" s="212" t="s">
        <v>579</v>
      </c>
      <c r="I23" s="213">
        <v>500</v>
      </c>
      <c r="J23" s="210">
        <v>42819</v>
      </c>
      <c r="K23" s="212" t="s">
        <v>10</v>
      </c>
      <c r="L23" s="212" t="s">
        <v>64</v>
      </c>
      <c r="M23" s="212" t="s">
        <v>64</v>
      </c>
      <c r="N23" s="212" t="s">
        <v>580</v>
      </c>
      <c r="O23" s="212"/>
      <c r="P23" s="45"/>
      <c r="Q23" s="214"/>
      <c r="R23" s="214"/>
      <c r="S23" s="210">
        <v>42815</v>
      </c>
      <c r="T23" s="213">
        <v>510</v>
      </c>
      <c r="U23" s="213"/>
      <c r="V23" s="213"/>
      <c r="W23" s="213"/>
      <c r="X23" s="213"/>
      <c r="Y23" s="213"/>
      <c r="Z23" s="211" t="s">
        <v>12</v>
      </c>
      <c r="AA23" s="212" t="s">
        <v>459</v>
      </c>
      <c r="AB23" s="215">
        <v>760</v>
      </c>
      <c r="AC23" s="215">
        <v>1867</v>
      </c>
      <c r="AD23" s="127">
        <f t="shared" si="0"/>
        <v>25.2</v>
      </c>
      <c r="AE23" s="127">
        <f t="shared" si="1"/>
        <v>497.99999999999994</v>
      </c>
      <c r="AF23" s="141">
        <f t="shared" si="2"/>
        <v>16.299999999999997</v>
      </c>
      <c r="AG23" s="142">
        <f t="shared" si="3"/>
        <v>16</v>
      </c>
      <c r="AH23" s="141">
        <f t="shared" si="4"/>
        <v>16.18</v>
      </c>
      <c r="AI23" s="45"/>
      <c r="AJ23" s="45" t="s">
        <v>2</v>
      </c>
      <c r="AK23" s="45">
        <v>50</v>
      </c>
      <c r="AL23" s="45">
        <v>15</v>
      </c>
      <c r="AM23" s="221"/>
      <c r="AN23" s="44" t="s">
        <v>644</v>
      </c>
    </row>
    <row r="24" spans="1:40" s="44" customFormat="1" ht="12.95" customHeight="1">
      <c r="A24" s="51" t="s">
        <v>69</v>
      </c>
      <c r="B24" s="210">
        <v>42811</v>
      </c>
      <c r="C24" s="211" t="s">
        <v>833</v>
      </c>
      <c r="D24" s="211"/>
      <c r="E24" s="211"/>
      <c r="F24" s="211"/>
      <c r="G24" s="212" t="s">
        <v>496</v>
      </c>
      <c r="H24" s="212" t="s">
        <v>834</v>
      </c>
      <c r="I24" s="213">
        <v>600</v>
      </c>
      <c r="J24" s="210">
        <v>42819</v>
      </c>
      <c r="K24" s="212" t="s">
        <v>10</v>
      </c>
      <c r="L24" s="212" t="s">
        <v>64</v>
      </c>
      <c r="M24" s="212"/>
      <c r="N24" s="212" t="s">
        <v>835</v>
      </c>
      <c r="O24" s="212"/>
      <c r="P24" s="45"/>
      <c r="Q24" s="214"/>
      <c r="R24" s="214"/>
      <c r="S24" s="210">
        <v>42815</v>
      </c>
      <c r="T24" s="213">
        <v>610</v>
      </c>
      <c r="U24" s="213"/>
      <c r="V24" s="213"/>
      <c r="W24" s="213"/>
      <c r="X24" s="213"/>
      <c r="Y24" s="213"/>
      <c r="Z24" s="211" t="s">
        <v>12</v>
      </c>
      <c r="AA24" s="212" t="s">
        <v>502</v>
      </c>
      <c r="AB24" s="215">
        <v>497</v>
      </c>
      <c r="AC24" s="215">
        <v>1267</v>
      </c>
      <c r="AD24" s="127">
        <f t="shared" si="0"/>
        <v>27.2</v>
      </c>
      <c r="AE24" s="127">
        <f t="shared" si="1"/>
        <v>525.19999999999993</v>
      </c>
      <c r="AF24" s="141">
        <f t="shared" si="2"/>
        <v>16.75333333333333</v>
      </c>
      <c r="AG24" s="142">
        <f t="shared" si="3"/>
        <v>16</v>
      </c>
      <c r="AH24" s="141">
        <f t="shared" si="4"/>
        <v>16.451999999999998</v>
      </c>
      <c r="AI24" s="45"/>
      <c r="AJ24" s="45" t="s">
        <v>2</v>
      </c>
      <c r="AK24" s="45">
        <v>50</v>
      </c>
      <c r="AL24" s="45">
        <v>15</v>
      </c>
      <c r="AM24" s="221"/>
      <c r="AN24" s="44" t="s">
        <v>855</v>
      </c>
    </row>
    <row r="25" spans="1:40" s="44" customFormat="1" ht="12.95" customHeight="1">
      <c r="A25" s="51" t="s">
        <v>69</v>
      </c>
      <c r="B25" s="210">
        <v>42811</v>
      </c>
      <c r="C25" s="211" t="s">
        <v>836</v>
      </c>
      <c r="D25" s="211"/>
      <c r="E25" s="211"/>
      <c r="F25" s="211"/>
      <c r="G25" s="212" t="s">
        <v>496</v>
      </c>
      <c r="H25" s="212" t="s">
        <v>497</v>
      </c>
      <c r="I25" s="213">
        <v>1200</v>
      </c>
      <c r="J25" s="210">
        <v>42819</v>
      </c>
      <c r="K25" s="212" t="s">
        <v>10</v>
      </c>
      <c r="L25" s="212" t="s">
        <v>64</v>
      </c>
      <c r="M25" s="212" t="s">
        <v>64</v>
      </c>
      <c r="N25" s="212" t="s">
        <v>498</v>
      </c>
      <c r="O25" s="212"/>
      <c r="P25" s="45"/>
      <c r="Q25" s="214"/>
      <c r="R25" s="214"/>
      <c r="S25" s="210">
        <v>42816</v>
      </c>
      <c r="T25" s="213">
        <v>1210</v>
      </c>
      <c r="U25" s="213"/>
      <c r="V25" s="213"/>
      <c r="W25" s="213"/>
      <c r="X25" s="213"/>
      <c r="Y25" s="213"/>
      <c r="Z25" s="211" t="s">
        <v>12</v>
      </c>
      <c r="AA25" s="212" t="s">
        <v>499</v>
      </c>
      <c r="AB25" s="215">
        <v>462</v>
      </c>
      <c r="AC25" s="215">
        <v>1751</v>
      </c>
      <c r="AD25" s="127">
        <f t="shared" si="0"/>
        <v>39.200000000000003</v>
      </c>
      <c r="AE25" s="127">
        <f t="shared" si="1"/>
        <v>564.4</v>
      </c>
      <c r="AF25" s="141">
        <f t="shared" si="2"/>
        <v>17.406666666666666</v>
      </c>
      <c r="AG25" s="142">
        <f t="shared" si="3"/>
        <v>17</v>
      </c>
      <c r="AH25" s="141">
        <f t="shared" si="4"/>
        <v>17.244</v>
      </c>
      <c r="AI25" s="45"/>
      <c r="AJ25" s="45" t="s">
        <v>2</v>
      </c>
      <c r="AK25" s="45">
        <v>50</v>
      </c>
      <c r="AL25" s="45">
        <v>15</v>
      </c>
      <c r="AM25" s="221"/>
      <c r="AN25" s="44" t="s">
        <v>855</v>
      </c>
    </row>
    <row r="26" spans="1:40" s="44" customFormat="1" ht="12.95" customHeight="1">
      <c r="A26" s="216" t="s">
        <v>207</v>
      </c>
      <c r="B26" s="210">
        <v>42811</v>
      </c>
      <c r="C26" s="211" t="s">
        <v>881</v>
      </c>
      <c r="D26" s="211"/>
      <c r="E26" s="211"/>
      <c r="F26" s="211"/>
      <c r="G26" s="212" t="s">
        <v>496</v>
      </c>
      <c r="H26" s="212" t="s">
        <v>882</v>
      </c>
      <c r="I26" s="213">
        <v>500</v>
      </c>
      <c r="J26" s="210">
        <v>42819</v>
      </c>
      <c r="K26" s="212" t="s">
        <v>10</v>
      </c>
      <c r="L26" s="212" t="s">
        <v>64</v>
      </c>
      <c r="M26" s="212" t="s">
        <v>64</v>
      </c>
      <c r="N26" s="212" t="s">
        <v>883</v>
      </c>
      <c r="O26" s="212"/>
      <c r="P26" s="45"/>
      <c r="Q26" s="214"/>
      <c r="R26" s="214"/>
      <c r="S26" s="210">
        <v>42816</v>
      </c>
      <c r="T26" s="213">
        <v>510</v>
      </c>
      <c r="U26" s="213"/>
      <c r="V26" s="213"/>
      <c r="W26" s="213"/>
      <c r="X26" s="213"/>
      <c r="Y26" s="213"/>
      <c r="Z26" s="211" t="s">
        <v>12</v>
      </c>
      <c r="AA26" s="212" t="s">
        <v>502</v>
      </c>
      <c r="AB26" s="215">
        <v>327</v>
      </c>
      <c r="AC26" s="215">
        <v>1191</v>
      </c>
      <c r="AD26" s="127">
        <f t="shared" si="0"/>
        <v>25.2</v>
      </c>
      <c r="AE26" s="127">
        <f t="shared" si="1"/>
        <v>589.6</v>
      </c>
      <c r="AF26" s="141">
        <f t="shared" si="2"/>
        <v>17.826666666666668</v>
      </c>
      <c r="AG26" s="142">
        <f t="shared" si="3"/>
        <v>17</v>
      </c>
      <c r="AH26" s="141">
        <f t="shared" si="4"/>
        <v>17.496000000000002</v>
      </c>
      <c r="AI26" s="45"/>
      <c r="AJ26" s="45" t="s">
        <v>2</v>
      </c>
      <c r="AK26" s="45">
        <v>50</v>
      </c>
      <c r="AL26" s="45">
        <v>15</v>
      </c>
      <c r="AM26" s="221"/>
      <c r="AN26" s="44" t="s">
        <v>884</v>
      </c>
    </row>
    <row r="27" spans="1:40" s="44" customFormat="1" ht="12.95" customHeight="1">
      <c r="A27" s="216">
        <v>190</v>
      </c>
      <c r="B27" s="210">
        <v>42812</v>
      </c>
      <c r="C27" s="211" t="s">
        <v>977</v>
      </c>
      <c r="D27" s="211"/>
      <c r="E27" s="211"/>
      <c r="F27" s="211"/>
      <c r="G27" s="212" t="s">
        <v>215</v>
      </c>
      <c r="H27" s="212" t="s">
        <v>334</v>
      </c>
      <c r="I27" s="213">
        <v>500</v>
      </c>
      <c r="J27" s="210">
        <v>42819</v>
      </c>
      <c r="K27" s="212" t="s">
        <v>10</v>
      </c>
      <c r="L27" s="212" t="s">
        <v>64</v>
      </c>
      <c r="M27" s="212" t="s">
        <v>64</v>
      </c>
      <c r="N27" s="212" t="s">
        <v>335</v>
      </c>
      <c r="O27" s="212"/>
      <c r="P27" s="45"/>
      <c r="Q27" s="214"/>
      <c r="R27" s="214"/>
      <c r="S27" s="210">
        <v>42816</v>
      </c>
      <c r="T27" s="213">
        <v>505</v>
      </c>
      <c r="U27" s="213"/>
      <c r="V27" s="213"/>
      <c r="W27" s="213"/>
      <c r="X27" s="213"/>
      <c r="Y27" s="213"/>
      <c r="Z27" s="211" t="s">
        <v>12</v>
      </c>
      <c r="AA27" s="212" t="s">
        <v>247</v>
      </c>
      <c r="AB27" s="215">
        <v>819</v>
      </c>
      <c r="AC27" s="215">
        <v>1855</v>
      </c>
      <c r="AD27" s="127">
        <f t="shared" si="0"/>
        <v>29.428571428571431</v>
      </c>
      <c r="AE27" s="127">
        <f t="shared" si="1"/>
        <v>619.02857142857147</v>
      </c>
      <c r="AF27" s="141">
        <f t="shared" si="2"/>
        <v>18.317142857142859</v>
      </c>
      <c r="AG27" s="142">
        <f t="shared" si="3"/>
        <v>18</v>
      </c>
      <c r="AH27" s="141">
        <f t="shared" si="4"/>
        <v>18.190285714285714</v>
      </c>
      <c r="AI27" s="45"/>
      <c r="AJ27" s="45" t="s">
        <v>2</v>
      </c>
      <c r="AK27" s="45">
        <v>35</v>
      </c>
      <c r="AL27" s="45">
        <v>15</v>
      </c>
      <c r="AN27" s="44" t="s">
        <v>644</v>
      </c>
    </row>
    <row r="28" spans="1:40" s="44" customFormat="1" ht="12.95" customHeight="1">
      <c r="A28" s="216">
        <v>200</v>
      </c>
      <c r="B28" s="210">
        <v>42812</v>
      </c>
      <c r="C28" s="211" t="s">
        <v>976</v>
      </c>
      <c r="D28" s="211"/>
      <c r="E28" s="211"/>
      <c r="F28" s="211"/>
      <c r="G28" s="212" t="s">
        <v>215</v>
      </c>
      <c r="H28" s="212" t="s">
        <v>975</v>
      </c>
      <c r="I28" s="213">
        <v>500</v>
      </c>
      <c r="J28" s="210">
        <v>42819</v>
      </c>
      <c r="K28" s="212" t="s">
        <v>10</v>
      </c>
      <c r="L28" s="212" t="s">
        <v>64</v>
      </c>
      <c r="M28" s="212" t="s">
        <v>64</v>
      </c>
      <c r="N28" s="212" t="s">
        <v>974</v>
      </c>
      <c r="O28" s="212"/>
      <c r="P28" s="45"/>
      <c r="Q28" s="214"/>
      <c r="R28" s="214"/>
      <c r="S28" s="210">
        <v>42816</v>
      </c>
      <c r="T28" s="213">
        <v>505</v>
      </c>
      <c r="U28" s="213"/>
      <c r="V28" s="213"/>
      <c r="W28" s="213"/>
      <c r="X28" s="213"/>
      <c r="Y28" s="213"/>
      <c r="Z28" s="211" t="s">
        <v>12</v>
      </c>
      <c r="AA28" s="212" t="s">
        <v>394</v>
      </c>
      <c r="AB28" s="215">
        <v>560</v>
      </c>
      <c r="AC28" s="215">
        <v>1779</v>
      </c>
      <c r="AD28" s="127">
        <f t="shared" si="0"/>
        <v>29.428571428571431</v>
      </c>
      <c r="AE28" s="127">
        <f t="shared" si="1"/>
        <v>648.45714285714291</v>
      </c>
      <c r="AF28" s="141">
        <f t="shared" si="2"/>
        <v>18.807619047619049</v>
      </c>
      <c r="AG28" s="142">
        <f t="shared" si="3"/>
        <v>18</v>
      </c>
      <c r="AH28" s="141">
        <f t="shared" si="4"/>
        <v>18.484571428571428</v>
      </c>
      <c r="AI28" s="45"/>
      <c r="AJ28" s="45" t="s">
        <v>2</v>
      </c>
      <c r="AK28" s="45">
        <v>35</v>
      </c>
      <c r="AL28" s="45">
        <v>15</v>
      </c>
      <c r="AN28" s="44" t="s">
        <v>644</v>
      </c>
    </row>
    <row r="29" spans="1:40" s="44" customFormat="1" ht="12.95" customHeight="1">
      <c r="A29" s="51" t="s">
        <v>66</v>
      </c>
      <c r="B29" s="47">
        <v>42804</v>
      </c>
      <c r="C29" s="48" t="s">
        <v>600</v>
      </c>
      <c r="D29" s="48"/>
      <c r="E29" s="48"/>
      <c r="F29" s="48"/>
      <c r="G29" s="49" t="s">
        <v>215</v>
      </c>
      <c r="H29" s="49" t="s">
        <v>581</v>
      </c>
      <c r="I29" s="52">
        <v>60</v>
      </c>
      <c r="J29" s="47">
        <v>42816</v>
      </c>
      <c r="K29" s="49" t="s">
        <v>10</v>
      </c>
      <c r="L29" s="49" t="s">
        <v>582</v>
      </c>
      <c r="M29" s="49" t="s">
        <v>64</v>
      </c>
      <c r="N29" s="49" t="s">
        <v>601</v>
      </c>
      <c r="O29" s="49"/>
      <c r="P29" s="45"/>
      <c r="Q29" s="50"/>
      <c r="R29" s="50"/>
      <c r="S29" s="47">
        <v>42817</v>
      </c>
      <c r="T29" s="52">
        <v>70</v>
      </c>
      <c r="U29" s="52"/>
      <c r="V29" s="52"/>
      <c r="W29" s="52"/>
      <c r="X29" s="52"/>
      <c r="Y29" s="52"/>
      <c r="Z29" s="48" t="s">
        <v>12</v>
      </c>
      <c r="AA29" s="49" t="s">
        <v>583</v>
      </c>
      <c r="AB29" s="53">
        <v>1017</v>
      </c>
      <c r="AC29" s="53">
        <v>1805</v>
      </c>
      <c r="AD29" s="127">
        <f t="shared" si="0"/>
        <v>17</v>
      </c>
      <c r="AE29" s="127">
        <f t="shared" si="1"/>
        <v>665.45714285714291</v>
      </c>
      <c r="AF29" s="141">
        <f t="shared" si="2"/>
        <v>19.09095238095238</v>
      </c>
      <c r="AG29" s="142">
        <f t="shared" si="3"/>
        <v>19</v>
      </c>
      <c r="AH29" s="141">
        <f t="shared" si="4"/>
        <v>19.054571428571428</v>
      </c>
      <c r="AI29" s="45"/>
      <c r="AJ29" s="222" t="s">
        <v>2</v>
      </c>
      <c r="AK29" s="179">
        <v>35</v>
      </c>
      <c r="AL29" s="179">
        <v>15</v>
      </c>
    </row>
    <row r="30" spans="1:40" s="44" customFormat="1" ht="12.95" customHeight="1">
      <c r="A30" s="51" t="s">
        <v>69</v>
      </c>
      <c r="B30" s="210">
        <v>42811</v>
      </c>
      <c r="C30" s="211" t="s">
        <v>826</v>
      </c>
      <c r="D30" s="211"/>
      <c r="E30" s="211"/>
      <c r="F30" s="211"/>
      <c r="G30" s="212" t="s">
        <v>215</v>
      </c>
      <c r="H30" s="212" t="s">
        <v>312</v>
      </c>
      <c r="I30" s="213">
        <v>2000</v>
      </c>
      <c r="J30" s="210">
        <v>42819</v>
      </c>
      <c r="K30" s="212" t="s">
        <v>10</v>
      </c>
      <c r="L30" s="212" t="s">
        <v>306</v>
      </c>
      <c r="M30" s="212" t="s">
        <v>64</v>
      </c>
      <c r="N30" s="212" t="s">
        <v>313</v>
      </c>
      <c r="O30" s="212"/>
      <c r="P30" s="45"/>
      <c r="Q30" s="214"/>
      <c r="R30" s="214"/>
      <c r="S30" s="210">
        <v>42815</v>
      </c>
      <c r="T30" s="213">
        <v>2010</v>
      </c>
      <c r="U30" s="213"/>
      <c r="V30" s="213"/>
      <c r="W30" s="213"/>
      <c r="X30" s="213"/>
      <c r="Y30" s="213"/>
      <c r="Z30" s="211" t="s">
        <v>12</v>
      </c>
      <c r="AA30" s="212" t="s">
        <v>314</v>
      </c>
      <c r="AB30" s="215">
        <v>819</v>
      </c>
      <c r="AC30" s="215">
        <v>1597</v>
      </c>
      <c r="AD30" s="127">
        <f t="shared" si="0"/>
        <v>55.2</v>
      </c>
      <c r="AE30" s="127">
        <f t="shared" si="1"/>
        <v>720.65714285714296</v>
      </c>
      <c r="AF30" s="141">
        <f t="shared" si="2"/>
        <v>20.010952380952382</v>
      </c>
      <c r="AG30" s="142">
        <f t="shared" si="3"/>
        <v>20</v>
      </c>
      <c r="AH30" s="141">
        <f t="shared" si="4"/>
        <v>20.00657142857143</v>
      </c>
      <c r="AI30" s="45"/>
      <c r="AJ30" s="45" t="s">
        <v>2</v>
      </c>
      <c r="AK30" s="45">
        <v>50</v>
      </c>
      <c r="AL30" s="45">
        <v>15</v>
      </c>
      <c r="AM30" s="221"/>
      <c r="AN30" s="44" t="s">
        <v>644</v>
      </c>
    </row>
    <row r="31" spans="1:40" s="44" customFormat="1" ht="12.95" customHeight="1">
      <c r="A31" s="216" t="s">
        <v>207</v>
      </c>
      <c r="B31" s="210">
        <v>42814</v>
      </c>
      <c r="C31" s="211" t="s">
        <v>978</v>
      </c>
      <c r="D31" s="211"/>
      <c r="E31" s="211"/>
      <c r="F31" s="211"/>
      <c r="G31" s="212" t="s">
        <v>320</v>
      </c>
      <c r="H31" s="212" t="s">
        <v>979</v>
      </c>
      <c r="I31" s="213">
        <v>5</v>
      </c>
      <c r="J31" s="210">
        <v>42819</v>
      </c>
      <c r="K31" s="212" t="s">
        <v>943</v>
      </c>
      <c r="L31" s="212" t="s">
        <v>944</v>
      </c>
      <c r="M31" s="212" t="s">
        <v>64</v>
      </c>
      <c r="N31" s="212" t="s">
        <v>980</v>
      </c>
      <c r="O31" s="212"/>
      <c r="P31" s="45"/>
      <c r="Q31" s="214"/>
      <c r="R31" s="214"/>
      <c r="S31" s="210">
        <v>42816</v>
      </c>
      <c r="T31" s="213">
        <v>15</v>
      </c>
      <c r="U31" s="213"/>
      <c r="V31" s="213"/>
      <c r="W31" s="213"/>
      <c r="X31" s="213"/>
      <c r="Y31" s="213"/>
      <c r="Z31" s="211" t="s">
        <v>35</v>
      </c>
      <c r="AA31" s="212" t="s">
        <v>946</v>
      </c>
      <c r="AB31" s="215">
        <v>570</v>
      </c>
      <c r="AC31" s="215">
        <v>1391</v>
      </c>
      <c r="AD31" s="127">
        <f t="shared" si="0"/>
        <v>15.3</v>
      </c>
      <c r="AE31" s="127">
        <f t="shared" si="1"/>
        <v>735.95714285714291</v>
      </c>
      <c r="AF31" s="141">
        <f t="shared" si="2"/>
        <v>20.265952380952381</v>
      </c>
      <c r="AG31" s="142">
        <f t="shared" si="3"/>
        <v>20</v>
      </c>
      <c r="AH31" s="141">
        <f t="shared" si="4"/>
        <v>20.159571428571429</v>
      </c>
      <c r="AI31" s="45"/>
      <c r="AJ31" s="45" t="s">
        <v>2</v>
      </c>
      <c r="AK31" s="45">
        <v>50</v>
      </c>
      <c r="AL31" s="45">
        <v>15</v>
      </c>
      <c r="AM31" s="44" t="s">
        <v>1159</v>
      </c>
      <c r="AN31" s="44" t="s">
        <v>644</v>
      </c>
    </row>
    <row r="32" spans="1:40" s="44" customFormat="1" ht="12.95" customHeight="1">
      <c r="A32" s="216" t="s">
        <v>207</v>
      </c>
      <c r="B32" s="210">
        <v>42814</v>
      </c>
      <c r="C32" s="211" t="s">
        <v>981</v>
      </c>
      <c r="D32" s="211"/>
      <c r="E32" s="211"/>
      <c r="F32" s="211"/>
      <c r="G32" s="212" t="s">
        <v>320</v>
      </c>
      <c r="H32" s="212" t="s">
        <v>982</v>
      </c>
      <c r="I32" s="213">
        <v>5</v>
      </c>
      <c r="J32" s="210">
        <v>42819</v>
      </c>
      <c r="K32" s="212" t="s">
        <v>943</v>
      </c>
      <c r="L32" s="212" t="s">
        <v>944</v>
      </c>
      <c r="M32" s="212" t="s">
        <v>64</v>
      </c>
      <c r="N32" s="212" t="s">
        <v>983</v>
      </c>
      <c r="O32" s="212"/>
      <c r="P32" s="45"/>
      <c r="Q32" s="214"/>
      <c r="R32" s="214"/>
      <c r="S32" s="210">
        <v>42816</v>
      </c>
      <c r="T32" s="213">
        <v>15</v>
      </c>
      <c r="U32" s="213"/>
      <c r="V32" s="213"/>
      <c r="W32" s="213"/>
      <c r="X32" s="213"/>
      <c r="Y32" s="213"/>
      <c r="Z32" s="211" t="s">
        <v>35</v>
      </c>
      <c r="AA32" s="212" t="s">
        <v>946</v>
      </c>
      <c r="AB32" s="215">
        <v>570</v>
      </c>
      <c r="AC32" s="215">
        <v>1391</v>
      </c>
      <c r="AD32" s="127">
        <f t="shared" si="0"/>
        <v>15.3</v>
      </c>
      <c r="AE32" s="127">
        <f t="shared" si="1"/>
        <v>751.25714285714287</v>
      </c>
      <c r="AF32" s="141">
        <f t="shared" si="2"/>
        <v>20.52095238095238</v>
      </c>
      <c r="AG32" s="142">
        <f t="shared" si="3"/>
        <v>20</v>
      </c>
      <c r="AH32" s="141">
        <f t="shared" si="4"/>
        <v>20.312571428571427</v>
      </c>
      <c r="AI32" s="45"/>
      <c r="AJ32" s="45" t="s">
        <v>2</v>
      </c>
      <c r="AK32" s="45">
        <v>50</v>
      </c>
      <c r="AL32" s="45">
        <v>15</v>
      </c>
      <c r="AM32" s="44" t="s">
        <v>1159</v>
      </c>
      <c r="AN32" s="44" t="s">
        <v>644</v>
      </c>
    </row>
    <row r="33" spans="1:40" s="44" customFormat="1" ht="12.95" customHeight="1">
      <c r="A33" s="216" t="s">
        <v>207</v>
      </c>
      <c r="B33" s="210">
        <v>42814</v>
      </c>
      <c r="C33" s="211" t="s">
        <v>984</v>
      </c>
      <c r="D33" s="211"/>
      <c r="E33" s="211"/>
      <c r="F33" s="211"/>
      <c r="G33" s="212" t="s">
        <v>320</v>
      </c>
      <c r="H33" s="212" t="s">
        <v>985</v>
      </c>
      <c r="I33" s="213">
        <v>5</v>
      </c>
      <c r="J33" s="210">
        <v>42819</v>
      </c>
      <c r="K33" s="212" t="s">
        <v>943</v>
      </c>
      <c r="L33" s="212" t="s">
        <v>944</v>
      </c>
      <c r="M33" s="212" t="s">
        <v>64</v>
      </c>
      <c r="N33" s="212" t="s">
        <v>986</v>
      </c>
      <c r="O33" s="212"/>
      <c r="P33" s="45"/>
      <c r="Q33" s="214"/>
      <c r="R33" s="214"/>
      <c r="S33" s="210">
        <v>42816</v>
      </c>
      <c r="T33" s="213">
        <v>15</v>
      </c>
      <c r="U33" s="213"/>
      <c r="V33" s="213"/>
      <c r="W33" s="213"/>
      <c r="X33" s="213"/>
      <c r="Y33" s="213"/>
      <c r="Z33" s="211" t="s">
        <v>35</v>
      </c>
      <c r="AA33" s="212" t="s">
        <v>946</v>
      </c>
      <c r="AB33" s="215">
        <v>570</v>
      </c>
      <c r="AC33" s="215">
        <v>1391</v>
      </c>
      <c r="AD33" s="127">
        <f t="shared" si="0"/>
        <v>15.3</v>
      </c>
      <c r="AE33" s="127">
        <f t="shared" si="1"/>
        <v>766.55714285714282</v>
      </c>
      <c r="AF33" s="141">
        <f t="shared" si="2"/>
        <v>20.775952380952383</v>
      </c>
      <c r="AG33" s="142">
        <f t="shared" si="3"/>
        <v>20</v>
      </c>
      <c r="AH33" s="141">
        <f t="shared" si="4"/>
        <v>20.46557142857143</v>
      </c>
      <c r="AI33" s="45"/>
      <c r="AJ33" s="45" t="s">
        <v>2</v>
      </c>
      <c r="AK33" s="45">
        <v>50</v>
      </c>
      <c r="AL33" s="45">
        <v>15</v>
      </c>
      <c r="AM33" s="44" t="s">
        <v>1159</v>
      </c>
      <c r="AN33" s="44" t="s">
        <v>644</v>
      </c>
    </row>
    <row r="34" spans="1:40" s="44" customFormat="1" ht="12.95" customHeight="1">
      <c r="A34" s="216" t="s">
        <v>207</v>
      </c>
      <c r="B34" s="210">
        <v>42814</v>
      </c>
      <c r="C34" s="211" t="s">
        <v>987</v>
      </c>
      <c r="D34" s="211"/>
      <c r="E34" s="211"/>
      <c r="F34" s="211"/>
      <c r="G34" s="212" t="s">
        <v>320</v>
      </c>
      <c r="H34" s="212" t="s">
        <v>988</v>
      </c>
      <c r="I34" s="213">
        <v>5</v>
      </c>
      <c r="J34" s="210">
        <v>42819</v>
      </c>
      <c r="K34" s="212" t="s">
        <v>943</v>
      </c>
      <c r="L34" s="212" t="s">
        <v>944</v>
      </c>
      <c r="M34" s="212" t="s">
        <v>64</v>
      </c>
      <c r="N34" s="212" t="s">
        <v>989</v>
      </c>
      <c r="O34" s="212"/>
      <c r="P34" s="45"/>
      <c r="Q34" s="214"/>
      <c r="R34" s="214"/>
      <c r="S34" s="210">
        <v>42816</v>
      </c>
      <c r="T34" s="213">
        <v>15</v>
      </c>
      <c r="U34" s="213"/>
      <c r="V34" s="213"/>
      <c r="W34" s="213"/>
      <c r="X34" s="213"/>
      <c r="Y34" s="213"/>
      <c r="Z34" s="211" t="s">
        <v>35</v>
      </c>
      <c r="AA34" s="212" t="s">
        <v>946</v>
      </c>
      <c r="AB34" s="215">
        <v>570</v>
      </c>
      <c r="AC34" s="215">
        <v>1391</v>
      </c>
      <c r="AD34" s="127">
        <f t="shared" si="0"/>
        <v>15.3</v>
      </c>
      <c r="AE34" s="127">
        <f t="shared" si="1"/>
        <v>781.85714285714278</v>
      </c>
      <c r="AF34" s="141">
        <f t="shared" si="2"/>
        <v>21.030952380952378</v>
      </c>
      <c r="AG34" s="142">
        <f t="shared" si="3"/>
        <v>21</v>
      </c>
      <c r="AH34" s="141">
        <f t="shared" si="4"/>
        <v>21.018571428571427</v>
      </c>
      <c r="AI34" s="45"/>
      <c r="AJ34" s="45" t="s">
        <v>2</v>
      </c>
      <c r="AK34" s="45">
        <v>50</v>
      </c>
      <c r="AL34" s="45">
        <v>15</v>
      </c>
      <c r="AM34" s="44" t="s">
        <v>1159</v>
      </c>
      <c r="AN34" s="44" t="s">
        <v>644</v>
      </c>
    </row>
    <row r="35" spans="1:40" s="44" customFormat="1" ht="12.95" customHeight="1">
      <c r="A35" s="51" t="s">
        <v>69</v>
      </c>
      <c r="B35" s="210">
        <v>42801</v>
      </c>
      <c r="C35" s="211" t="s">
        <v>571</v>
      </c>
      <c r="D35" s="211"/>
      <c r="E35" s="211"/>
      <c r="F35" s="211"/>
      <c r="G35" s="212" t="s">
        <v>339</v>
      </c>
      <c r="H35" s="212" t="s">
        <v>572</v>
      </c>
      <c r="I35" s="213">
        <v>2000</v>
      </c>
      <c r="J35" s="210">
        <v>42819</v>
      </c>
      <c r="K35" s="212" t="s">
        <v>441</v>
      </c>
      <c r="L35" s="212" t="s">
        <v>64</v>
      </c>
      <c r="M35" s="212" t="s">
        <v>64</v>
      </c>
      <c r="N35" s="212" t="s">
        <v>573</v>
      </c>
      <c r="O35" s="212"/>
      <c r="P35" s="45"/>
      <c r="Q35" s="214"/>
      <c r="R35" s="214"/>
      <c r="S35" s="210">
        <v>42816</v>
      </c>
      <c r="T35" s="213">
        <v>2005</v>
      </c>
      <c r="U35" s="213"/>
      <c r="V35" s="213"/>
      <c r="W35" s="213"/>
      <c r="X35" s="213"/>
      <c r="Y35" s="213"/>
      <c r="Z35" s="211" t="s">
        <v>12</v>
      </c>
      <c r="AA35" s="212" t="s">
        <v>336</v>
      </c>
      <c r="AB35" s="215">
        <v>412</v>
      </c>
      <c r="AC35" s="215">
        <v>1281</v>
      </c>
      <c r="AD35" s="127">
        <f t="shared" si="0"/>
        <v>55.1</v>
      </c>
      <c r="AE35" s="127">
        <f t="shared" si="1"/>
        <v>836.9571428571428</v>
      </c>
      <c r="AF35" s="141">
        <f t="shared" si="2"/>
        <v>21.949285714285715</v>
      </c>
      <c r="AG35" s="142">
        <f t="shared" si="3"/>
        <v>21</v>
      </c>
      <c r="AH35" s="141">
        <f t="shared" si="4"/>
        <v>21.569571428571429</v>
      </c>
      <c r="AI35" s="45"/>
      <c r="AJ35" s="179" t="s">
        <v>2</v>
      </c>
      <c r="AK35" s="179">
        <v>50</v>
      </c>
      <c r="AL35" s="179">
        <v>15</v>
      </c>
      <c r="AM35" s="221"/>
    </row>
    <row r="36" spans="1:40" s="44" customFormat="1" ht="12.95" customHeight="1">
      <c r="A36" s="216" t="s">
        <v>69</v>
      </c>
      <c r="B36" s="210">
        <v>42808</v>
      </c>
      <c r="C36" s="211" t="s">
        <v>695</v>
      </c>
      <c r="D36" s="211"/>
      <c r="E36" s="211"/>
      <c r="F36" s="211"/>
      <c r="G36" s="212" t="s">
        <v>339</v>
      </c>
      <c r="H36" s="212" t="s">
        <v>696</v>
      </c>
      <c r="I36" s="213">
        <v>3000</v>
      </c>
      <c r="J36" s="210">
        <v>42819</v>
      </c>
      <c r="K36" s="212" t="s">
        <v>697</v>
      </c>
      <c r="L36" s="212" t="s">
        <v>64</v>
      </c>
      <c r="M36" s="212" t="s">
        <v>64</v>
      </c>
      <c r="N36" s="212" t="s">
        <v>698</v>
      </c>
      <c r="O36" s="212"/>
      <c r="P36" s="45"/>
      <c r="Q36" s="214"/>
      <c r="R36" s="214"/>
      <c r="S36" s="210">
        <v>42815</v>
      </c>
      <c r="T36" s="213">
        <v>3010</v>
      </c>
      <c r="U36" s="213"/>
      <c r="V36" s="213"/>
      <c r="W36" s="213"/>
      <c r="X36" s="213"/>
      <c r="Y36" s="213"/>
      <c r="Z36" s="211" t="s">
        <v>12</v>
      </c>
      <c r="AA36" s="212" t="s">
        <v>336</v>
      </c>
      <c r="AB36" s="215">
        <v>451</v>
      </c>
      <c r="AC36" s="215">
        <v>1287</v>
      </c>
      <c r="AD36" s="127">
        <f t="shared" si="0"/>
        <v>75.2</v>
      </c>
      <c r="AE36" s="127">
        <f t="shared" si="1"/>
        <v>912.15714285714284</v>
      </c>
      <c r="AF36" s="141">
        <f t="shared" si="2"/>
        <v>23.202619047619045</v>
      </c>
      <c r="AG36" s="142">
        <f t="shared" si="3"/>
        <v>23</v>
      </c>
      <c r="AH36" s="141">
        <f t="shared" si="4"/>
        <v>23.121571428571428</v>
      </c>
      <c r="AI36" s="45"/>
      <c r="AJ36" s="179" t="s">
        <v>2</v>
      </c>
      <c r="AK36" s="179">
        <v>50</v>
      </c>
      <c r="AL36" s="179">
        <v>15</v>
      </c>
      <c r="AN36" s="44" t="s">
        <v>646</v>
      </c>
    </row>
    <row r="37" spans="1:40" s="44" customFormat="1" ht="12.95" customHeight="1">
      <c r="A37" s="216">
        <v>290</v>
      </c>
      <c r="B37" s="210">
        <v>42814</v>
      </c>
      <c r="C37" s="211" t="s">
        <v>990</v>
      </c>
      <c r="D37" s="211"/>
      <c r="E37" s="211"/>
      <c r="F37" s="211"/>
      <c r="G37" s="212" t="s">
        <v>418</v>
      </c>
      <c r="H37" s="212" t="s">
        <v>419</v>
      </c>
      <c r="I37" s="213">
        <v>500</v>
      </c>
      <c r="J37" s="210">
        <v>42819</v>
      </c>
      <c r="K37" s="212" t="s">
        <v>420</v>
      </c>
      <c r="L37" s="212" t="s">
        <v>64</v>
      </c>
      <c r="M37" s="212" t="s">
        <v>64</v>
      </c>
      <c r="N37" s="212" t="s">
        <v>421</v>
      </c>
      <c r="O37" s="212"/>
      <c r="P37" s="45"/>
      <c r="Q37" s="214"/>
      <c r="R37" s="214"/>
      <c r="S37" s="210">
        <v>42816</v>
      </c>
      <c r="T37" s="213">
        <v>505</v>
      </c>
      <c r="U37" s="213"/>
      <c r="V37" s="213"/>
      <c r="W37" s="213"/>
      <c r="X37" s="213"/>
      <c r="Y37" s="213"/>
      <c r="Z37" s="211" t="s">
        <v>12</v>
      </c>
      <c r="AA37" s="212" t="s">
        <v>422</v>
      </c>
      <c r="AB37" s="215">
        <v>618</v>
      </c>
      <c r="AC37" s="215">
        <v>1255</v>
      </c>
      <c r="AD37" s="127">
        <f t="shared" si="0"/>
        <v>25.1</v>
      </c>
      <c r="AE37" s="127">
        <f t="shared" si="1"/>
        <v>937.25714285714287</v>
      </c>
      <c r="AF37" s="141">
        <f t="shared" si="2"/>
        <v>23.620952380952382</v>
      </c>
      <c r="AG37" s="142">
        <f t="shared" si="3"/>
        <v>23</v>
      </c>
      <c r="AH37" s="141">
        <f t="shared" si="4"/>
        <v>23.37257142857143</v>
      </c>
      <c r="AI37" s="45"/>
      <c r="AJ37" s="45" t="s">
        <v>2</v>
      </c>
      <c r="AK37" s="45">
        <v>50</v>
      </c>
      <c r="AL37" s="45">
        <v>15</v>
      </c>
      <c r="AN37" s="44" t="s">
        <v>648</v>
      </c>
    </row>
    <row r="38" spans="1:40" s="44" customFormat="1" ht="12.95" customHeight="1">
      <c r="A38" s="216">
        <v>300</v>
      </c>
      <c r="B38" s="210">
        <v>42814</v>
      </c>
      <c r="C38" s="211" t="s">
        <v>991</v>
      </c>
      <c r="D38" s="211"/>
      <c r="E38" s="211"/>
      <c r="F38" s="211"/>
      <c r="G38" s="212" t="s">
        <v>418</v>
      </c>
      <c r="H38" s="212" t="s">
        <v>992</v>
      </c>
      <c r="I38" s="213">
        <v>500</v>
      </c>
      <c r="J38" s="210">
        <v>42819</v>
      </c>
      <c r="K38" s="212" t="s">
        <v>420</v>
      </c>
      <c r="L38" s="212" t="s">
        <v>64</v>
      </c>
      <c r="M38" s="212" t="s">
        <v>64</v>
      </c>
      <c r="N38" s="212" t="s">
        <v>993</v>
      </c>
      <c r="O38" s="212"/>
      <c r="P38" s="45"/>
      <c r="Q38" s="214"/>
      <c r="R38" s="214"/>
      <c r="S38" s="210">
        <v>42816</v>
      </c>
      <c r="T38" s="213">
        <v>505</v>
      </c>
      <c r="U38" s="213"/>
      <c r="V38" s="213"/>
      <c r="W38" s="213"/>
      <c r="X38" s="213"/>
      <c r="Y38" s="213"/>
      <c r="Z38" s="211" t="s">
        <v>12</v>
      </c>
      <c r="AA38" s="212" t="s">
        <v>422</v>
      </c>
      <c r="AB38" s="215">
        <v>583</v>
      </c>
      <c r="AC38" s="215">
        <v>1255</v>
      </c>
      <c r="AD38" s="127">
        <f t="shared" si="0"/>
        <v>25.1</v>
      </c>
      <c r="AE38" s="127">
        <f t="shared" si="1"/>
        <v>962.35714285714289</v>
      </c>
      <c r="AF38" s="141">
        <f t="shared" si="2"/>
        <v>24.039285714285715</v>
      </c>
      <c r="AG38" s="142">
        <f t="shared" si="3"/>
        <v>24</v>
      </c>
      <c r="AH38" s="141">
        <f t="shared" si="4"/>
        <v>24.023571428571429</v>
      </c>
      <c r="AI38" s="45"/>
      <c r="AJ38" s="45" t="s">
        <v>2</v>
      </c>
      <c r="AK38" s="45">
        <v>50</v>
      </c>
      <c r="AL38" s="45">
        <v>15</v>
      </c>
      <c r="AN38" s="44" t="s">
        <v>648</v>
      </c>
    </row>
    <row r="39" spans="1:40" s="44" customFormat="1" ht="12.95" customHeight="1">
      <c r="A39" s="216">
        <v>310</v>
      </c>
      <c r="B39" s="210">
        <v>42814</v>
      </c>
      <c r="C39" s="211" t="s">
        <v>994</v>
      </c>
      <c r="D39" s="211"/>
      <c r="E39" s="211"/>
      <c r="F39" s="211"/>
      <c r="G39" s="212" t="s">
        <v>418</v>
      </c>
      <c r="H39" s="212" t="s">
        <v>423</v>
      </c>
      <c r="I39" s="213">
        <v>500</v>
      </c>
      <c r="J39" s="210">
        <v>42819</v>
      </c>
      <c r="K39" s="212" t="s">
        <v>420</v>
      </c>
      <c r="L39" s="212" t="s">
        <v>64</v>
      </c>
      <c r="M39" s="212" t="s">
        <v>64</v>
      </c>
      <c r="N39" s="212" t="s">
        <v>424</v>
      </c>
      <c r="O39" s="212"/>
      <c r="P39" s="45"/>
      <c r="Q39" s="214"/>
      <c r="R39" s="214"/>
      <c r="S39" s="210">
        <v>42816</v>
      </c>
      <c r="T39" s="213">
        <v>505</v>
      </c>
      <c r="U39" s="213"/>
      <c r="V39" s="213"/>
      <c r="W39" s="213"/>
      <c r="X39" s="213"/>
      <c r="Y39" s="213"/>
      <c r="Z39" s="211" t="s">
        <v>12</v>
      </c>
      <c r="AA39" s="212" t="s">
        <v>422</v>
      </c>
      <c r="AB39" s="215">
        <v>499</v>
      </c>
      <c r="AC39" s="215">
        <v>1451</v>
      </c>
      <c r="AD39" s="127">
        <f t="shared" si="0"/>
        <v>25.1</v>
      </c>
      <c r="AE39" s="127">
        <f t="shared" si="1"/>
        <v>987.45714285714291</v>
      </c>
      <c r="AF39" s="141">
        <f t="shared" si="2"/>
        <v>24.457619047619048</v>
      </c>
      <c r="AG39" s="142">
        <f t="shared" si="3"/>
        <v>24</v>
      </c>
      <c r="AH39" s="141">
        <f t="shared" si="4"/>
        <v>24.274571428571427</v>
      </c>
      <c r="AI39" s="45"/>
      <c r="AJ39" s="45" t="s">
        <v>2</v>
      </c>
      <c r="AK39" s="45">
        <v>50</v>
      </c>
      <c r="AL39" s="45">
        <v>15</v>
      </c>
      <c r="AN39" s="44" t="s">
        <v>648</v>
      </c>
    </row>
    <row r="40" spans="1:40" s="44" customFormat="1" ht="12.95" customHeight="1">
      <c r="A40" s="216">
        <v>320</v>
      </c>
      <c r="B40" s="210">
        <v>42814</v>
      </c>
      <c r="C40" s="211" t="s">
        <v>995</v>
      </c>
      <c r="D40" s="211"/>
      <c r="E40" s="211"/>
      <c r="F40" s="211"/>
      <c r="G40" s="212" t="s">
        <v>418</v>
      </c>
      <c r="H40" s="212" t="s">
        <v>425</v>
      </c>
      <c r="I40" s="213">
        <v>500</v>
      </c>
      <c r="J40" s="210">
        <v>42819</v>
      </c>
      <c r="K40" s="212" t="s">
        <v>426</v>
      </c>
      <c r="L40" s="212" t="s">
        <v>64</v>
      </c>
      <c r="M40" s="212" t="s">
        <v>64</v>
      </c>
      <c r="N40" s="212" t="s">
        <v>427</v>
      </c>
      <c r="O40" s="212"/>
      <c r="P40" s="45"/>
      <c r="Q40" s="214"/>
      <c r="R40" s="214"/>
      <c r="S40" s="210">
        <v>42816</v>
      </c>
      <c r="T40" s="213">
        <v>505</v>
      </c>
      <c r="U40" s="213"/>
      <c r="V40" s="213"/>
      <c r="W40" s="213"/>
      <c r="X40" s="213"/>
      <c r="Y40" s="213"/>
      <c r="Z40" s="211" t="s">
        <v>12</v>
      </c>
      <c r="AA40" s="212" t="s">
        <v>422</v>
      </c>
      <c r="AB40" s="215">
        <v>495</v>
      </c>
      <c r="AC40" s="215">
        <v>985</v>
      </c>
      <c r="AD40" s="127">
        <f t="shared" si="0"/>
        <v>25.1</v>
      </c>
      <c r="AE40" s="127">
        <f t="shared" si="1"/>
        <v>1012.5571428571429</v>
      </c>
      <c r="AF40" s="141">
        <f t="shared" si="2"/>
        <v>24.875952380952381</v>
      </c>
      <c r="AG40" s="142">
        <f t="shared" si="3"/>
        <v>24</v>
      </c>
      <c r="AH40" s="141">
        <f t="shared" si="4"/>
        <v>24.525571428571428</v>
      </c>
      <c r="AI40" s="45"/>
      <c r="AJ40" s="45" t="s">
        <v>2</v>
      </c>
      <c r="AK40" s="45">
        <v>50</v>
      </c>
      <c r="AL40" s="45">
        <v>15</v>
      </c>
      <c r="AN40" s="44" t="s">
        <v>648</v>
      </c>
    </row>
    <row r="41" spans="1:40" s="44" customFormat="1" ht="12.95" customHeight="1">
      <c r="A41" s="216">
        <v>330</v>
      </c>
      <c r="B41" s="210">
        <v>42814</v>
      </c>
      <c r="C41" s="211" t="s">
        <v>997</v>
      </c>
      <c r="D41" s="211"/>
      <c r="E41" s="211"/>
      <c r="F41" s="211"/>
      <c r="G41" s="212" t="s">
        <v>418</v>
      </c>
      <c r="H41" s="212" t="s">
        <v>998</v>
      </c>
      <c r="I41" s="213">
        <v>500</v>
      </c>
      <c r="J41" s="210">
        <v>42819</v>
      </c>
      <c r="K41" s="212" t="s">
        <v>420</v>
      </c>
      <c r="L41" s="212" t="s">
        <v>64</v>
      </c>
      <c r="M41" s="212" t="s">
        <v>64</v>
      </c>
      <c r="N41" s="212" t="s">
        <v>999</v>
      </c>
      <c r="O41" s="212"/>
      <c r="P41" s="45"/>
      <c r="Q41" s="214"/>
      <c r="R41" s="214"/>
      <c r="S41" s="210">
        <v>42816</v>
      </c>
      <c r="T41" s="213">
        <v>505</v>
      </c>
      <c r="U41" s="213"/>
      <c r="V41" s="213"/>
      <c r="W41" s="213"/>
      <c r="X41" s="213"/>
      <c r="Y41" s="213"/>
      <c r="Z41" s="211" t="s">
        <v>12</v>
      </c>
      <c r="AA41" s="212" t="s">
        <v>422</v>
      </c>
      <c r="AB41" s="215">
        <v>439</v>
      </c>
      <c r="AC41" s="215">
        <v>1295</v>
      </c>
      <c r="AD41" s="127">
        <f t="shared" si="0"/>
        <v>25.1</v>
      </c>
      <c r="AE41" s="127">
        <f t="shared" si="1"/>
        <v>1037.6571428571428</v>
      </c>
      <c r="AF41" s="141">
        <f t="shared" si="2"/>
        <v>25.294285714285714</v>
      </c>
      <c r="AG41" s="142">
        <f t="shared" si="3"/>
        <v>25</v>
      </c>
      <c r="AH41" s="141">
        <f t="shared" si="4"/>
        <v>25.176571428571428</v>
      </c>
      <c r="AI41" s="45"/>
      <c r="AJ41" s="45" t="s">
        <v>2</v>
      </c>
      <c r="AK41" s="45">
        <v>50</v>
      </c>
      <c r="AL41" s="45">
        <v>15</v>
      </c>
      <c r="AN41" s="44" t="s">
        <v>648</v>
      </c>
    </row>
    <row r="42" spans="1:40" s="44" customFormat="1" ht="12.95" customHeight="1">
      <c r="A42" s="216">
        <v>340</v>
      </c>
      <c r="B42" s="210">
        <v>42814</v>
      </c>
      <c r="C42" s="211" t="s">
        <v>1000</v>
      </c>
      <c r="D42" s="211"/>
      <c r="E42" s="211"/>
      <c r="F42" s="211"/>
      <c r="G42" s="212" t="s">
        <v>418</v>
      </c>
      <c r="H42" s="212" t="s">
        <v>1001</v>
      </c>
      <c r="I42" s="213">
        <v>500</v>
      </c>
      <c r="J42" s="210">
        <v>42819</v>
      </c>
      <c r="K42" s="212" t="s">
        <v>420</v>
      </c>
      <c r="L42" s="212" t="s">
        <v>64</v>
      </c>
      <c r="M42" s="212" t="s">
        <v>64</v>
      </c>
      <c r="N42" s="212" t="s">
        <v>1002</v>
      </c>
      <c r="O42" s="212"/>
      <c r="P42" s="45"/>
      <c r="Q42" s="214"/>
      <c r="R42" s="214"/>
      <c r="S42" s="210">
        <v>42816</v>
      </c>
      <c r="T42" s="213">
        <v>505</v>
      </c>
      <c r="U42" s="213"/>
      <c r="V42" s="213"/>
      <c r="W42" s="213"/>
      <c r="X42" s="213"/>
      <c r="Y42" s="213"/>
      <c r="Z42" s="211" t="s">
        <v>12</v>
      </c>
      <c r="AA42" s="212" t="s">
        <v>422</v>
      </c>
      <c r="AB42" s="215">
        <v>473</v>
      </c>
      <c r="AC42" s="215">
        <v>1147</v>
      </c>
      <c r="AD42" s="127">
        <f t="shared" si="0"/>
        <v>25.1</v>
      </c>
      <c r="AE42" s="127">
        <f t="shared" si="1"/>
        <v>1062.7571428571428</v>
      </c>
      <c r="AF42" s="141">
        <f t="shared" si="2"/>
        <v>25.712619047619047</v>
      </c>
      <c r="AG42" s="142">
        <f t="shared" si="3"/>
        <v>25</v>
      </c>
      <c r="AH42" s="141">
        <f t="shared" si="4"/>
        <v>25.427571428571429</v>
      </c>
      <c r="AI42" s="45"/>
      <c r="AJ42" s="45" t="s">
        <v>2</v>
      </c>
      <c r="AK42" s="45">
        <v>50</v>
      </c>
      <c r="AL42" s="45">
        <v>15</v>
      </c>
      <c r="AN42" s="44" t="s">
        <v>648</v>
      </c>
    </row>
    <row r="43" spans="1:40" s="44" customFormat="1" ht="12.95" customHeight="1">
      <c r="A43" s="216">
        <v>350</v>
      </c>
      <c r="B43" s="210">
        <v>42814</v>
      </c>
      <c r="C43" s="211" t="s">
        <v>1003</v>
      </c>
      <c r="D43" s="211"/>
      <c r="E43" s="211"/>
      <c r="F43" s="211"/>
      <c r="G43" s="212" t="s">
        <v>418</v>
      </c>
      <c r="H43" s="212" t="s">
        <v>1004</v>
      </c>
      <c r="I43" s="213">
        <v>500</v>
      </c>
      <c r="J43" s="210">
        <v>42819</v>
      </c>
      <c r="K43" s="212" t="s">
        <v>420</v>
      </c>
      <c r="L43" s="212" t="s">
        <v>64</v>
      </c>
      <c r="M43" s="212" t="s">
        <v>64</v>
      </c>
      <c r="N43" s="212" t="s">
        <v>1005</v>
      </c>
      <c r="O43" s="212"/>
      <c r="P43" s="45"/>
      <c r="Q43" s="214"/>
      <c r="R43" s="214"/>
      <c r="S43" s="210">
        <v>42816</v>
      </c>
      <c r="T43" s="213">
        <v>505</v>
      </c>
      <c r="U43" s="213"/>
      <c r="V43" s="213"/>
      <c r="W43" s="213"/>
      <c r="X43" s="213"/>
      <c r="Y43" s="213"/>
      <c r="Z43" s="211" t="s">
        <v>12</v>
      </c>
      <c r="AA43" s="212" t="s">
        <v>422</v>
      </c>
      <c r="AB43" s="215">
        <v>504</v>
      </c>
      <c r="AC43" s="215">
        <v>1175</v>
      </c>
      <c r="AD43" s="127">
        <f t="shared" si="0"/>
        <v>25.1</v>
      </c>
      <c r="AE43" s="127">
        <f t="shared" si="1"/>
        <v>1087.8571428571427</v>
      </c>
      <c r="AF43" s="141">
        <f t="shared" si="2"/>
        <v>26.130952380952376</v>
      </c>
      <c r="AG43" s="142">
        <f t="shared" si="3"/>
        <v>26</v>
      </c>
      <c r="AH43" s="141">
        <f t="shared" si="4"/>
        <v>26.078571428571426</v>
      </c>
      <c r="AI43" s="45"/>
      <c r="AJ43" s="45" t="s">
        <v>2</v>
      </c>
      <c r="AK43" s="45">
        <v>50</v>
      </c>
      <c r="AL43" s="45">
        <v>15</v>
      </c>
      <c r="AN43" s="44" t="s">
        <v>648</v>
      </c>
    </row>
    <row r="44" spans="1:40" s="44" customFormat="1" ht="12.95" customHeight="1">
      <c r="A44" s="216">
        <v>360</v>
      </c>
      <c r="B44" s="210">
        <v>42814</v>
      </c>
      <c r="C44" s="211" t="s">
        <v>1006</v>
      </c>
      <c r="D44" s="211"/>
      <c r="E44" s="211"/>
      <c r="F44" s="211"/>
      <c r="G44" s="212" t="s">
        <v>418</v>
      </c>
      <c r="H44" s="212" t="s">
        <v>1007</v>
      </c>
      <c r="I44" s="213">
        <v>500</v>
      </c>
      <c r="J44" s="210">
        <v>42819</v>
      </c>
      <c r="K44" s="212" t="s">
        <v>1008</v>
      </c>
      <c r="L44" s="212" t="s">
        <v>64</v>
      </c>
      <c r="M44" s="212" t="s">
        <v>64</v>
      </c>
      <c r="N44" s="212" t="s">
        <v>1009</v>
      </c>
      <c r="O44" s="212"/>
      <c r="P44" s="45"/>
      <c r="Q44" s="214"/>
      <c r="R44" s="214"/>
      <c r="S44" s="210">
        <v>42816</v>
      </c>
      <c r="T44" s="213">
        <v>505</v>
      </c>
      <c r="U44" s="213"/>
      <c r="V44" s="213"/>
      <c r="W44" s="213"/>
      <c r="X44" s="213"/>
      <c r="Y44" s="213"/>
      <c r="Z44" s="211" t="s">
        <v>12</v>
      </c>
      <c r="AA44" s="212" t="s">
        <v>422</v>
      </c>
      <c r="AB44" s="215">
        <v>514</v>
      </c>
      <c r="AC44" s="215">
        <v>1295</v>
      </c>
      <c r="AD44" s="127">
        <f t="shared" si="0"/>
        <v>25.1</v>
      </c>
      <c r="AE44" s="127">
        <f t="shared" si="1"/>
        <v>1112.9571428571426</v>
      </c>
      <c r="AF44" s="141">
        <f t="shared" si="2"/>
        <v>26.549285714285709</v>
      </c>
      <c r="AG44" s="142">
        <f t="shared" si="3"/>
        <v>26</v>
      </c>
      <c r="AH44" s="141">
        <f t="shared" si="4"/>
        <v>26.329571428571427</v>
      </c>
      <c r="AI44" s="45"/>
      <c r="AJ44" s="45" t="s">
        <v>2</v>
      </c>
      <c r="AK44" s="45">
        <v>50</v>
      </c>
      <c r="AL44" s="45">
        <v>15</v>
      </c>
      <c r="AN44" s="44" t="s">
        <v>648</v>
      </c>
    </row>
    <row r="45" spans="1:40" s="44" customFormat="1" ht="12.95" customHeight="1">
      <c r="A45" s="216">
        <v>370</v>
      </c>
      <c r="B45" s="210">
        <v>42814</v>
      </c>
      <c r="C45" s="211" t="s">
        <v>996</v>
      </c>
      <c r="D45" s="211"/>
      <c r="E45" s="211"/>
      <c r="F45" s="211"/>
      <c r="G45" s="212" t="s">
        <v>418</v>
      </c>
      <c r="H45" s="212" t="s">
        <v>428</v>
      </c>
      <c r="I45" s="213">
        <v>500</v>
      </c>
      <c r="J45" s="210">
        <v>42819</v>
      </c>
      <c r="K45" s="212" t="s">
        <v>10</v>
      </c>
      <c r="L45" s="212" t="s">
        <v>64</v>
      </c>
      <c r="M45" s="212" t="s">
        <v>64</v>
      </c>
      <c r="N45" s="212" t="s">
        <v>429</v>
      </c>
      <c r="O45" s="212"/>
      <c r="P45" s="45"/>
      <c r="Q45" s="214"/>
      <c r="R45" s="214"/>
      <c r="S45" s="210">
        <v>42816</v>
      </c>
      <c r="T45" s="213">
        <v>505</v>
      </c>
      <c r="U45" s="213"/>
      <c r="V45" s="213"/>
      <c r="W45" s="213"/>
      <c r="X45" s="213"/>
      <c r="Y45" s="213"/>
      <c r="Z45" s="211" t="s">
        <v>12</v>
      </c>
      <c r="AA45" s="212" t="s">
        <v>422</v>
      </c>
      <c r="AB45" s="215">
        <v>538</v>
      </c>
      <c r="AC45" s="215">
        <v>1077</v>
      </c>
      <c r="AD45" s="127">
        <f t="shared" si="0"/>
        <v>25.1</v>
      </c>
      <c r="AE45" s="127">
        <f t="shared" si="1"/>
        <v>1138.0571428571425</v>
      </c>
      <c r="AF45" s="141">
        <f t="shared" si="2"/>
        <v>26.967619047619042</v>
      </c>
      <c r="AG45" s="142">
        <f t="shared" si="3"/>
        <v>26</v>
      </c>
      <c r="AH45" s="141">
        <f t="shared" si="4"/>
        <v>26.580571428571425</v>
      </c>
      <c r="AI45" s="45"/>
      <c r="AJ45" s="45" t="s">
        <v>2</v>
      </c>
      <c r="AK45" s="45">
        <v>50</v>
      </c>
      <c r="AL45" s="45">
        <v>15</v>
      </c>
      <c r="AN45" s="44" t="s">
        <v>648</v>
      </c>
    </row>
    <row r="46" spans="1:40" s="44" customFormat="1" ht="12.95" customHeight="1">
      <c r="A46" s="216">
        <v>380</v>
      </c>
      <c r="B46" s="186">
        <v>42793</v>
      </c>
      <c r="C46" s="185" t="s">
        <v>448</v>
      </c>
      <c r="D46" s="185"/>
      <c r="E46" s="185"/>
      <c r="F46" s="185"/>
      <c r="G46" s="184" t="s">
        <v>339</v>
      </c>
      <c r="H46" s="184" t="s">
        <v>338</v>
      </c>
      <c r="I46" s="183">
        <v>6000</v>
      </c>
      <c r="J46" s="186">
        <v>42819</v>
      </c>
      <c r="K46" s="184" t="s">
        <v>6</v>
      </c>
      <c r="L46" s="184" t="s">
        <v>64</v>
      </c>
      <c r="M46" s="184" t="s">
        <v>64</v>
      </c>
      <c r="N46" s="184" t="s">
        <v>337</v>
      </c>
      <c r="O46" s="184"/>
      <c r="P46" s="45"/>
      <c r="Q46" s="182"/>
      <c r="R46" s="182"/>
      <c r="S46" s="186">
        <v>42816</v>
      </c>
      <c r="T46" s="183">
        <v>6005</v>
      </c>
      <c r="U46" s="183"/>
      <c r="V46" s="183"/>
      <c r="W46" s="183"/>
      <c r="X46" s="183"/>
      <c r="Y46" s="183"/>
      <c r="Z46" s="185" t="s">
        <v>12</v>
      </c>
      <c r="AA46" s="184" t="s">
        <v>336</v>
      </c>
      <c r="AB46" s="181">
        <v>330</v>
      </c>
      <c r="AC46" s="181">
        <v>1007</v>
      </c>
      <c r="AD46" s="127">
        <f t="shared" si="0"/>
        <v>135.1</v>
      </c>
      <c r="AE46" s="127">
        <f t="shared" si="1"/>
        <v>1273.1571428571424</v>
      </c>
      <c r="AF46" s="141">
        <f t="shared" si="2"/>
        <v>29.219285714285707</v>
      </c>
      <c r="AG46" s="142">
        <f t="shared" si="3"/>
        <v>29</v>
      </c>
      <c r="AH46" s="141">
        <f t="shared" si="4"/>
        <v>29.131571428571423</v>
      </c>
      <c r="AI46" s="45"/>
      <c r="AJ46" s="45" t="s">
        <v>2</v>
      </c>
      <c r="AK46" s="45">
        <v>50</v>
      </c>
      <c r="AL46" s="45">
        <v>15</v>
      </c>
    </row>
    <row r="47" spans="1:40" s="44" customFormat="1" ht="12.95" customHeight="1">
      <c r="A47" s="51" t="s">
        <v>69</v>
      </c>
      <c r="B47" s="47">
        <v>42809</v>
      </c>
      <c r="C47" s="48" t="s">
        <v>781</v>
      </c>
      <c r="D47" s="48"/>
      <c r="E47" s="48"/>
      <c r="F47" s="48"/>
      <c r="G47" s="49" t="s">
        <v>63</v>
      </c>
      <c r="H47" s="49" t="s">
        <v>782</v>
      </c>
      <c r="I47" s="52">
        <v>630</v>
      </c>
      <c r="J47" s="47">
        <v>42819</v>
      </c>
      <c r="K47" s="49" t="s">
        <v>783</v>
      </c>
      <c r="L47" s="49" t="s">
        <v>64</v>
      </c>
      <c r="M47" s="49" t="s">
        <v>64</v>
      </c>
      <c r="N47" s="49" t="s">
        <v>784</v>
      </c>
      <c r="O47" s="49"/>
      <c r="P47" s="45"/>
      <c r="Q47" s="50"/>
      <c r="R47" s="50"/>
      <c r="S47" s="47">
        <v>42814</v>
      </c>
      <c r="T47" s="52">
        <v>640</v>
      </c>
      <c r="U47" s="52"/>
      <c r="V47" s="52"/>
      <c r="W47" s="52"/>
      <c r="X47" s="52"/>
      <c r="Y47" s="52"/>
      <c r="Z47" s="48" t="s">
        <v>11</v>
      </c>
      <c r="AA47" s="49" t="s">
        <v>422</v>
      </c>
      <c r="AB47" s="53">
        <v>357</v>
      </c>
      <c r="AC47" s="53">
        <v>1627</v>
      </c>
      <c r="AD47" s="127">
        <f t="shared" si="0"/>
        <v>27.8</v>
      </c>
      <c r="AE47" s="127">
        <f t="shared" si="1"/>
        <v>1300.9571428571423</v>
      </c>
      <c r="AF47" s="141">
        <f t="shared" si="2"/>
        <v>29.682619047619038</v>
      </c>
      <c r="AG47" s="142">
        <f t="shared" si="3"/>
        <v>29</v>
      </c>
      <c r="AH47" s="141">
        <f t="shared" si="4"/>
        <v>29.409571428571422</v>
      </c>
      <c r="AI47" s="45"/>
      <c r="AJ47" s="13" t="s">
        <v>531</v>
      </c>
      <c r="AK47" s="45">
        <v>50</v>
      </c>
      <c r="AL47" s="45">
        <v>15</v>
      </c>
    </row>
    <row r="48" spans="1:40" s="44" customFormat="1" ht="12.95" customHeight="1">
      <c r="A48" s="216" t="s">
        <v>69</v>
      </c>
      <c r="B48" s="210">
        <v>42811</v>
      </c>
      <c r="C48" s="211" t="s">
        <v>858</v>
      </c>
      <c r="D48" s="211"/>
      <c r="E48" s="211"/>
      <c r="F48" s="211"/>
      <c r="G48" s="212" t="s">
        <v>63</v>
      </c>
      <c r="H48" s="212" t="s">
        <v>859</v>
      </c>
      <c r="I48" s="213">
        <v>600</v>
      </c>
      <c r="J48" s="210">
        <v>42819</v>
      </c>
      <c r="K48" s="212" t="s">
        <v>551</v>
      </c>
      <c r="L48" s="212" t="s">
        <v>358</v>
      </c>
      <c r="M48" s="212" t="s">
        <v>64</v>
      </c>
      <c r="N48" s="212" t="s">
        <v>860</v>
      </c>
      <c r="O48" s="212"/>
      <c r="P48" s="45"/>
      <c r="Q48" s="214"/>
      <c r="R48" s="214"/>
      <c r="S48" s="210">
        <v>42815</v>
      </c>
      <c r="T48" s="213">
        <v>610</v>
      </c>
      <c r="U48" s="213"/>
      <c r="V48" s="213"/>
      <c r="W48" s="213"/>
      <c r="X48" s="213"/>
      <c r="Y48" s="213"/>
      <c r="Z48" s="211" t="s">
        <v>11</v>
      </c>
      <c r="AA48" s="212" t="s">
        <v>422</v>
      </c>
      <c r="AB48" s="215">
        <v>829</v>
      </c>
      <c r="AC48" s="215">
        <v>1687</v>
      </c>
      <c r="AD48" s="127">
        <f t="shared" si="0"/>
        <v>27.2</v>
      </c>
      <c r="AE48" s="127">
        <f t="shared" si="1"/>
        <v>1328.1571428571424</v>
      </c>
      <c r="AF48" s="141">
        <f t="shared" si="2"/>
        <v>30.135952380952371</v>
      </c>
      <c r="AG48" s="142">
        <f t="shared" si="3"/>
        <v>30</v>
      </c>
      <c r="AH48" s="141">
        <f t="shared" si="4"/>
        <v>30.081571428571422</v>
      </c>
      <c r="AI48" s="45"/>
      <c r="AJ48" s="45" t="s">
        <v>531</v>
      </c>
      <c r="AK48" s="45">
        <v>50</v>
      </c>
      <c r="AL48" s="45">
        <v>15</v>
      </c>
    </row>
    <row r="49" spans="1:186" s="44" customFormat="1" ht="12.95" customHeight="1">
      <c r="A49" s="216" t="s">
        <v>69</v>
      </c>
      <c r="B49" s="210">
        <v>42811</v>
      </c>
      <c r="C49" s="211" t="s">
        <v>861</v>
      </c>
      <c r="D49" s="211"/>
      <c r="E49" s="211"/>
      <c r="F49" s="211"/>
      <c r="G49" s="212" t="s">
        <v>63</v>
      </c>
      <c r="H49" s="212" t="s">
        <v>862</v>
      </c>
      <c r="I49" s="213">
        <v>200</v>
      </c>
      <c r="J49" s="210">
        <v>42819</v>
      </c>
      <c r="K49" s="212" t="s">
        <v>551</v>
      </c>
      <c r="L49" s="212" t="s">
        <v>358</v>
      </c>
      <c r="M49" s="212" t="s">
        <v>64</v>
      </c>
      <c r="N49" s="212" t="s">
        <v>863</v>
      </c>
      <c r="O49" s="212"/>
      <c r="P49" s="45"/>
      <c r="Q49" s="214"/>
      <c r="R49" s="214"/>
      <c r="S49" s="210">
        <v>42815</v>
      </c>
      <c r="T49" s="213">
        <v>210</v>
      </c>
      <c r="U49" s="213"/>
      <c r="V49" s="213"/>
      <c r="W49" s="213"/>
      <c r="X49" s="213"/>
      <c r="Y49" s="213"/>
      <c r="Z49" s="211" t="s">
        <v>11</v>
      </c>
      <c r="AA49" s="212" t="s">
        <v>422</v>
      </c>
      <c r="AB49" s="215">
        <v>829</v>
      </c>
      <c r="AC49" s="215">
        <v>1687</v>
      </c>
      <c r="AD49" s="127">
        <f t="shared" si="0"/>
        <v>19.2</v>
      </c>
      <c r="AE49" s="127">
        <f t="shared" si="1"/>
        <v>1347.3571428571424</v>
      </c>
      <c r="AF49" s="141">
        <f t="shared" si="2"/>
        <v>30.455952380952375</v>
      </c>
      <c r="AG49" s="142">
        <f t="shared" si="3"/>
        <v>30</v>
      </c>
      <c r="AH49" s="141">
        <f t="shared" si="4"/>
        <v>30.273571428571426</v>
      </c>
      <c r="AI49" s="45"/>
      <c r="AJ49" s="45" t="s">
        <v>531</v>
      </c>
      <c r="AK49" s="45">
        <v>50</v>
      </c>
      <c r="AL49" s="45">
        <v>15</v>
      </c>
    </row>
    <row r="50" spans="1:186" s="44" customFormat="1" ht="12.95" customHeight="1">
      <c r="A50" s="216" t="s">
        <v>69</v>
      </c>
      <c r="B50" s="210">
        <v>42811</v>
      </c>
      <c r="C50" s="211" t="s">
        <v>837</v>
      </c>
      <c r="D50" s="211"/>
      <c r="E50" s="211"/>
      <c r="F50" s="211"/>
      <c r="G50" s="212" t="s">
        <v>63</v>
      </c>
      <c r="H50" s="212" t="s">
        <v>759</v>
      </c>
      <c r="I50" s="213">
        <v>500</v>
      </c>
      <c r="J50" s="210">
        <v>42819</v>
      </c>
      <c r="K50" s="212" t="s">
        <v>10</v>
      </c>
      <c r="L50" s="212" t="s">
        <v>64</v>
      </c>
      <c r="M50" s="212" t="s">
        <v>64</v>
      </c>
      <c r="N50" s="212" t="s">
        <v>760</v>
      </c>
      <c r="O50" s="212"/>
      <c r="P50" s="45"/>
      <c r="Q50" s="214"/>
      <c r="R50" s="214"/>
      <c r="S50" s="210">
        <v>42816</v>
      </c>
      <c r="T50" s="213">
        <v>1020</v>
      </c>
      <c r="U50" s="213"/>
      <c r="V50" s="213"/>
      <c r="W50" s="213"/>
      <c r="X50" s="213"/>
      <c r="Y50" s="213"/>
      <c r="Z50" s="211" t="s">
        <v>11</v>
      </c>
      <c r="AA50" s="212" t="s">
        <v>218</v>
      </c>
      <c r="AB50" s="215">
        <v>311</v>
      </c>
      <c r="AC50" s="215">
        <v>1370</v>
      </c>
      <c r="AD50" s="127">
        <f t="shared" si="0"/>
        <v>35.4</v>
      </c>
      <c r="AE50" s="127">
        <f t="shared" si="1"/>
        <v>1382.7571428571425</v>
      </c>
      <c r="AF50" s="141">
        <f t="shared" si="2"/>
        <v>31.045952380952375</v>
      </c>
      <c r="AG50" s="142">
        <f t="shared" si="3"/>
        <v>31</v>
      </c>
      <c r="AH50" s="141">
        <f t="shared" si="4"/>
        <v>31.027571428571424</v>
      </c>
      <c r="AI50" s="45"/>
      <c r="AJ50" s="45" t="s">
        <v>65</v>
      </c>
      <c r="AK50" s="45">
        <v>50</v>
      </c>
      <c r="AL50" s="45">
        <v>15</v>
      </c>
    </row>
    <row r="51" spans="1:186" s="44" customFormat="1" ht="12.95" customHeight="1">
      <c r="A51" s="216" t="s">
        <v>69</v>
      </c>
      <c r="B51" s="210">
        <v>42811</v>
      </c>
      <c r="C51" s="211" t="s">
        <v>839</v>
      </c>
      <c r="D51" s="211"/>
      <c r="E51" s="211"/>
      <c r="F51" s="211"/>
      <c r="G51" s="212" t="s">
        <v>63</v>
      </c>
      <c r="H51" s="212" t="s">
        <v>840</v>
      </c>
      <c r="I51" s="213">
        <v>200</v>
      </c>
      <c r="J51" s="210">
        <v>42819</v>
      </c>
      <c r="K51" s="212" t="s">
        <v>231</v>
      </c>
      <c r="L51" s="212" t="s">
        <v>64</v>
      </c>
      <c r="M51" s="212" t="s">
        <v>64</v>
      </c>
      <c r="N51" s="212" t="s">
        <v>766</v>
      </c>
      <c r="O51" s="212"/>
      <c r="P51" s="45"/>
      <c r="Q51" s="214"/>
      <c r="R51" s="214"/>
      <c r="S51" s="210">
        <v>42816</v>
      </c>
      <c r="T51" s="213">
        <v>420</v>
      </c>
      <c r="U51" s="213"/>
      <c r="V51" s="213"/>
      <c r="W51" s="213"/>
      <c r="X51" s="213"/>
      <c r="Y51" s="213"/>
      <c r="Z51" s="211" t="s">
        <v>11</v>
      </c>
      <c r="AA51" s="212" t="s">
        <v>218</v>
      </c>
      <c r="AB51" s="215">
        <v>329</v>
      </c>
      <c r="AC51" s="215">
        <v>1419</v>
      </c>
      <c r="AD51" s="127">
        <f t="shared" si="0"/>
        <v>23.4</v>
      </c>
      <c r="AE51" s="127">
        <f t="shared" si="1"/>
        <v>1406.1571428571426</v>
      </c>
      <c r="AF51" s="141">
        <f t="shared" si="2"/>
        <v>31.435952380952376</v>
      </c>
      <c r="AG51" s="142">
        <f t="shared" si="3"/>
        <v>31</v>
      </c>
      <c r="AH51" s="141">
        <f t="shared" si="4"/>
        <v>31.261571428571425</v>
      </c>
      <c r="AI51" s="45"/>
      <c r="AJ51" s="45" t="s">
        <v>65</v>
      </c>
      <c r="AK51" s="45">
        <v>50</v>
      </c>
      <c r="AL51" s="45">
        <v>15</v>
      </c>
    </row>
    <row r="52" spans="1:186" s="44" customFormat="1" ht="14.1" customHeight="1">
      <c r="A52" s="216" t="s">
        <v>66</v>
      </c>
      <c r="B52" s="210">
        <v>42805</v>
      </c>
      <c r="C52" s="211" t="s">
        <v>655</v>
      </c>
      <c r="D52" s="211"/>
      <c r="E52" s="211"/>
      <c r="F52" s="211"/>
      <c r="G52" s="212" t="s">
        <v>275</v>
      </c>
      <c r="H52" s="212" t="s">
        <v>654</v>
      </c>
      <c r="I52" s="213">
        <v>14</v>
      </c>
      <c r="J52" s="210">
        <v>42816</v>
      </c>
      <c r="K52" s="212" t="s">
        <v>10</v>
      </c>
      <c r="L52" s="212" t="s">
        <v>64</v>
      </c>
      <c r="M52" s="212" t="s">
        <v>64</v>
      </c>
      <c r="N52" s="212" t="s">
        <v>653</v>
      </c>
      <c r="O52" s="212"/>
      <c r="P52" s="45"/>
      <c r="Q52" s="214"/>
      <c r="R52" s="214"/>
      <c r="S52" s="210">
        <v>42818</v>
      </c>
      <c r="T52" s="213">
        <v>24</v>
      </c>
      <c r="U52" s="213"/>
      <c r="V52" s="213"/>
      <c r="W52" s="213"/>
      <c r="X52" s="213"/>
      <c r="Y52" s="213"/>
      <c r="Z52" s="211" t="s">
        <v>12</v>
      </c>
      <c r="AA52" s="212" t="s">
        <v>276</v>
      </c>
      <c r="AB52" s="215">
        <v>392</v>
      </c>
      <c r="AC52" s="215">
        <v>955</v>
      </c>
      <c r="AD52" s="127">
        <f>T52/AK52+AL52</f>
        <v>15.48</v>
      </c>
      <c r="AE52" s="127">
        <f>AD52+'25-3'!AE18</f>
        <v>388.47999999999996</v>
      </c>
      <c r="AF52" s="141">
        <f>(8+(AE52/60))</f>
        <v>14.474666666666666</v>
      </c>
      <c r="AG52" s="142">
        <f>FLOOR(AF52,1)</f>
        <v>14</v>
      </c>
      <c r="AH52" s="141">
        <f>(AG52+((AF52-AG52)*60*0.01))</f>
        <v>14.284799999999999</v>
      </c>
      <c r="AI52" s="45"/>
      <c r="AJ52" s="179" t="s">
        <v>2</v>
      </c>
      <c r="AK52" s="179">
        <v>50</v>
      </c>
      <c r="AL52" s="179">
        <v>15</v>
      </c>
      <c r="AN52" s="44" t="s">
        <v>716</v>
      </c>
    </row>
    <row r="53" spans="1:186" s="9" customFormat="1" ht="12.75" customHeight="1">
      <c r="A53" s="3"/>
      <c r="B53" s="4"/>
      <c r="C53" s="14"/>
      <c r="D53" s="5"/>
      <c r="E53" s="3"/>
      <c r="F53" s="3"/>
      <c r="G53" s="1"/>
      <c r="H53" s="1"/>
      <c r="I53" s="3">
        <f>SUM(I8:I51)</f>
        <v>28850</v>
      </c>
      <c r="J53" s="4"/>
      <c r="K53" s="1"/>
      <c r="L53" s="1"/>
      <c r="M53" s="1"/>
      <c r="N53" s="14"/>
      <c r="O53" s="1"/>
      <c r="P53" s="1"/>
      <c r="Q53" s="1"/>
      <c r="R53" s="1"/>
      <c r="S53" s="4"/>
      <c r="T53" s="3">
        <f>SUM(T8:T51)</f>
        <v>30095</v>
      </c>
      <c r="U53" s="3"/>
      <c r="V53" s="3"/>
      <c r="W53" s="3"/>
      <c r="X53" s="3"/>
      <c r="Y53" s="12"/>
      <c r="Z53" s="3"/>
      <c r="AA53" s="6"/>
      <c r="AB53" s="14"/>
      <c r="AC53" s="7"/>
      <c r="AD53" s="11">
        <f>SUM(AD7:AD51)</f>
        <v>1406.1571428571426</v>
      </c>
      <c r="AE53" s="11"/>
      <c r="AF53" s="146"/>
      <c r="AG53" s="147"/>
      <c r="AH53" s="11">
        <f>AD53/60</f>
        <v>23.435952380952376</v>
      </c>
      <c r="AI53" s="8"/>
      <c r="AJ53" s="43"/>
      <c r="AK53" s="2"/>
      <c r="AL53" s="2"/>
      <c r="GD53" s="10"/>
    </row>
    <row r="54" spans="1:186" ht="12.75" customHeight="1" thickBot="1">
      <c r="A54" s="148" t="s">
        <v>3</v>
      </c>
      <c r="B54" s="149"/>
      <c r="C54" s="149"/>
      <c r="D54" s="150"/>
      <c r="E54" s="150"/>
      <c r="F54" s="151"/>
      <c r="G54" s="149"/>
      <c r="H54" s="152"/>
      <c r="I54" s="152"/>
      <c r="J54" s="153"/>
      <c r="K54" s="153" t="s">
        <v>4</v>
      </c>
      <c r="L54" s="154"/>
      <c r="M54" s="155"/>
      <c r="N54" s="155"/>
      <c r="O54" s="155"/>
      <c r="P54" s="155"/>
      <c r="Q54" s="155"/>
      <c r="R54" s="155"/>
      <c r="S54" s="156"/>
      <c r="T54" s="157"/>
      <c r="U54" s="40"/>
      <c r="V54" s="40"/>
      <c r="W54" s="158"/>
      <c r="X54" s="159"/>
      <c r="Y54" s="160"/>
      <c r="Z54" s="161"/>
      <c r="AA54" s="155"/>
      <c r="AB54" s="155"/>
      <c r="AC54" s="155"/>
      <c r="AD54" s="162"/>
      <c r="AE54" s="163"/>
      <c r="AF54" s="163"/>
      <c r="AG54" s="164"/>
      <c r="AH54" s="165"/>
      <c r="AI54" s="166"/>
      <c r="AJ54" s="167"/>
      <c r="AK54" s="168"/>
      <c r="AL54" s="55"/>
      <c r="AM54" s="42"/>
      <c r="AN54" s="42"/>
      <c r="AO54" s="42"/>
      <c r="AP54" s="42"/>
      <c r="AQ54" s="42"/>
      <c r="AR54" s="42"/>
      <c r="AS54" s="42"/>
      <c r="AT54" s="42"/>
      <c r="AU54" s="42"/>
    </row>
    <row r="55" spans="1:186" s="169" customFormat="1" ht="18" customHeight="1" thickBot="1">
      <c r="A55" s="1516" t="s">
        <v>5</v>
      </c>
      <c r="B55" s="1517"/>
      <c r="C55" s="1517"/>
      <c r="D55" s="1517"/>
      <c r="E55" s="1517"/>
      <c r="F55" s="1517"/>
      <c r="G55" s="1517"/>
      <c r="H55" s="1517"/>
      <c r="I55" s="1517"/>
      <c r="J55" s="1517"/>
      <c r="K55" s="1517"/>
      <c r="L55" s="1517"/>
      <c r="M55" s="1517"/>
      <c r="N55" s="1517"/>
      <c r="O55" s="1517"/>
      <c r="P55" s="1517"/>
      <c r="Q55" s="1517"/>
      <c r="R55" s="1517"/>
      <c r="S55" s="1517"/>
      <c r="T55" s="1517"/>
      <c r="U55" s="1517"/>
      <c r="V55" s="1517"/>
      <c r="W55" s="1517"/>
      <c r="X55" s="1517"/>
      <c r="Y55" s="1517"/>
      <c r="Z55" s="1517"/>
      <c r="AA55" s="1517"/>
      <c r="AB55" s="1517"/>
      <c r="AC55" s="1517"/>
      <c r="AD55" s="1517"/>
      <c r="AE55" s="1517"/>
      <c r="AF55" s="1517"/>
      <c r="AG55" s="1517"/>
      <c r="AH55" s="1517"/>
      <c r="AI55" s="1517"/>
      <c r="AJ55" s="1517"/>
      <c r="AK55" s="1517"/>
      <c r="AL55" s="1518"/>
    </row>
    <row r="56" spans="1:186" ht="14.25" customHeight="1">
      <c r="A56" s="170"/>
      <c r="H56" s="171"/>
      <c r="I56" s="171"/>
      <c r="J56" s="171"/>
      <c r="K56" s="172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173"/>
      <c r="Z56" s="171"/>
      <c r="AA56" s="174"/>
      <c r="AB56" s="174"/>
      <c r="AC56" s="174"/>
      <c r="AD56" s="175"/>
      <c r="AE56" s="171"/>
      <c r="AF56" s="171"/>
      <c r="AG56" s="171"/>
      <c r="AH56" s="171"/>
      <c r="AI56" s="171"/>
      <c r="AJ56" s="171"/>
    </row>
    <row r="57" spans="1:186" ht="14.25" customHeight="1">
      <c r="T57" s="42"/>
      <c r="U57" s="42"/>
      <c r="V57" s="42"/>
      <c r="W57" s="176"/>
      <c r="X57" s="176"/>
      <c r="Y57" s="177"/>
      <c r="AB57" s="178" t="s">
        <v>297</v>
      </c>
    </row>
    <row r="58" spans="1:186" ht="19.5" customHeight="1">
      <c r="H58" s="78" t="s">
        <v>592</v>
      </c>
      <c r="S58" s="78" t="s">
        <v>594</v>
      </c>
      <c r="Y58" s="35"/>
      <c r="AO58" s="42"/>
      <c r="AP58" s="42"/>
    </row>
    <row r="59" spans="1:186" s="199" customFormat="1" ht="16.5" customHeight="1">
      <c r="H59" s="1515"/>
      <c r="I59" s="1515"/>
      <c r="S59" s="1515" t="s">
        <v>61</v>
      </c>
      <c r="T59" s="1515"/>
      <c r="U59" s="1515"/>
      <c r="V59" s="1515"/>
      <c r="W59" s="1515"/>
      <c r="X59" s="1515"/>
      <c r="Y59" s="1515"/>
      <c r="Z59" s="1515"/>
      <c r="AA59" s="200"/>
      <c r="AB59" s="200"/>
      <c r="AC59" s="200"/>
      <c r="AN59" s="201"/>
      <c r="AO59" s="201"/>
    </row>
    <row r="60" spans="1:186" ht="19.5" customHeight="1">
      <c r="A60" s="78"/>
      <c r="B60" s="78"/>
      <c r="H60" s="78" t="s">
        <v>593</v>
      </c>
      <c r="N60" s="78"/>
      <c r="T60" s="78"/>
      <c r="U60" s="78"/>
      <c r="Y60" s="35"/>
      <c r="AO60" s="42"/>
      <c r="AP60" s="42"/>
    </row>
  </sheetData>
  <mergeCells count="10">
    <mergeCell ref="S59:Z59"/>
    <mergeCell ref="A55:AL55"/>
    <mergeCell ref="H59:I59"/>
    <mergeCell ref="A2:AC2"/>
    <mergeCell ref="D4:E5"/>
    <mergeCell ref="G4:G5"/>
    <mergeCell ref="H4:H5"/>
    <mergeCell ref="K4:M4"/>
    <mergeCell ref="P4:R4"/>
    <mergeCell ref="AB4:AC4"/>
  </mergeCells>
  <conditionalFormatting sqref="C53:C57 C61:C65536">
    <cfRule type="duplicateValues" dxfId="3907" priority="313" stopIfTrue="1"/>
  </conditionalFormatting>
  <conditionalFormatting sqref="C53:C57 C1:C7 C61:C65536">
    <cfRule type="duplicateValues" dxfId="3906" priority="314" stopIfTrue="1"/>
  </conditionalFormatting>
  <conditionalFormatting sqref="C53:C57 C1:C7 C61:C65536">
    <cfRule type="duplicateValues" dxfId="3905" priority="315" stopIfTrue="1"/>
    <cfRule type="duplicateValues" dxfId="3904" priority="316" stopIfTrue="1"/>
  </conditionalFormatting>
  <conditionalFormatting sqref="C58:C60">
    <cfRule type="duplicateValues" dxfId="3903" priority="217" stopIfTrue="1"/>
    <cfRule type="duplicateValues" dxfId="3902" priority="218" stopIfTrue="1"/>
  </conditionalFormatting>
  <conditionalFormatting sqref="C58:C60">
    <cfRule type="duplicateValues" dxfId="3901" priority="219" stopIfTrue="1"/>
  </conditionalFormatting>
  <conditionalFormatting sqref="C58:C60">
    <cfRule type="duplicateValues" dxfId="3900" priority="220" stopIfTrue="1"/>
  </conditionalFormatting>
  <conditionalFormatting sqref="C58:C60">
    <cfRule type="duplicateValues" dxfId="3899" priority="221" stopIfTrue="1"/>
    <cfRule type="duplicateValues" dxfId="3898" priority="222" stopIfTrue="1"/>
  </conditionalFormatting>
  <conditionalFormatting sqref="C14">
    <cfRule type="duplicateValues" dxfId="3897" priority="205" stopIfTrue="1"/>
  </conditionalFormatting>
  <conditionalFormatting sqref="C14">
    <cfRule type="duplicateValues" dxfId="3896" priority="206" stopIfTrue="1"/>
    <cfRule type="duplicateValues" dxfId="3895" priority="207" stopIfTrue="1"/>
  </conditionalFormatting>
  <conditionalFormatting sqref="AJ14">
    <cfRule type="duplicateValues" dxfId="3894" priority="202" stopIfTrue="1"/>
  </conditionalFormatting>
  <conditionalFormatting sqref="AJ14">
    <cfRule type="duplicateValues" dxfId="3893" priority="203" stopIfTrue="1"/>
    <cfRule type="duplicateValues" dxfId="3892" priority="204" stopIfTrue="1"/>
  </conditionalFormatting>
  <conditionalFormatting sqref="BR27:BS28 CA27:CA28 BI27:BL28 AZ27:BC28 AI27:AT28 C27:AC28">
    <cfRule type="duplicateValues" dxfId="3891" priority="139" stopIfTrue="1"/>
  </conditionalFormatting>
  <conditionalFormatting sqref="BR27:BS28 CA27:CA28 BI27:BL28 AZ27:BC28 AI27:AT28 C27:AC28">
    <cfRule type="duplicateValues" dxfId="3890" priority="140" stopIfTrue="1"/>
    <cfRule type="duplicateValues" dxfId="3889" priority="141" stopIfTrue="1"/>
  </conditionalFormatting>
  <conditionalFormatting sqref="CB27:CB28">
    <cfRule type="duplicateValues" dxfId="3888" priority="142" stopIfTrue="1"/>
  </conditionalFormatting>
  <conditionalFormatting sqref="CB27:CB28">
    <cfRule type="duplicateValues" dxfId="3887" priority="143" stopIfTrue="1"/>
    <cfRule type="duplicateValues" dxfId="3886" priority="144" stopIfTrue="1"/>
  </conditionalFormatting>
  <conditionalFormatting sqref="AP36:AS36 C36:AC36 AI36:AL36 AY36:BB36 BQ36 BH36:BI36">
    <cfRule type="duplicateValues" dxfId="3885" priority="112" stopIfTrue="1"/>
  </conditionalFormatting>
  <conditionalFormatting sqref="AP36:AS36 C36:AC36 AI36:AL36 AY36:BB36 BQ36 BH36:BI36">
    <cfRule type="duplicateValues" dxfId="3884" priority="113" stopIfTrue="1"/>
    <cfRule type="duplicateValues" dxfId="3883" priority="114" stopIfTrue="1"/>
  </conditionalFormatting>
  <conditionalFormatting sqref="BR36">
    <cfRule type="duplicateValues" dxfId="3882" priority="115" stopIfTrue="1"/>
  </conditionalFormatting>
  <conditionalFormatting sqref="BR36">
    <cfRule type="duplicateValues" dxfId="3881" priority="116" stopIfTrue="1"/>
    <cfRule type="duplicateValues" dxfId="3880" priority="117" stopIfTrue="1"/>
  </conditionalFormatting>
  <conditionalFormatting sqref="BH47:BI47 AI47:AL47 C47:AC47 BQ47 AP47:AS47 AY47:BB47">
    <cfRule type="duplicateValues" dxfId="3879" priority="106" stopIfTrue="1"/>
  </conditionalFormatting>
  <conditionalFormatting sqref="BH47:BI47 AI47:AL47 C47:AC47 BQ47 AP47:AS47 AY47:BB47">
    <cfRule type="duplicateValues" dxfId="3878" priority="107" stopIfTrue="1"/>
    <cfRule type="duplicateValues" dxfId="3877" priority="108" stopIfTrue="1"/>
  </conditionalFormatting>
  <conditionalFormatting sqref="BR47">
    <cfRule type="duplicateValues" dxfId="3876" priority="109" stopIfTrue="1"/>
  </conditionalFormatting>
  <conditionalFormatting sqref="BR47">
    <cfRule type="duplicateValues" dxfId="3875" priority="110" stopIfTrue="1"/>
    <cfRule type="duplicateValues" dxfId="3874" priority="111" stopIfTrue="1"/>
  </conditionalFormatting>
  <conditionalFormatting sqref="BH48:BI49 BQ48:BQ49 AP48:AS49 AY48:BB49 C48:AC49 AI48:AI49 AK48:AL49">
    <cfRule type="duplicateValues" dxfId="3873" priority="100" stopIfTrue="1"/>
  </conditionalFormatting>
  <conditionalFormatting sqref="BH48:BI49 BQ48:BQ49 AP48:AS49 AY48:BB49 C48:AC49 AI48:AI49 AK48:AL49">
    <cfRule type="duplicateValues" dxfId="3872" priority="101" stopIfTrue="1"/>
    <cfRule type="duplicateValues" dxfId="3871" priority="102" stopIfTrue="1"/>
  </conditionalFormatting>
  <conditionalFormatting sqref="BR48:BR49">
    <cfRule type="duplicateValues" dxfId="3870" priority="103" stopIfTrue="1"/>
  </conditionalFormatting>
  <conditionalFormatting sqref="BR48:BR49">
    <cfRule type="duplicateValues" dxfId="3869" priority="104" stopIfTrue="1"/>
    <cfRule type="duplicateValues" dxfId="3868" priority="105" stopIfTrue="1"/>
  </conditionalFormatting>
  <conditionalFormatting sqref="AJ48:AJ49">
    <cfRule type="duplicateValues" dxfId="3867" priority="97" stopIfTrue="1"/>
  </conditionalFormatting>
  <conditionalFormatting sqref="AJ48:AJ49">
    <cfRule type="duplicateValues" dxfId="3866" priority="98" stopIfTrue="1"/>
    <cfRule type="duplicateValues" dxfId="3865" priority="99" stopIfTrue="1"/>
  </conditionalFormatting>
  <conditionalFormatting sqref="AI50:AL51 BH50:BI51 BQ50:BQ51 AP50:AS51 AY50:BB51 C50:AC51">
    <cfRule type="duplicateValues" dxfId="3864" priority="85" stopIfTrue="1"/>
  </conditionalFormatting>
  <conditionalFormatting sqref="AI50:AL51 BH50:BI51 BQ50:BQ51 AP50:AS51 AY50:BB51 C50:AC51">
    <cfRule type="duplicateValues" dxfId="3863" priority="86" stopIfTrue="1"/>
    <cfRule type="duplicateValues" dxfId="3862" priority="87" stopIfTrue="1"/>
  </conditionalFormatting>
  <conditionalFormatting sqref="BR50:BR51">
    <cfRule type="duplicateValues" dxfId="3861" priority="88" stopIfTrue="1"/>
  </conditionalFormatting>
  <conditionalFormatting sqref="BR50:BR51">
    <cfRule type="duplicateValues" dxfId="3860" priority="89" stopIfTrue="1"/>
    <cfRule type="duplicateValues" dxfId="3859" priority="90" stopIfTrue="1"/>
  </conditionalFormatting>
  <conditionalFormatting sqref="AI29:AL29 C29:AC29 BA29:BD29 AR29:AU29 BJ29:BK29 BS29">
    <cfRule type="duplicateValues" dxfId="3858" priority="79" stopIfTrue="1"/>
  </conditionalFormatting>
  <conditionalFormatting sqref="AI29:AL29 C29:AC29 BA29:BD29 AR29:AU29 BJ29:BK29 BS29">
    <cfRule type="duplicateValues" dxfId="3857" priority="80" stopIfTrue="1"/>
    <cfRule type="duplicateValues" dxfId="3856" priority="81" stopIfTrue="1"/>
  </conditionalFormatting>
  <conditionalFormatting sqref="BT29">
    <cfRule type="duplicateValues" dxfId="3855" priority="82" stopIfTrue="1"/>
  </conditionalFormatting>
  <conditionalFormatting sqref="BT29">
    <cfRule type="duplicateValues" dxfId="3854" priority="83" stopIfTrue="1"/>
    <cfRule type="duplicateValues" dxfId="3853" priority="84" stopIfTrue="1"/>
  </conditionalFormatting>
  <conditionalFormatting sqref="BJ31:BK34 BS31:BS34 BA31:BD34 AR31:AU34 C31:AC34 AI31:AL34 AI37:AL45 C37:AC45 AR37:AU45 BA37:BD45 BS37:BS45 BJ37:BK45">
    <cfRule type="duplicateValues" dxfId="3852" priority="64481" stopIfTrue="1"/>
  </conditionalFormatting>
  <conditionalFormatting sqref="BJ31:BK34 BS31:BS34 BA31:BD34 AR31:AU34 C31:AC34 AI31:AL34 AI37:AL45 C37:AC45 AR37:AU45 BA37:BD45 BS37:BS45 BJ37:BK45">
    <cfRule type="duplicateValues" dxfId="3851" priority="64493" stopIfTrue="1"/>
    <cfRule type="duplicateValues" dxfId="3850" priority="64494" stopIfTrue="1"/>
  </conditionalFormatting>
  <conditionalFormatting sqref="BT31:BT34 BT37:BT45">
    <cfRule type="duplicateValues" dxfId="3849" priority="64517" stopIfTrue="1"/>
  </conditionalFormatting>
  <conditionalFormatting sqref="BT31:BT34 BT37:BT45">
    <cfRule type="duplicateValues" dxfId="3848" priority="64519" stopIfTrue="1"/>
    <cfRule type="duplicateValues" dxfId="3847" priority="64520" stopIfTrue="1"/>
  </conditionalFormatting>
  <conditionalFormatting sqref="BH20:BI21 BQ20:BQ21 AP20:AS21 AY20:BB21 C20:AC21 AI20:AL21">
    <cfRule type="duplicateValues" dxfId="3846" priority="67" stopIfTrue="1"/>
  </conditionalFormatting>
  <conditionalFormatting sqref="BH20:BI21 BQ20:BQ21 AP20:AS21 AY20:BB21 C20:AC21 AI20:AL21">
    <cfRule type="duplicateValues" dxfId="3845" priority="68" stopIfTrue="1"/>
    <cfRule type="duplicateValues" dxfId="3844" priority="69" stopIfTrue="1"/>
  </conditionalFormatting>
  <conditionalFormatting sqref="BR20:BR21">
    <cfRule type="duplicateValues" dxfId="3843" priority="70" stopIfTrue="1"/>
  </conditionalFormatting>
  <conditionalFormatting sqref="BR20:BR21">
    <cfRule type="duplicateValues" dxfId="3842" priority="71" stopIfTrue="1"/>
    <cfRule type="duplicateValues" dxfId="3841" priority="72" stopIfTrue="1"/>
  </conditionalFormatting>
  <conditionalFormatting sqref="C24:AC25 AY24:BB25 AP24:AS25 BQ24:BQ25 BH24:BI25 AI24:AL25">
    <cfRule type="duplicateValues" dxfId="3840" priority="55" stopIfTrue="1"/>
  </conditionalFormatting>
  <conditionalFormatting sqref="C24:AC25 AY24:BB25 AP24:AS25 BQ24:BQ25 BH24:BI25 AI24:AL25">
    <cfRule type="duplicateValues" dxfId="3839" priority="56" stopIfTrue="1"/>
    <cfRule type="duplicateValues" dxfId="3838" priority="57" stopIfTrue="1"/>
  </conditionalFormatting>
  <conditionalFormatting sqref="BR24:BR25">
    <cfRule type="duplicateValues" dxfId="3837" priority="58" stopIfTrue="1"/>
  </conditionalFormatting>
  <conditionalFormatting sqref="BR24:BR25">
    <cfRule type="duplicateValues" dxfId="3836" priority="59" stopIfTrue="1"/>
    <cfRule type="duplicateValues" dxfId="3835" priority="60" stopIfTrue="1"/>
  </conditionalFormatting>
  <conditionalFormatting sqref="BH26:BI26 AI26:AL26 BQ26 AP26:AS26 AY26:BB26 C26:AC26">
    <cfRule type="duplicateValues" dxfId="3834" priority="61" stopIfTrue="1"/>
  </conditionalFormatting>
  <conditionalFormatting sqref="BH26:BI26 AI26:AL26 BQ26 AP26:AS26 AY26:BB26 C26:AC26">
    <cfRule type="duplicateValues" dxfId="3833" priority="62" stopIfTrue="1"/>
    <cfRule type="duplicateValues" dxfId="3832" priority="63" stopIfTrue="1"/>
  </conditionalFormatting>
  <conditionalFormatting sqref="BR26">
    <cfRule type="duplicateValues" dxfId="3831" priority="64" stopIfTrue="1"/>
  </conditionalFormatting>
  <conditionalFormatting sqref="BR26">
    <cfRule type="duplicateValues" dxfId="3830" priority="65" stopIfTrue="1"/>
    <cfRule type="duplicateValues" dxfId="3829" priority="66" stopIfTrue="1"/>
  </conditionalFormatting>
  <conditionalFormatting sqref="AJ35:AL35">
    <cfRule type="duplicateValues" dxfId="3828" priority="49" stopIfTrue="1"/>
  </conditionalFormatting>
  <conditionalFormatting sqref="AJ35:AL35">
    <cfRule type="duplicateValues" dxfId="3827" priority="50" stopIfTrue="1"/>
    <cfRule type="duplicateValues" dxfId="3826" priority="51" stopIfTrue="1"/>
  </conditionalFormatting>
  <conditionalFormatting sqref="C35:L35">
    <cfRule type="duplicateValues" dxfId="3825" priority="52" stopIfTrue="1"/>
  </conditionalFormatting>
  <conditionalFormatting sqref="C35:L35">
    <cfRule type="duplicateValues" dxfId="3824" priority="53" stopIfTrue="1"/>
    <cfRule type="duplicateValues" dxfId="3823" priority="54" stopIfTrue="1"/>
  </conditionalFormatting>
  <conditionalFormatting sqref="AI22:AL23 AI30:AL30 AP22:AS23 AP30:AS30 C22:AC23 C30:AC30 AY22:BB23 AY30:BB30 BQ22:BQ23 BQ30 BH22:BI23 BH30:BI30">
    <cfRule type="duplicateValues" dxfId="3822" priority="43" stopIfTrue="1"/>
  </conditionalFormatting>
  <conditionalFormatting sqref="AI22:AL23 AI30:AL30 AP22:AS23 AP30:AS30 C22:AC23 C30:AC30 AY22:BB23 AY30:BB30 BQ22:BQ23 BQ30 BH22:BI23 BH30:BI30">
    <cfRule type="duplicateValues" dxfId="3821" priority="44" stopIfTrue="1"/>
    <cfRule type="duplicateValues" dxfId="3820" priority="45" stopIfTrue="1"/>
  </conditionalFormatting>
  <conditionalFormatting sqref="BR22:BR23 BR30">
    <cfRule type="duplicateValues" dxfId="3819" priority="46" stopIfTrue="1"/>
  </conditionalFormatting>
  <conditionalFormatting sqref="BR22:BR23 BR30">
    <cfRule type="duplicateValues" dxfId="3818" priority="47" stopIfTrue="1"/>
    <cfRule type="duplicateValues" dxfId="3817" priority="48" stopIfTrue="1"/>
  </conditionalFormatting>
  <conditionalFormatting sqref="AR46:AU46 BJ46 BA46:BB46 C46:AC46 AI46:AL46">
    <cfRule type="duplicateValues" dxfId="3816" priority="37" stopIfTrue="1"/>
  </conditionalFormatting>
  <conditionalFormatting sqref="AR46:AU46 BJ46 BA46:BB46 C46:AC46 AI46:AL46">
    <cfRule type="duplicateValues" dxfId="3815" priority="38" stopIfTrue="1"/>
    <cfRule type="duplicateValues" dxfId="3814" priority="39" stopIfTrue="1"/>
  </conditionalFormatting>
  <conditionalFormatting sqref="BK46">
    <cfRule type="duplicateValues" dxfId="3813" priority="40" stopIfTrue="1"/>
  </conditionalFormatting>
  <conditionalFormatting sqref="BK46">
    <cfRule type="duplicateValues" dxfId="3812" priority="41" stopIfTrue="1"/>
    <cfRule type="duplicateValues" dxfId="3811" priority="42" stopIfTrue="1"/>
  </conditionalFormatting>
  <conditionalFormatting sqref="AP8:AS8 BH8 AY8:AZ8 C8:AC8 AI8:AL8">
    <cfRule type="duplicateValues" dxfId="3810" priority="25" stopIfTrue="1"/>
  </conditionalFormatting>
  <conditionalFormatting sqref="AP8:AS8 BH8 AY8:AZ8 C8:AC8 AI8:AL8">
    <cfRule type="duplicateValues" dxfId="3809" priority="26" stopIfTrue="1"/>
    <cfRule type="duplicateValues" dxfId="3808" priority="27" stopIfTrue="1"/>
  </conditionalFormatting>
  <conditionalFormatting sqref="BI8">
    <cfRule type="duplicateValues" dxfId="3807" priority="28" stopIfTrue="1"/>
  </conditionalFormatting>
  <conditionalFormatting sqref="BI8">
    <cfRule type="duplicateValues" dxfId="3806" priority="29" stopIfTrue="1"/>
    <cfRule type="duplicateValues" dxfId="3805" priority="30" stopIfTrue="1"/>
  </conditionalFormatting>
  <conditionalFormatting sqref="BH16:BI19 BQ16:BQ19 AY16:BB19 AP16:AS19 C16:AC19 AI16:AL19">
    <cfRule type="duplicateValues" dxfId="3804" priority="19" stopIfTrue="1"/>
  </conditionalFormatting>
  <conditionalFormatting sqref="BH16:BI19 BQ16:BQ19 AY16:BB19 AP16:AS19 C16:AC19 AI16:AL19">
    <cfRule type="duplicateValues" dxfId="3803" priority="20" stopIfTrue="1"/>
    <cfRule type="duplicateValues" dxfId="3802" priority="21" stopIfTrue="1"/>
  </conditionalFormatting>
  <conditionalFormatting sqref="BR16:BR19">
    <cfRule type="duplicateValues" dxfId="3801" priority="22" stopIfTrue="1"/>
  </conditionalFormatting>
  <conditionalFormatting sqref="BR16:BR19">
    <cfRule type="duplicateValues" dxfId="3800" priority="23" stopIfTrue="1"/>
    <cfRule type="duplicateValues" dxfId="3799" priority="24" stopIfTrue="1"/>
  </conditionalFormatting>
  <conditionalFormatting sqref="BH9:BI9 AI9:AL9 C9:AC9 BQ9 AP9:AS9 AY9:BB9">
    <cfRule type="duplicateValues" dxfId="3798" priority="13" stopIfTrue="1"/>
  </conditionalFormatting>
  <conditionalFormatting sqref="BH9:BI9 AI9:AL9 C9:AC9 BQ9 AP9:AS9 AY9:BB9">
    <cfRule type="duplicateValues" dxfId="3797" priority="14" stopIfTrue="1"/>
    <cfRule type="duplicateValues" dxfId="3796" priority="15" stopIfTrue="1"/>
  </conditionalFormatting>
  <conditionalFormatting sqref="BR9">
    <cfRule type="duplicateValues" dxfId="3795" priority="16" stopIfTrue="1"/>
  </conditionalFormatting>
  <conditionalFormatting sqref="BR9">
    <cfRule type="duplicateValues" dxfId="3794" priority="17" stopIfTrue="1"/>
    <cfRule type="duplicateValues" dxfId="3793" priority="18" stopIfTrue="1"/>
  </conditionalFormatting>
  <conditionalFormatting sqref="AI10:AL10 BH10:BI10 BQ10 AP10:AS10 AY10:BB10 C10:AC10">
    <cfRule type="duplicateValues" dxfId="3792" priority="31" stopIfTrue="1"/>
  </conditionalFormatting>
  <conditionalFormatting sqref="AI10:AL10 BH10:BI10 BQ10 AP10:AS10 AY10:BB10 C10:AC10">
    <cfRule type="duplicateValues" dxfId="3791" priority="32" stopIfTrue="1"/>
    <cfRule type="duplicateValues" dxfId="3790" priority="33" stopIfTrue="1"/>
  </conditionalFormatting>
  <conditionalFormatting sqref="BR10">
    <cfRule type="duplicateValues" dxfId="3789" priority="34" stopIfTrue="1"/>
  </conditionalFormatting>
  <conditionalFormatting sqref="BR10">
    <cfRule type="duplicateValues" dxfId="3788" priority="35" stopIfTrue="1"/>
    <cfRule type="duplicateValues" dxfId="3787" priority="36" stopIfTrue="1"/>
  </conditionalFormatting>
  <conditionalFormatting sqref="BA11:BD13 AR11:AU13 BS11:BS13 BJ11:BK13 C11:AC13 AI11:AL13 AI15:AL15 C15:AC15 BJ15:BK15 BS15 AR15:AU15 BA15:BD15">
    <cfRule type="duplicateValues" dxfId="3786" priority="7" stopIfTrue="1"/>
  </conditionalFormatting>
  <conditionalFormatting sqref="BA11:BD13 AR11:AU13 BS11:BS13 BJ11:BK13 C11:AC13 AI11:AL13 AI15:AL15 C15:AC15 BJ15:BK15 BS15 AR15:AU15 BA15:BD15">
    <cfRule type="duplicateValues" dxfId="3785" priority="8" stopIfTrue="1"/>
    <cfRule type="duplicateValues" dxfId="3784" priority="9" stopIfTrue="1"/>
  </conditionalFormatting>
  <conditionalFormatting sqref="BT11:BT13 BT15">
    <cfRule type="duplicateValues" dxfId="3783" priority="10" stopIfTrue="1"/>
  </conditionalFormatting>
  <conditionalFormatting sqref="BT11:BT13 BT15">
    <cfRule type="duplicateValues" dxfId="3782" priority="11" stopIfTrue="1"/>
    <cfRule type="duplicateValues" dxfId="3781" priority="12" stopIfTrue="1"/>
  </conditionalFormatting>
  <conditionalFormatting sqref="C52:F52">
    <cfRule type="duplicateValues" dxfId="3780" priority="4" stopIfTrue="1"/>
  </conditionalFormatting>
  <conditionalFormatting sqref="C52:F52">
    <cfRule type="duplicateValues" dxfId="3779" priority="5" stopIfTrue="1"/>
    <cfRule type="duplicateValues" dxfId="3778" priority="6" stopIfTrue="1"/>
  </conditionalFormatting>
  <conditionalFormatting sqref="AJ52:AL52">
    <cfRule type="duplicateValues" dxfId="3777" priority="1" stopIfTrue="1"/>
  </conditionalFormatting>
  <conditionalFormatting sqref="AJ52:AL52">
    <cfRule type="duplicateValues" dxfId="3776" priority="2" stopIfTrue="1"/>
    <cfRule type="duplicateValues" dxfId="3775" priority="3" stopIfTrue="1"/>
  </conditionalFormatting>
  <printOptions horizontalCentered="1"/>
  <pageMargins left="0" right="0" top="0" bottom="0" header="0.31496062992125984" footer="0.31496062992125984"/>
  <pageSetup paperSize="156" scale="75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B93"/>
  <sheetViews>
    <sheetView topLeftCell="A13" zoomScale="110" zoomScaleNormal="110" workbookViewId="0">
      <selection activeCell="A25" sqref="A25:XFD27"/>
    </sheetView>
  </sheetViews>
  <sheetFormatPr defaultRowHeight="18"/>
  <cols>
    <col min="1" max="1" width="4.5703125" style="367" customWidth="1"/>
    <col min="2" max="2" width="4.5703125" style="367" hidden="1" customWidth="1"/>
    <col min="3" max="3" width="32.7109375" style="367" hidden="1" customWidth="1"/>
    <col min="4" max="4" width="11.7109375" style="367" customWidth="1"/>
    <col min="5" max="5" width="12.42578125" style="367" customWidth="1"/>
    <col min="6" max="6" width="8.7109375" style="367" customWidth="1"/>
    <col min="7" max="7" width="7.28515625" style="367" customWidth="1"/>
    <col min="8" max="8" width="15.42578125" style="367" customWidth="1"/>
    <col min="9" max="9" width="19.140625" style="367" customWidth="1"/>
    <col min="10" max="10" width="5.85546875" style="367" customWidth="1"/>
    <col min="11" max="11" width="7" style="367" customWidth="1"/>
    <col min="12" max="12" width="24.42578125" style="367" customWidth="1"/>
    <col min="13" max="13" width="11.140625" style="367" customWidth="1"/>
    <col min="14" max="14" width="10.28515625" style="367" customWidth="1"/>
    <col min="15" max="15" width="4" style="367" customWidth="1"/>
    <col min="16" max="16" width="5.7109375" style="367" customWidth="1"/>
    <col min="17" max="17" width="6.85546875" style="367" customWidth="1"/>
    <col min="18" max="18" width="7.7109375" style="367" customWidth="1"/>
    <col min="19" max="19" width="6.140625" style="367" customWidth="1"/>
    <col min="20" max="20" width="6.28515625" style="367" hidden="1" customWidth="1"/>
    <col min="21" max="21" width="10.85546875" style="367" customWidth="1"/>
    <col min="22" max="22" width="16.5703125" style="896" customWidth="1"/>
    <col min="23" max="23" width="7.28515625" style="368" hidden="1" customWidth="1"/>
    <col min="24" max="24" width="4.85546875" style="367" customWidth="1"/>
    <col min="25" max="25" width="19.28515625" style="367" customWidth="1"/>
    <col min="26" max="26" width="4.5703125" style="367" customWidth="1"/>
    <col min="27" max="27" width="4.28515625" style="367" customWidth="1"/>
    <col min="28" max="28" width="4.5703125" style="367" customWidth="1"/>
    <col min="29" max="29" width="4.7109375" style="367" hidden="1" customWidth="1"/>
    <col min="30" max="30" width="6.7109375" style="367" hidden="1" customWidth="1"/>
    <col min="31" max="31" width="3.7109375" style="367" hidden="1" customWidth="1"/>
    <col min="32" max="32" width="4.5703125" style="367" customWidth="1"/>
    <col min="33" max="33" width="6.42578125" style="367" customWidth="1"/>
    <col min="34" max="34" width="5.42578125" style="369" customWidth="1"/>
    <col min="35" max="35" width="4.42578125" style="369" customWidth="1"/>
    <col min="36" max="37" width="4.140625" style="369" customWidth="1"/>
    <col min="38" max="38" width="69.28515625" style="367" customWidth="1"/>
    <col min="39" max="16384" width="9.140625" style="367"/>
  </cols>
  <sheetData>
    <row r="1" spans="1:38" ht="6" customHeight="1" thickBot="1"/>
    <row r="2" spans="1:38" s="538" customFormat="1" ht="23.25" customHeight="1" thickTop="1" thickBot="1">
      <c r="A2" s="1556" t="s">
        <v>1580</v>
      </c>
      <c r="B2" s="1557"/>
      <c r="C2" s="1557"/>
      <c r="D2" s="1557"/>
      <c r="E2" s="1557"/>
      <c r="F2" s="1557"/>
      <c r="G2" s="1557"/>
      <c r="H2" s="1557"/>
      <c r="I2" s="1557"/>
      <c r="J2" s="1557"/>
      <c r="K2" s="1557"/>
      <c r="L2" s="1557"/>
      <c r="M2" s="1557"/>
      <c r="N2" s="1557"/>
      <c r="O2" s="1557"/>
      <c r="P2" s="1557"/>
      <c r="Q2" s="1557"/>
      <c r="R2" s="1557"/>
      <c r="S2" s="1557"/>
      <c r="T2" s="1557"/>
      <c r="U2" s="1557"/>
      <c r="V2" s="1557"/>
      <c r="W2" s="1557"/>
      <c r="X2" s="1557"/>
      <c r="Y2" s="1557"/>
      <c r="Z2" s="1557"/>
      <c r="AA2" s="1557"/>
      <c r="AB2" s="1557"/>
      <c r="AC2" s="1557"/>
      <c r="AD2" s="1557"/>
      <c r="AE2" s="1557"/>
      <c r="AF2" s="535"/>
      <c r="AG2" s="536" t="s">
        <v>51</v>
      </c>
      <c r="AH2" s="537" t="s">
        <v>52</v>
      </c>
      <c r="AI2" s="540"/>
      <c r="AJ2" s="540"/>
      <c r="AK2" s="540"/>
    </row>
    <row r="3" spans="1:38" s="540" customFormat="1" ht="18" customHeight="1" thickTop="1" thickBot="1">
      <c r="A3" s="539" t="s">
        <v>1289</v>
      </c>
      <c r="B3" s="401"/>
      <c r="C3" s="401"/>
      <c r="D3" s="402"/>
      <c r="E3" s="402"/>
      <c r="F3" s="402"/>
      <c r="G3" s="402"/>
      <c r="H3" s="402"/>
      <c r="I3" s="402"/>
      <c r="J3" s="311" t="s">
        <v>36</v>
      </c>
      <c r="K3" s="311"/>
      <c r="L3" s="403" t="s">
        <v>59</v>
      </c>
      <c r="M3" s="404"/>
      <c r="N3" s="405"/>
      <c r="O3" s="405"/>
      <c r="P3" s="405"/>
      <c r="R3" s="541"/>
      <c r="S3" s="542"/>
      <c r="T3" s="542"/>
      <c r="U3" s="542"/>
      <c r="V3" s="897"/>
      <c r="W3" s="543"/>
      <c r="X3" s="406"/>
      <c r="Y3" s="406"/>
      <c r="Z3" s="544" t="s">
        <v>2623</v>
      </c>
      <c r="AA3" s="545"/>
      <c r="AB3" s="407"/>
      <c r="AC3" s="312"/>
      <c r="AD3" s="312"/>
      <c r="AE3" s="312"/>
      <c r="AF3" s="313"/>
      <c r="AG3" s="546"/>
      <c r="AH3" s="547"/>
    </row>
    <row r="4" spans="1:38" s="864" customFormat="1" ht="12" customHeight="1" thickTop="1">
      <c r="A4" s="372" t="s">
        <v>37</v>
      </c>
      <c r="B4" s="317"/>
      <c r="C4" s="317" t="s">
        <v>13</v>
      </c>
      <c r="D4" s="548" t="s">
        <v>1296</v>
      </c>
      <c r="E4" s="861" t="s">
        <v>1296</v>
      </c>
      <c r="F4" s="861"/>
      <c r="G4" s="861"/>
      <c r="H4" s="1558" t="s">
        <v>15</v>
      </c>
      <c r="I4" s="1552" t="s">
        <v>16</v>
      </c>
      <c r="J4" s="370" t="s">
        <v>17</v>
      </c>
      <c r="K4" s="549" t="s">
        <v>18</v>
      </c>
      <c r="L4" s="865" t="s">
        <v>19</v>
      </c>
      <c r="M4" s="317" t="s">
        <v>39</v>
      </c>
      <c r="N4" s="373" t="s">
        <v>20</v>
      </c>
      <c r="O4" s="1559" t="s">
        <v>21</v>
      </c>
      <c r="P4" s="1559"/>
      <c r="Q4" s="1559"/>
      <c r="R4" s="374" t="s">
        <v>22</v>
      </c>
      <c r="S4" s="375" t="s">
        <v>38</v>
      </c>
      <c r="T4" s="375"/>
      <c r="U4" s="375" t="s">
        <v>57</v>
      </c>
      <c r="V4" s="375" t="s">
        <v>53</v>
      </c>
      <c r="W4" s="376" t="s">
        <v>8</v>
      </c>
      <c r="X4" s="317" t="s">
        <v>40</v>
      </c>
      <c r="Y4" s="377" t="s">
        <v>41</v>
      </c>
      <c r="Z4" s="1560" t="s">
        <v>23</v>
      </c>
      <c r="AA4" s="1561"/>
      <c r="AB4" s="317" t="s">
        <v>44</v>
      </c>
      <c r="AC4" s="317" t="s">
        <v>45</v>
      </c>
      <c r="AD4" s="317" t="s">
        <v>46</v>
      </c>
      <c r="AE4" s="317"/>
      <c r="AF4" s="378" t="s">
        <v>44</v>
      </c>
      <c r="AG4" s="862" t="s">
        <v>51</v>
      </c>
      <c r="AH4" s="550" t="s">
        <v>52</v>
      </c>
      <c r="AI4" s="400"/>
      <c r="AJ4" s="400"/>
      <c r="AK4" s="400"/>
    </row>
    <row r="5" spans="1:38" s="864" customFormat="1" ht="12" customHeight="1" thickBot="1">
      <c r="A5" s="379" t="s">
        <v>47</v>
      </c>
      <c r="B5" s="321"/>
      <c r="C5" s="321" t="s">
        <v>24</v>
      </c>
      <c r="D5" s="318" t="s">
        <v>1297</v>
      </c>
      <c r="E5" s="863" t="s">
        <v>1298</v>
      </c>
      <c r="F5" s="863"/>
      <c r="G5" s="863"/>
      <c r="H5" s="1558"/>
      <c r="I5" s="1554"/>
      <c r="J5" s="370" t="s">
        <v>26</v>
      </c>
      <c r="K5" s="551" t="s">
        <v>26</v>
      </c>
      <c r="L5" s="552" t="s">
        <v>27</v>
      </c>
      <c r="M5" s="553"/>
      <c r="N5" s="380"/>
      <c r="O5" s="865" t="s">
        <v>30</v>
      </c>
      <c r="P5" s="865" t="s">
        <v>31</v>
      </c>
      <c r="Q5" s="865" t="s">
        <v>32</v>
      </c>
      <c r="R5" s="381" t="s">
        <v>33</v>
      </c>
      <c r="S5" s="382" t="s">
        <v>48</v>
      </c>
      <c r="T5" s="382" t="s">
        <v>217</v>
      </c>
      <c r="U5" s="382" t="s">
        <v>58</v>
      </c>
      <c r="V5" s="382" t="s">
        <v>54</v>
      </c>
      <c r="W5" s="383"/>
      <c r="X5" s="379"/>
      <c r="Y5" s="866" t="s">
        <v>34</v>
      </c>
      <c r="Z5" s="866" t="s">
        <v>42</v>
      </c>
      <c r="AA5" s="866" t="s">
        <v>43</v>
      </c>
      <c r="AB5" s="322" t="s">
        <v>49</v>
      </c>
      <c r="AC5" s="321"/>
      <c r="AD5" s="321"/>
      <c r="AE5" s="322"/>
      <c r="AF5" s="385"/>
      <c r="AG5" s="863"/>
      <c r="AH5" s="554"/>
      <c r="AI5" s="607" t="s">
        <v>50</v>
      </c>
      <c r="AJ5" s="607" t="s">
        <v>0</v>
      </c>
      <c r="AK5" s="608" t="s">
        <v>38</v>
      </c>
      <c r="AL5" s="1552" t="s">
        <v>1325</v>
      </c>
    </row>
    <row r="6" spans="1:38" s="864" customFormat="1" ht="21.75" hidden="1" customHeight="1" thickTop="1">
      <c r="A6" s="862"/>
      <c r="B6" s="323"/>
      <c r="C6" s="323"/>
      <c r="D6" s="323"/>
      <c r="E6" s="323"/>
      <c r="F6" s="323"/>
      <c r="G6" s="323"/>
      <c r="H6" s="323"/>
      <c r="I6" s="323"/>
      <c r="J6" s="323"/>
      <c r="K6" s="323"/>
      <c r="L6" s="326"/>
      <c r="M6" s="323"/>
      <c r="N6" s="323"/>
      <c r="O6" s="323"/>
      <c r="P6" s="323"/>
      <c r="Q6" s="323"/>
      <c r="R6" s="326"/>
      <c r="S6" s="555"/>
      <c r="T6" s="555"/>
      <c r="U6" s="555"/>
      <c r="V6" s="898"/>
      <c r="W6" s="556"/>
      <c r="X6" s="323"/>
      <c r="Y6" s="323"/>
      <c r="Z6" s="323"/>
      <c r="AA6" s="323"/>
      <c r="AB6" s="557">
        <f>S6/80</f>
        <v>0</v>
      </c>
      <c r="AC6" s="558">
        <f>AB6+AC5</f>
        <v>0</v>
      </c>
      <c r="AD6" s="559">
        <f>(7+(AC6/60))</f>
        <v>7</v>
      </c>
      <c r="AE6" s="560">
        <f t="shared" ref="AE6:AE14" si="0">FLOOR(AD6,1)</f>
        <v>7</v>
      </c>
      <c r="AF6" s="561">
        <f t="shared" ref="AF6:AF14" si="1">(AE6+((AD6-AE6)*60*0.01))</f>
        <v>7</v>
      </c>
      <c r="AG6" s="863"/>
      <c r="AH6" s="554"/>
      <c r="AI6" s="400"/>
      <c r="AJ6" s="400"/>
      <c r="AK6" s="608"/>
      <c r="AL6" s="1553"/>
    </row>
    <row r="7" spans="1:38" s="570" customFormat="1" ht="12" customHeight="1" thickTop="1">
      <c r="A7" s="562"/>
      <c r="B7" s="562"/>
      <c r="C7" s="563"/>
      <c r="D7" s="861"/>
      <c r="E7" s="562"/>
      <c r="F7" s="562"/>
      <c r="G7" s="562"/>
      <c r="H7" s="564"/>
      <c r="I7" s="564"/>
      <c r="J7" s="562"/>
      <c r="K7" s="563"/>
      <c r="L7" s="564" t="s">
        <v>1</v>
      </c>
      <c r="M7" s="861"/>
      <c r="N7" s="564"/>
      <c r="O7" s="564"/>
      <c r="P7" s="564"/>
      <c r="Q7" s="564"/>
      <c r="R7" s="563"/>
      <c r="S7" s="562"/>
      <c r="T7" s="562"/>
      <c r="U7" s="562"/>
      <c r="V7" s="899"/>
      <c r="W7" s="565"/>
      <c r="X7" s="562"/>
      <c r="Y7" s="566"/>
      <c r="Z7" s="861"/>
      <c r="AA7" s="567"/>
      <c r="AB7" s="329">
        <f t="shared" ref="AB7:AB14" si="2">S7/AI7+AJ7</f>
        <v>0</v>
      </c>
      <c r="AC7" s="329">
        <f>AB7+AC6</f>
        <v>0</v>
      </c>
      <c r="AD7" s="340">
        <f t="shared" ref="AD7:AD14" si="3">(8+(AC7/60))</f>
        <v>8</v>
      </c>
      <c r="AE7" s="341">
        <f t="shared" si="0"/>
        <v>8</v>
      </c>
      <c r="AF7" s="340">
        <f t="shared" si="1"/>
        <v>8</v>
      </c>
      <c r="AG7" s="568"/>
      <c r="AH7" s="569"/>
      <c r="AI7" s="569">
        <v>50</v>
      </c>
      <c r="AJ7" s="569">
        <v>0</v>
      </c>
      <c r="AK7" s="608" t="s">
        <v>1391</v>
      </c>
      <c r="AL7" s="1554"/>
    </row>
    <row r="8" spans="1:38" s="792" customFormat="1" ht="15.95" customHeight="1">
      <c r="A8" s="256"/>
      <c r="B8" s="257">
        <v>43602</v>
      </c>
      <c r="C8" s="713" t="str">
        <f t="shared" ref="C8:C14" si="4">"*"&amp;D8&amp;"*"</f>
        <v>*PDR1905-1255*</v>
      </c>
      <c r="D8" s="672" t="s">
        <v>2653</v>
      </c>
      <c r="E8" s="256" t="s">
        <v>2646</v>
      </c>
      <c r="F8" s="256"/>
      <c r="G8" s="297" t="s">
        <v>2645</v>
      </c>
      <c r="H8" s="258" t="s">
        <v>2383</v>
      </c>
      <c r="I8" s="258" t="s">
        <v>2644</v>
      </c>
      <c r="J8" s="256">
        <v>2060</v>
      </c>
      <c r="K8" s="257">
        <v>22786</v>
      </c>
      <c r="L8" s="258" t="s">
        <v>2643</v>
      </c>
      <c r="M8" s="260" t="s">
        <v>2642</v>
      </c>
      <c r="N8" s="672" t="s">
        <v>2147</v>
      </c>
      <c r="O8" s="672" t="s">
        <v>1291</v>
      </c>
      <c r="P8" s="258"/>
      <c r="Q8" s="258"/>
      <c r="R8" s="257">
        <v>43829</v>
      </c>
      <c r="S8" s="256">
        <v>2065</v>
      </c>
      <c r="T8" s="804" t="s">
        <v>2208</v>
      </c>
      <c r="U8" s="860" t="s">
        <v>1568</v>
      </c>
      <c r="V8" s="879" t="s">
        <v>2208</v>
      </c>
      <c r="W8" s="259"/>
      <c r="X8" s="680" t="s">
        <v>1828</v>
      </c>
      <c r="Y8" s="674" t="s">
        <v>1534</v>
      </c>
      <c r="Z8" s="672">
        <v>526</v>
      </c>
      <c r="AA8" s="261">
        <v>1755</v>
      </c>
      <c r="AB8" s="329">
        <f t="shared" si="2"/>
        <v>79.5</v>
      </c>
      <c r="AC8" s="329" t="e">
        <f>AB8+#REF!</f>
        <v>#REF!</v>
      </c>
      <c r="AD8" s="340" t="e">
        <f t="shared" si="3"/>
        <v>#REF!</v>
      </c>
      <c r="AE8" s="341" t="e">
        <f t="shared" si="0"/>
        <v>#REF!</v>
      </c>
      <c r="AF8" s="340" t="e">
        <f t="shared" si="1"/>
        <v>#REF!</v>
      </c>
      <c r="AG8" s="262" t="s">
        <v>1330</v>
      </c>
      <c r="AH8" s="255" t="s">
        <v>2</v>
      </c>
      <c r="AI8" s="255">
        <v>70</v>
      </c>
      <c r="AJ8" s="255">
        <v>50</v>
      </c>
      <c r="AK8" s="255">
        <v>10</v>
      </c>
      <c r="AL8" s="255" t="s">
        <v>2641</v>
      </c>
    </row>
    <row r="9" spans="1:38" s="792" customFormat="1" ht="15.95" customHeight="1">
      <c r="A9" s="256"/>
      <c r="B9" s="257">
        <v>43602</v>
      </c>
      <c r="C9" s="713" t="str">
        <f t="shared" si="4"/>
        <v>*PDR1905-1257*</v>
      </c>
      <c r="D9" s="672" t="s">
        <v>2652</v>
      </c>
      <c r="E9" s="256" t="s">
        <v>2646</v>
      </c>
      <c r="F9" s="256"/>
      <c r="G9" s="297" t="s">
        <v>2645</v>
      </c>
      <c r="H9" s="258" t="s">
        <v>2383</v>
      </c>
      <c r="I9" s="258" t="s">
        <v>2644</v>
      </c>
      <c r="J9" s="256">
        <v>2060</v>
      </c>
      <c r="K9" s="257">
        <v>22786</v>
      </c>
      <c r="L9" s="258" t="s">
        <v>2643</v>
      </c>
      <c r="M9" s="260" t="s">
        <v>2642</v>
      </c>
      <c r="N9" s="672" t="s">
        <v>2147</v>
      </c>
      <c r="O9" s="672" t="s">
        <v>1291</v>
      </c>
      <c r="P9" s="258"/>
      <c r="Q9" s="258"/>
      <c r="R9" s="257">
        <v>43829</v>
      </c>
      <c r="S9" s="256">
        <v>2065</v>
      </c>
      <c r="T9" s="804" t="s">
        <v>2208</v>
      </c>
      <c r="U9" s="860" t="s">
        <v>1568</v>
      </c>
      <c r="V9" s="879" t="s">
        <v>2208</v>
      </c>
      <c r="W9" s="259"/>
      <c r="X9" s="680" t="s">
        <v>1828</v>
      </c>
      <c r="Y9" s="674" t="s">
        <v>1534</v>
      </c>
      <c r="Z9" s="672">
        <v>526</v>
      </c>
      <c r="AA9" s="261">
        <v>1755</v>
      </c>
      <c r="AB9" s="329">
        <f t="shared" si="2"/>
        <v>29.5</v>
      </c>
      <c r="AC9" s="329" t="e">
        <f t="shared" ref="AC9:AC14" si="5">AB9+AC8</f>
        <v>#REF!</v>
      </c>
      <c r="AD9" s="340" t="e">
        <f t="shared" si="3"/>
        <v>#REF!</v>
      </c>
      <c r="AE9" s="341" t="e">
        <f t="shared" si="0"/>
        <v>#REF!</v>
      </c>
      <c r="AF9" s="340" t="e">
        <f t="shared" si="1"/>
        <v>#REF!</v>
      </c>
      <c r="AG9" s="262" t="s">
        <v>1330</v>
      </c>
      <c r="AH9" s="255" t="s">
        <v>2</v>
      </c>
      <c r="AI9" s="255">
        <v>70</v>
      </c>
      <c r="AJ9" s="255"/>
      <c r="AK9" s="255">
        <v>10</v>
      </c>
      <c r="AL9" s="255" t="s">
        <v>2641</v>
      </c>
    </row>
    <row r="10" spans="1:38" s="792" customFormat="1" ht="15.95" customHeight="1">
      <c r="A10" s="256"/>
      <c r="B10" s="257">
        <v>43602</v>
      </c>
      <c r="C10" s="713" t="str">
        <f t="shared" si="4"/>
        <v>*PDR1905-1259*</v>
      </c>
      <c r="D10" s="672" t="s">
        <v>2651</v>
      </c>
      <c r="E10" s="256" t="s">
        <v>2646</v>
      </c>
      <c r="F10" s="256"/>
      <c r="G10" s="297" t="s">
        <v>2645</v>
      </c>
      <c r="H10" s="258" t="s">
        <v>2383</v>
      </c>
      <c r="I10" s="258" t="s">
        <v>2644</v>
      </c>
      <c r="J10" s="256">
        <v>2060</v>
      </c>
      <c r="K10" s="257">
        <v>22786</v>
      </c>
      <c r="L10" s="258" t="s">
        <v>2643</v>
      </c>
      <c r="M10" s="260" t="s">
        <v>2642</v>
      </c>
      <c r="N10" s="672" t="s">
        <v>2147</v>
      </c>
      <c r="O10" s="672" t="s">
        <v>1291</v>
      </c>
      <c r="P10" s="258"/>
      <c r="Q10" s="258"/>
      <c r="R10" s="257">
        <v>43829</v>
      </c>
      <c r="S10" s="256">
        <v>2065</v>
      </c>
      <c r="T10" s="804" t="s">
        <v>2208</v>
      </c>
      <c r="U10" s="860" t="s">
        <v>1568</v>
      </c>
      <c r="V10" s="879" t="s">
        <v>2208</v>
      </c>
      <c r="W10" s="259"/>
      <c r="X10" s="680" t="s">
        <v>1828</v>
      </c>
      <c r="Y10" s="674" t="s">
        <v>1534</v>
      </c>
      <c r="Z10" s="672">
        <v>526</v>
      </c>
      <c r="AA10" s="261">
        <v>1755</v>
      </c>
      <c r="AB10" s="329">
        <f t="shared" si="2"/>
        <v>29.5</v>
      </c>
      <c r="AC10" s="329" t="e">
        <f t="shared" si="5"/>
        <v>#REF!</v>
      </c>
      <c r="AD10" s="340" t="e">
        <f t="shared" si="3"/>
        <v>#REF!</v>
      </c>
      <c r="AE10" s="341" t="e">
        <f t="shared" si="0"/>
        <v>#REF!</v>
      </c>
      <c r="AF10" s="340" t="e">
        <f t="shared" si="1"/>
        <v>#REF!</v>
      </c>
      <c r="AG10" s="262" t="s">
        <v>1330</v>
      </c>
      <c r="AH10" s="255" t="s">
        <v>2</v>
      </c>
      <c r="AI10" s="255">
        <v>70</v>
      </c>
      <c r="AJ10" s="255"/>
      <c r="AK10" s="255">
        <v>10</v>
      </c>
      <c r="AL10" s="255" t="s">
        <v>2641</v>
      </c>
    </row>
    <row r="11" spans="1:38" s="792" customFormat="1" ht="15.95" customHeight="1">
      <c r="A11" s="256"/>
      <c r="B11" s="257">
        <v>43602</v>
      </c>
      <c r="C11" s="713" t="str">
        <f t="shared" si="4"/>
        <v>*PDR1905-1261*</v>
      </c>
      <c r="D11" s="672" t="s">
        <v>2650</v>
      </c>
      <c r="E11" s="256" t="s">
        <v>2646</v>
      </c>
      <c r="F11" s="256"/>
      <c r="G11" s="297" t="s">
        <v>2645</v>
      </c>
      <c r="H11" s="258" t="s">
        <v>2383</v>
      </c>
      <c r="I11" s="258" t="s">
        <v>2644</v>
      </c>
      <c r="J11" s="256">
        <v>2060</v>
      </c>
      <c r="K11" s="257">
        <v>22786</v>
      </c>
      <c r="L11" s="258" t="s">
        <v>2643</v>
      </c>
      <c r="M11" s="260" t="s">
        <v>2642</v>
      </c>
      <c r="N11" s="672" t="s">
        <v>2147</v>
      </c>
      <c r="O11" s="672" t="s">
        <v>1291</v>
      </c>
      <c r="P11" s="258"/>
      <c r="Q11" s="258"/>
      <c r="R11" s="257">
        <v>43829</v>
      </c>
      <c r="S11" s="256">
        <v>2065</v>
      </c>
      <c r="T11" s="804" t="s">
        <v>2208</v>
      </c>
      <c r="U11" s="860" t="s">
        <v>1568</v>
      </c>
      <c r="V11" s="879" t="s">
        <v>2208</v>
      </c>
      <c r="W11" s="259"/>
      <c r="X11" s="680" t="s">
        <v>1828</v>
      </c>
      <c r="Y11" s="674" t="s">
        <v>1534</v>
      </c>
      <c r="Z11" s="672">
        <v>526</v>
      </c>
      <c r="AA11" s="261">
        <v>1755</v>
      </c>
      <c r="AB11" s="329">
        <f t="shared" si="2"/>
        <v>29.5</v>
      </c>
      <c r="AC11" s="329" t="e">
        <f t="shared" si="5"/>
        <v>#REF!</v>
      </c>
      <c r="AD11" s="340" t="e">
        <f t="shared" si="3"/>
        <v>#REF!</v>
      </c>
      <c r="AE11" s="341" t="e">
        <f t="shared" si="0"/>
        <v>#REF!</v>
      </c>
      <c r="AF11" s="340" t="e">
        <f t="shared" si="1"/>
        <v>#REF!</v>
      </c>
      <c r="AG11" s="262" t="s">
        <v>1330</v>
      </c>
      <c r="AH11" s="255" t="s">
        <v>2</v>
      </c>
      <c r="AI11" s="255">
        <v>70</v>
      </c>
      <c r="AJ11" s="255"/>
      <c r="AK11" s="255">
        <v>10</v>
      </c>
      <c r="AL11" s="255" t="s">
        <v>2641</v>
      </c>
    </row>
    <row r="12" spans="1:38" s="792" customFormat="1" ht="15.95" customHeight="1">
      <c r="A12" s="256"/>
      <c r="B12" s="257">
        <v>43602</v>
      </c>
      <c r="C12" s="713" t="str">
        <f t="shared" si="4"/>
        <v>*PDR1905-1263*</v>
      </c>
      <c r="D12" s="672" t="s">
        <v>2649</v>
      </c>
      <c r="E12" s="256" t="s">
        <v>2646</v>
      </c>
      <c r="F12" s="256"/>
      <c r="G12" s="297" t="s">
        <v>2645</v>
      </c>
      <c r="H12" s="258" t="s">
        <v>2383</v>
      </c>
      <c r="I12" s="258" t="s">
        <v>2644</v>
      </c>
      <c r="J12" s="256">
        <v>2060</v>
      </c>
      <c r="K12" s="257">
        <v>22786</v>
      </c>
      <c r="L12" s="258" t="s">
        <v>2643</v>
      </c>
      <c r="M12" s="260" t="s">
        <v>2642</v>
      </c>
      <c r="N12" s="672" t="s">
        <v>2147</v>
      </c>
      <c r="O12" s="672" t="s">
        <v>1291</v>
      </c>
      <c r="P12" s="258"/>
      <c r="Q12" s="258"/>
      <c r="R12" s="257">
        <v>43829</v>
      </c>
      <c r="S12" s="256">
        <v>2065</v>
      </c>
      <c r="T12" s="804" t="s">
        <v>2208</v>
      </c>
      <c r="U12" s="860" t="s">
        <v>1568</v>
      </c>
      <c r="V12" s="879" t="s">
        <v>2208</v>
      </c>
      <c r="W12" s="259"/>
      <c r="X12" s="680" t="s">
        <v>1828</v>
      </c>
      <c r="Y12" s="674" t="s">
        <v>1534</v>
      </c>
      <c r="Z12" s="672">
        <v>526</v>
      </c>
      <c r="AA12" s="261">
        <v>1755</v>
      </c>
      <c r="AB12" s="329">
        <f t="shared" si="2"/>
        <v>29.5</v>
      </c>
      <c r="AC12" s="329" t="e">
        <f t="shared" si="5"/>
        <v>#REF!</v>
      </c>
      <c r="AD12" s="340" t="e">
        <f t="shared" si="3"/>
        <v>#REF!</v>
      </c>
      <c r="AE12" s="341" t="e">
        <f t="shared" si="0"/>
        <v>#REF!</v>
      </c>
      <c r="AF12" s="340" t="e">
        <f t="shared" si="1"/>
        <v>#REF!</v>
      </c>
      <c r="AG12" s="262" t="s">
        <v>1330</v>
      </c>
      <c r="AH12" s="255" t="s">
        <v>2</v>
      </c>
      <c r="AI12" s="255">
        <v>70</v>
      </c>
      <c r="AJ12" s="255"/>
      <c r="AK12" s="255">
        <v>10</v>
      </c>
      <c r="AL12" s="255" t="s">
        <v>2641</v>
      </c>
    </row>
    <row r="13" spans="1:38" s="792" customFormat="1" ht="15.95" customHeight="1">
      <c r="A13" s="256"/>
      <c r="B13" s="257">
        <v>43602</v>
      </c>
      <c r="C13" s="713" t="str">
        <f t="shared" si="4"/>
        <v>*PDR1905-1265*</v>
      </c>
      <c r="D13" s="672" t="s">
        <v>2648</v>
      </c>
      <c r="E13" s="256" t="s">
        <v>2646</v>
      </c>
      <c r="F13" s="256"/>
      <c r="G13" s="297" t="s">
        <v>2645</v>
      </c>
      <c r="H13" s="258" t="s">
        <v>2383</v>
      </c>
      <c r="I13" s="258" t="s">
        <v>2644</v>
      </c>
      <c r="J13" s="256">
        <v>2060</v>
      </c>
      <c r="K13" s="257">
        <v>22786</v>
      </c>
      <c r="L13" s="258" t="s">
        <v>2643</v>
      </c>
      <c r="M13" s="260" t="s">
        <v>2642</v>
      </c>
      <c r="N13" s="672" t="s">
        <v>2147</v>
      </c>
      <c r="O13" s="672" t="s">
        <v>1291</v>
      </c>
      <c r="P13" s="258"/>
      <c r="Q13" s="258"/>
      <c r="R13" s="257">
        <v>43829</v>
      </c>
      <c r="S13" s="256">
        <v>2065</v>
      </c>
      <c r="T13" s="804" t="s">
        <v>2208</v>
      </c>
      <c r="U13" s="860" t="s">
        <v>1568</v>
      </c>
      <c r="V13" s="879" t="s">
        <v>2208</v>
      </c>
      <c r="W13" s="259"/>
      <c r="X13" s="680" t="s">
        <v>1828</v>
      </c>
      <c r="Y13" s="674" t="s">
        <v>1534</v>
      </c>
      <c r="Z13" s="672">
        <v>526</v>
      </c>
      <c r="AA13" s="261">
        <v>1755</v>
      </c>
      <c r="AB13" s="329">
        <f t="shared" si="2"/>
        <v>29.5</v>
      </c>
      <c r="AC13" s="329" t="e">
        <f t="shared" si="5"/>
        <v>#REF!</v>
      </c>
      <c r="AD13" s="340" t="e">
        <f t="shared" si="3"/>
        <v>#REF!</v>
      </c>
      <c r="AE13" s="341" t="e">
        <f t="shared" si="0"/>
        <v>#REF!</v>
      </c>
      <c r="AF13" s="340" t="e">
        <f t="shared" si="1"/>
        <v>#REF!</v>
      </c>
      <c r="AG13" s="262" t="s">
        <v>1330</v>
      </c>
      <c r="AH13" s="255" t="s">
        <v>2</v>
      </c>
      <c r="AI13" s="255">
        <v>70</v>
      </c>
      <c r="AJ13" s="255"/>
      <c r="AK13" s="255">
        <v>10</v>
      </c>
      <c r="AL13" s="255" t="s">
        <v>2641</v>
      </c>
    </row>
    <row r="14" spans="1:38" s="792" customFormat="1" ht="15.95" customHeight="1">
      <c r="A14" s="256"/>
      <c r="B14" s="257">
        <v>43602</v>
      </c>
      <c r="C14" s="713" t="str">
        <f t="shared" si="4"/>
        <v>*PDR1905-1267*</v>
      </c>
      <c r="D14" s="672" t="s">
        <v>2647</v>
      </c>
      <c r="E14" s="256" t="s">
        <v>2646</v>
      </c>
      <c r="F14" s="256"/>
      <c r="G14" s="297" t="s">
        <v>2645</v>
      </c>
      <c r="H14" s="258" t="s">
        <v>2383</v>
      </c>
      <c r="I14" s="258" t="s">
        <v>2644</v>
      </c>
      <c r="J14" s="256">
        <v>2060</v>
      </c>
      <c r="K14" s="257">
        <v>22786</v>
      </c>
      <c r="L14" s="258" t="s">
        <v>2643</v>
      </c>
      <c r="M14" s="260" t="s">
        <v>2642</v>
      </c>
      <c r="N14" s="672" t="s">
        <v>2147</v>
      </c>
      <c r="O14" s="672" t="s">
        <v>1291</v>
      </c>
      <c r="P14" s="258"/>
      <c r="Q14" s="258"/>
      <c r="R14" s="257">
        <v>43829</v>
      </c>
      <c r="S14" s="256">
        <v>2065</v>
      </c>
      <c r="T14" s="804" t="s">
        <v>2208</v>
      </c>
      <c r="U14" s="860" t="s">
        <v>1568</v>
      </c>
      <c r="V14" s="879" t="s">
        <v>2208</v>
      </c>
      <c r="W14" s="259"/>
      <c r="X14" s="680" t="s">
        <v>1828</v>
      </c>
      <c r="Y14" s="674" t="s">
        <v>1534</v>
      </c>
      <c r="Z14" s="672">
        <v>526</v>
      </c>
      <c r="AA14" s="261">
        <v>1755</v>
      </c>
      <c r="AB14" s="329">
        <f t="shared" si="2"/>
        <v>29.5</v>
      </c>
      <c r="AC14" s="329" t="e">
        <f t="shared" si="5"/>
        <v>#REF!</v>
      </c>
      <c r="AD14" s="340" t="e">
        <f t="shared" si="3"/>
        <v>#REF!</v>
      </c>
      <c r="AE14" s="341" t="e">
        <f t="shared" si="0"/>
        <v>#REF!</v>
      </c>
      <c r="AF14" s="340" t="e">
        <f t="shared" si="1"/>
        <v>#REF!</v>
      </c>
      <c r="AG14" s="262" t="s">
        <v>1330</v>
      </c>
      <c r="AH14" s="255" t="s">
        <v>2</v>
      </c>
      <c r="AI14" s="255">
        <v>70</v>
      </c>
      <c r="AJ14" s="255"/>
      <c r="AK14" s="255">
        <v>10</v>
      </c>
      <c r="AL14" s="255" t="s">
        <v>2641</v>
      </c>
    </row>
    <row r="15" spans="1:38" s="792" customFormat="1" ht="18" customHeight="1">
      <c r="A15" s="256"/>
      <c r="B15" s="257"/>
      <c r="C15" s="713"/>
      <c r="D15" s="672"/>
      <c r="E15" s="256"/>
      <c r="F15" s="256"/>
      <c r="G15" s="297"/>
      <c r="H15" s="258"/>
      <c r="I15" s="258"/>
      <c r="J15" s="256"/>
      <c r="K15" s="257"/>
      <c r="L15" s="258"/>
      <c r="M15" s="260"/>
      <c r="N15" s="672"/>
      <c r="O15" s="257"/>
      <c r="P15" s="257"/>
      <c r="Q15" s="257"/>
      <c r="R15" s="257"/>
      <c r="S15" s="256"/>
      <c r="T15" s="256"/>
      <c r="U15" s="256"/>
      <c r="V15" s="256"/>
      <c r="W15" s="259"/>
      <c r="X15" s="680"/>
      <c r="Y15" s="260"/>
      <c r="Z15" s="672"/>
      <c r="AA15" s="261"/>
      <c r="AB15" s="1319"/>
      <c r="AC15" s="1319"/>
      <c r="AD15" s="262"/>
      <c r="AE15" s="1320"/>
      <c r="AF15" s="262"/>
      <c r="AG15" s="262"/>
      <c r="AH15" s="846"/>
      <c r="AI15" s="846"/>
      <c r="AJ15" s="846"/>
    </row>
    <row r="16" spans="1:38" s="792" customFormat="1" ht="18" customHeight="1">
      <c r="A16" s="256"/>
      <c r="B16" s="257">
        <v>43640</v>
      </c>
      <c r="C16" s="713" t="str">
        <f t="shared" ref="C16:C23" si="6">"*"&amp;D16&amp;"*"</f>
        <v>*PDR1906-1492*</v>
      </c>
      <c r="D16" s="672" t="s">
        <v>4708</v>
      </c>
      <c r="E16" s="256" t="s">
        <v>4686</v>
      </c>
      <c r="F16" s="256"/>
      <c r="G16" s="297" t="s">
        <v>2552</v>
      </c>
      <c r="H16" s="258" t="s">
        <v>2551</v>
      </c>
      <c r="I16" s="258" t="s">
        <v>2550</v>
      </c>
      <c r="J16" s="256">
        <v>2060</v>
      </c>
      <c r="K16" s="257">
        <v>22821</v>
      </c>
      <c r="L16" s="258" t="s">
        <v>2549</v>
      </c>
      <c r="M16" s="260" t="s">
        <v>2548</v>
      </c>
      <c r="N16" s="672" t="s">
        <v>2147</v>
      </c>
      <c r="O16" s="257" t="s">
        <v>1291</v>
      </c>
      <c r="P16" s="257"/>
      <c r="Q16" s="257"/>
      <c r="R16" s="257">
        <v>43829</v>
      </c>
      <c r="S16" s="256">
        <v>2060</v>
      </c>
      <c r="T16" s="857" t="s">
        <v>2209</v>
      </c>
      <c r="U16" s="860" t="s">
        <v>1568</v>
      </c>
      <c r="V16" s="857" t="s">
        <v>2209</v>
      </c>
      <c r="W16" s="259"/>
      <c r="X16" s="680" t="s">
        <v>1828</v>
      </c>
      <c r="Y16" s="260" t="s">
        <v>2152</v>
      </c>
      <c r="Z16" s="672">
        <v>508</v>
      </c>
      <c r="AA16" s="261">
        <v>1675</v>
      </c>
      <c r="AB16" s="1319">
        <f t="shared" ref="AB16:AB23" si="7">S16/AI16+AJ16</f>
        <v>29.428571428571427</v>
      </c>
      <c r="AC16" s="1319">
        <f>AB16+'24-6'!AC21</f>
        <v>539.79857142857156</v>
      </c>
      <c r="AD16" s="262">
        <f t="shared" ref="AD16:AD23" si="8">(8+(AC16/60))</f>
        <v>16.996642857142859</v>
      </c>
      <c r="AE16" s="1320">
        <f t="shared" ref="AE16:AE23" si="9">FLOOR(AD16,1)</f>
        <v>16</v>
      </c>
      <c r="AF16" s="262">
        <f t="shared" ref="AF16:AF23" si="10">(AE16+((AD16-AE16)*60*0.01))</f>
        <v>16.597985714285716</v>
      </c>
      <c r="AG16" s="262" t="s">
        <v>1330</v>
      </c>
      <c r="AH16" s="255" t="s">
        <v>2</v>
      </c>
      <c r="AI16" s="846">
        <v>70</v>
      </c>
      <c r="AJ16" s="846"/>
      <c r="AK16" s="792">
        <v>10</v>
      </c>
      <c r="AL16" s="792" t="s">
        <v>2547</v>
      </c>
    </row>
    <row r="17" spans="1:38" s="792" customFormat="1" ht="18" customHeight="1">
      <c r="A17" s="256"/>
      <c r="B17" s="257">
        <v>43640</v>
      </c>
      <c r="C17" s="713" t="str">
        <f t="shared" si="6"/>
        <v>*PDR1906-1494*</v>
      </c>
      <c r="D17" s="672" t="s">
        <v>4709</v>
      </c>
      <c r="E17" s="256" t="s">
        <v>4686</v>
      </c>
      <c r="F17" s="256"/>
      <c r="G17" s="297" t="s">
        <v>2552</v>
      </c>
      <c r="H17" s="258" t="s">
        <v>2551</v>
      </c>
      <c r="I17" s="258" t="s">
        <v>2550</v>
      </c>
      <c r="J17" s="256">
        <v>2060</v>
      </c>
      <c r="K17" s="257">
        <v>22821</v>
      </c>
      <c r="L17" s="258" t="s">
        <v>2549</v>
      </c>
      <c r="M17" s="260" t="s">
        <v>2548</v>
      </c>
      <c r="N17" s="672" t="s">
        <v>2147</v>
      </c>
      <c r="O17" s="257" t="s">
        <v>1291</v>
      </c>
      <c r="P17" s="257"/>
      <c r="Q17" s="257"/>
      <c r="R17" s="257">
        <v>43829</v>
      </c>
      <c r="S17" s="256">
        <v>2060</v>
      </c>
      <c r="T17" s="857" t="s">
        <v>2209</v>
      </c>
      <c r="U17" s="860" t="s">
        <v>1568</v>
      </c>
      <c r="V17" s="857" t="s">
        <v>2209</v>
      </c>
      <c r="W17" s="259"/>
      <c r="X17" s="680" t="s">
        <v>1828</v>
      </c>
      <c r="Y17" s="260" t="s">
        <v>2152</v>
      </c>
      <c r="Z17" s="672">
        <v>508</v>
      </c>
      <c r="AA17" s="261">
        <v>1675</v>
      </c>
      <c r="AB17" s="1319">
        <f t="shared" si="7"/>
        <v>29.428571428571427</v>
      </c>
      <c r="AC17" s="1319">
        <f t="shared" ref="AC17:AC23" si="11">AB17+AC16</f>
        <v>569.22714285714301</v>
      </c>
      <c r="AD17" s="262">
        <f t="shared" si="8"/>
        <v>17.48711904761905</v>
      </c>
      <c r="AE17" s="1320">
        <f t="shared" si="9"/>
        <v>17</v>
      </c>
      <c r="AF17" s="262">
        <f t="shared" si="10"/>
        <v>17.292271428571429</v>
      </c>
      <c r="AG17" s="262" t="s">
        <v>1330</v>
      </c>
      <c r="AH17" s="255" t="s">
        <v>2</v>
      </c>
      <c r="AI17" s="846">
        <v>70</v>
      </c>
      <c r="AJ17" s="846"/>
      <c r="AK17" s="792">
        <v>10</v>
      </c>
      <c r="AL17" s="792" t="s">
        <v>2547</v>
      </c>
    </row>
    <row r="18" spans="1:38" s="792" customFormat="1" ht="18" customHeight="1">
      <c r="A18" s="256"/>
      <c r="B18" s="257">
        <v>43640</v>
      </c>
      <c r="C18" s="713" t="str">
        <f t="shared" si="6"/>
        <v>*PDR1906-1496*</v>
      </c>
      <c r="D18" s="672" t="s">
        <v>4710</v>
      </c>
      <c r="E18" s="256" t="s">
        <v>4686</v>
      </c>
      <c r="F18" s="256"/>
      <c r="G18" s="297" t="s">
        <v>2552</v>
      </c>
      <c r="H18" s="258" t="s">
        <v>2551</v>
      </c>
      <c r="I18" s="258" t="s">
        <v>2550</v>
      </c>
      <c r="J18" s="256">
        <v>2060</v>
      </c>
      <c r="K18" s="257">
        <v>22821</v>
      </c>
      <c r="L18" s="258" t="s">
        <v>2549</v>
      </c>
      <c r="M18" s="260" t="s">
        <v>2548</v>
      </c>
      <c r="N18" s="672" t="s">
        <v>2147</v>
      </c>
      <c r="O18" s="257" t="s">
        <v>1291</v>
      </c>
      <c r="P18" s="257"/>
      <c r="Q18" s="257"/>
      <c r="R18" s="257">
        <v>43829</v>
      </c>
      <c r="S18" s="256">
        <v>2060</v>
      </c>
      <c r="T18" s="857" t="s">
        <v>2209</v>
      </c>
      <c r="U18" s="860" t="s">
        <v>1568</v>
      </c>
      <c r="V18" s="857" t="s">
        <v>2209</v>
      </c>
      <c r="W18" s="259"/>
      <c r="X18" s="680" t="s">
        <v>1828</v>
      </c>
      <c r="Y18" s="260" t="s">
        <v>2152</v>
      </c>
      <c r="Z18" s="672">
        <v>508</v>
      </c>
      <c r="AA18" s="261">
        <v>1675</v>
      </c>
      <c r="AB18" s="1319">
        <f t="shared" si="7"/>
        <v>29.428571428571427</v>
      </c>
      <c r="AC18" s="1319">
        <f t="shared" si="11"/>
        <v>598.65571428571445</v>
      </c>
      <c r="AD18" s="262">
        <f t="shared" si="8"/>
        <v>17.97759523809524</v>
      </c>
      <c r="AE18" s="1320">
        <f t="shared" si="9"/>
        <v>17</v>
      </c>
      <c r="AF18" s="262">
        <f t="shared" si="10"/>
        <v>17.586557142857146</v>
      </c>
      <c r="AG18" s="262" t="s">
        <v>1330</v>
      </c>
      <c r="AH18" s="255" t="s">
        <v>2</v>
      </c>
      <c r="AI18" s="846">
        <v>70</v>
      </c>
      <c r="AJ18" s="846"/>
      <c r="AK18" s="792">
        <v>10</v>
      </c>
      <c r="AL18" s="792" t="s">
        <v>2547</v>
      </c>
    </row>
    <row r="19" spans="1:38" s="792" customFormat="1" ht="18" customHeight="1">
      <c r="A19" s="256"/>
      <c r="B19" s="257">
        <v>43640</v>
      </c>
      <c r="C19" s="713" t="str">
        <f t="shared" si="6"/>
        <v>*PDR1906-1498*</v>
      </c>
      <c r="D19" s="672" t="s">
        <v>4711</v>
      </c>
      <c r="E19" s="256" t="s">
        <v>4686</v>
      </c>
      <c r="F19" s="256"/>
      <c r="G19" s="297" t="s">
        <v>2552</v>
      </c>
      <c r="H19" s="258" t="s">
        <v>2551</v>
      </c>
      <c r="I19" s="258" t="s">
        <v>2550</v>
      </c>
      <c r="J19" s="256">
        <v>2060</v>
      </c>
      <c r="K19" s="257">
        <v>22821</v>
      </c>
      <c r="L19" s="258" t="s">
        <v>2549</v>
      </c>
      <c r="M19" s="260" t="s">
        <v>2548</v>
      </c>
      <c r="N19" s="672" t="s">
        <v>2147</v>
      </c>
      <c r="O19" s="257" t="s">
        <v>1291</v>
      </c>
      <c r="P19" s="257"/>
      <c r="Q19" s="257"/>
      <c r="R19" s="257">
        <v>43829</v>
      </c>
      <c r="S19" s="256">
        <v>2060</v>
      </c>
      <c r="T19" s="857" t="s">
        <v>2209</v>
      </c>
      <c r="U19" s="860" t="s">
        <v>1568</v>
      </c>
      <c r="V19" s="857" t="s">
        <v>2209</v>
      </c>
      <c r="W19" s="259"/>
      <c r="X19" s="680" t="s">
        <v>1828</v>
      </c>
      <c r="Y19" s="260" t="s">
        <v>2152</v>
      </c>
      <c r="Z19" s="672">
        <v>508</v>
      </c>
      <c r="AA19" s="261">
        <v>1675</v>
      </c>
      <c r="AB19" s="1319">
        <f t="shared" si="7"/>
        <v>29.428571428571427</v>
      </c>
      <c r="AC19" s="1319">
        <f t="shared" si="11"/>
        <v>628.0842857142859</v>
      </c>
      <c r="AD19" s="262">
        <f t="shared" si="8"/>
        <v>18.468071428571431</v>
      </c>
      <c r="AE19" s="1320">
        <f t="shared" si="9"/>
        <v>18</v>
      </c>
      <c r="AF19" s="262">
        <f t="shared" si="10"/>
        <v>18.280842857142858</v>
      </c>
      <c r="AG19" s="262" t="s">
        <v>1330</v>
      </c>
      <c r="AH19" s="255" t="s">
        <v>2</v>
      </c>
      <c r="AI19" s="846">
        <v>70</v>
      </c>
      <c r="AJ19" s="846"/>
      <c r="AK19" s="792">
        <v>10</v>
      </c>
      <c r="AL19" s="792" t="s">
        <v>2547</v>
      </c>
    </row>
    <row r="20" spans="1:38" s="792" customFormat="1" ht="18" customHeight="1">
      <c r="A20" s="256"/>
      <c r="B20" s="257">
        <v>43640</v>
      </c>
      <c r="C20" s="713" t="str">
        <f t="shared" si="6"/>
        <v>*PDR1906-1500*</v>
      </c>
      <c r="D20" s="672" t="s">
        <v>4712</v>
      </c>
      <c r="E20" s="256" t="s">
        <v>4686</v>
      </c>
      <c r="F20" s="256"/>
      <c r="G20" s="297" t="s">
        <v>2552</v>
      </c>
      <c r="H20" s="258" t="s">
        <v>2551</v>
      </c>
      <c r="I20" s="258" t="s">
        <v>2550</v>
      </c>
      <c r="J20" s="256">
        <v>2060</v>
      </c>
      <c r="K20" s="257">
        <v>22821</v>
      </c>
      <c r="L20" s="258" t="s">
        <v>2549</v>
      </c>
      <c r="M20" s="260" t="s">
        <v>2548</v>
      </c>
      <c r="N20" s="672" t="s">
        <v>2147</v>
      </c>
      <c r="O20" s="257" t="s">
        <v>1291</v>
      </c>
      <c r="P20" s="257"/>
      <c r="Q20" s="257"/>
      <c r="R20" s="257">
        <v>43829</v>
      </c>
      <c r="S20" s="256">
        <v>2060</v>
      </c>
      <c r="T20" s="857" t="s">
        <v>2209</v>
      </c>
      <c r="U20" s="860" t="s">
        <v>1568</v>
      </c>
      <c r="V20" s="857" t="s">
        <v>2209</v>
      </c>
      <c r="W20" s="259"/>
      <c r="X20" s="680" t="s">
        <v>1828</v>
      </c>
      <c r="Y20" s="260" t="s">
        <v>2152</v>
      </c>
      <c r="Z20" s="672">
        <v>508</v>
      </c>
      <c r="AA20" s="261">
        <v>1675</v>
      </c>
      <c r="AB20" s="1319">
        <f t="shared" si="7"/>
        <v>29.428571428571427</v>
      </c>
      <c r="AC20" s="1319">
        <f t="shared" si="11"/>
        <v>657.51285714285734</v>
      </c>
      <c r="AD20" s="262">
        <f t="shared" si="8"/>
        <v>18.958547619047621</v>
      </c>
      <c r="AE20" s="1320">
        <f t="shared" si="9"/>
        <v>18</v>
      </c>
      <c r="AF20" s="262">
        <f t="shared" si="10"/>
        <v>18.575128571428571</v>
      </c>
      <c r="AG20" s="262" t="s">
        <v>1330</v>
      </c>
      <c r="AH20" s="255" t="s">
        <v>2</v>
      </c>
      <c r="AI20" s="846">
        <v>70</v>
      </c>
      <c r="AJ20" s="846"/>
      <c r="AK20" s="792">
        <v>10</v>
      </c>
      <c r="AL20" s="792" t="s">
        <v>2547</v>
      </c>
    </row>
    <row r="21" spans="1:38" s="792" customFormat="1" ht="18" customHeight="1">
      <c r="A21" s="256"/>
      <c r="B21" s="257">
        <v>43640</v>
      </c>
      <c r="C21" s="713" t="str">
        <f t="shared" si="6"/>
        <v>*PDR1906-1502*</v>
      </c>
      <c r="D21" s="672" t="s">
        <v>4713</v>
      </c>
      <c r="E21" s="256" t="s">
        <v>4686</v>
      </c>
      <c r="F21" s="256"/>
      <c r="G21" s="297" t="s">
        <v>2552</v>
      </c>
      <c r="H21" s="258" t="s">
        <v>2551</v>
      </c>
      <c r="I21" s="258" t="s">
        <v>2550</v>
      </c>
      <c r="J21" s="256">
        <v>2060</v>
      </c>
      <c r="K21" s="257">
        <v>22821</v>
      </c>
      <c r="L21" s="258" t="s">
        <v>2549</v>
      </c>
      <c r="M21" s="260" t="s">
        <v>2548</v>
      </c>
      <c r="N21" s="672" t="s">
        <v>2147</v>
      </c>
      <c r="O21" s="257" t="s">
        <v>1291</v>
      </c>
      <c r="P21" s="257"/>
      <c r="Q21" s="257"/>
      <c r="R21" s="257">
        <v>43829</v>
      </c>
      <c r="S21" s="256">
        <v>2060</v>
      </c>
      <c r="T21" s="857" t="s">
        <v>2209</v>
      </c>
      <c r="U21" s="860" t="s">
        <v>1568</v>
      </c>
      <c r="V21" s="857" t="s">
        <v>2209</v>
      </c>
      <c r="W21" s="259"/>
      <c r="X21" s="680" t="s">
        <v>1828</v>
      </c>
      <c r="Y21" s="260" t="s">
        <v>2152</v>
      </c>
      <c r="Z21" s="672">
        <v>508</v>
      </c>
      <c r="AA21" s="261">
        <v>1675</v>
      </c>
      <c r="AB21" s="1319">
        <f t="shared" si="7"/>
        <v>29.428571428571427</v>
      </c>
      <c r="AC21" s="1319">
        <f t="shared" si="11"/>
        <v>686.94142857142879</v>
      </c>
      <c r="AD21" s="262">
        <f t="shared" si="8"/>
        <v>19.449023809523815</v>
      </c>
      <c r="AE21" s="1320">
        <f t="shared" si="9"/>
        <v>19</v>
      </c>
      <c r="AF21" s="262">
        <f t="shared" si="10"/>
        <v>19.269414285714291</v>
      </c>
      <c r="AG21" s="262" t="s">
        <v>1330</v>
      </c>
      <c r="AH21" s="255" t="s">
        <v>2</v>
      </c>
      <c r="AI21" s="846">
        <v>70</v>
      </c>
      <c r="AJ21" s="846"/>
      <c r="AK21" s="792">
        <v>10</v>
      </c>
      <c r="AL21" s="792" t="s">
        <v>2547</v>
      </c>
    </row>
    <row r="22" spans="1:38" s="792" customFormat="1" ht="18" customHeight="1">
      <c r="A22" s="256"/>
      <c r="B22" s="257">
        <v>43640</v>
      </c>
      <c r="C22" s="713" t="str">
        <f t="shared" si="6"/>
        <v>*PDR1906-1504*</v>
      </c>
      <c r="D22" s="672" t="s">
        <v>4714</v>
      </c>
      <c r="E22" s="256" t="s">
        <v>4686</v>
      </c>
      <c r="F22" s="256"/>
      <c r="G22" s="297" t="s">
        <v>2552</v>
      </c>
      <c r="H22" s="258" t="s">
        <v>2551</v>
      </c>
      <c r="I22" s="258" t="s">
        <v>2550</v>
      </c>
      <c r="J22" s="256">
        <v>2060</v>
      </c>
      <c r="K22" s="257">
        <v>22821</v>
      </c>
      <c r="L22" s="258" t="s">
        <v>2549</v>
      </c>
      <c r="M22" s="260" t="s">
        <v>2548</v>
      </c>
      <c r="N22" s="672" t="s">
        <v>2147</v>
      </c>
      <c r="O22" s="257" t="s">
        <v>1291</v>
      </c>
      <c r="P22" s="257"/>
      <c r="Q22" s="257"/>
      <c r="R22" s="257">
        <v>43829</v>
      </c>
      <c r="S22" s="256">
        <v>2060</v>
      </c>
      <c r="T22" s="857" t="s">
        <v>2209</v>
      </c>
      <c r="U22" s="860" t="s">
        <v>1568</v>
      </c>
      <c r="V22" s="857" t="s">
        <v>2209</v>
      </c>
      <c r="W22" s="259"/>
      <c r="X22" s="680" t="s">
        <v>1828</v>
      </c>
      <c r="Y22" s="260" t="s">
        <v>2152</v>
      </c>
      <c r="Z22" s="672">
        <v>508</v>
      </c>
      <c r="AA22" s="261">
        <v>1675</v>
      </c>
      <c r="AB22" s="1319">
        <f t="shared" si="7"/>
        <v>29.428571428571427</v>
      </c>
      <c r="AC22" s="1319">
        <f t="shared" si="11"/>
        <v>716.37000000000023</v>
      </c>
      <c r="AD22" s="262">
        <f t="shared" si="8"/>
        <v>19.939500000000002</v>
      </c>
      <c r="AE22" s="1320">
        <f t="shared" si="9"/>
        <v>19</v>
      </c>
      <c r="AF22" s="262">
        <f t="shared" si="10"/>
        <v>19.563700000000001</v>
      </c>
      <c r="AG22" s="262" t="s">
        <v>1330</v>
      </c>
      <c r="AH22" s="255" t="s">
        <v>2</v>
      </c>
      <c r="AI22" s="846">
        <v>70</v>
      </c>
      <c r="AJ22" s="846"/>
      <c r="AK22" s="792">
        <v>10</v>
      </c>
      <c r="AL22" s="792" t="s">
        <v>2547</v>
      </c>
    </row>
    <row r="23" spans="1:38" s="792" customFormat="1" ht="18" customHeight="1">
      <c r="A23" s="256"/>
      <c r="B23" s="257">
        <v>43640</v>
      </c>
      <c r="C23" s="713" t="str">
        <f t="shared" si="6"/>
        <v>*PDR1906-1506*</v>
      </c>
      <c r="D23" s="672" t="s">
        <v>4715</v>
      </c>
      <c r="E23" s="256" t="s">
        <v>4686</v>
      </c>
      <c r="F23" s="256"/>
      <c r="G23" s="297" t="s">
        <v>2552</v>
      </c>
      <c r="H23" s="258" t="s">
        <v>2551</v>
      </c>
      <c r="I23" s="258" t="s">
        <v>2550</v>
      </c>
      <c r="J23" s="256">
        <v>2060</v>
      </c>
      <c r="K23" s="257">
        <v>22821</v>
      </c>
      <c r="L23" s="258" t="s">
        <v>2549</v>
      </c>
      <c r="M23" s="260" t="s">
        <v>2548</v>
      </c>
      <c r="N23" s="672" t="s">
        <v>2147</v>
      </c>
      <c r="O23" s="257" t="s">
        <v>1291</v>
      </c>
      <c r="P23" s="257"/>
      <c r="Q23" s="257"/>
      <c r="R23" s="257">
        <v>43829</v>
      </c>
      <c r="S23" s="256">
        <v>2060</v>
      </c>
      <c r="T23" s="857" t="s">
        <v>2209</v>
      </c>
      <c r="U23" s="860" t="s">
        <v>1568</v>
      </c>
      <c r="V23" s="857" t="s">
        <v>2209</v>
      </c>
      <c r="W23" s="259"/>
      <c r="X23" s="680" t="s">
        <v>1828</v>
      </c>
      <c r="Y23" s="260" t="s">
        <v>2152</v>
      </c>
      <c r="Z23" s="672">
        <v>508</v>
      </c>
      <c r="AA23" s="261">
        <v>1675</v>
      </c>
      <c r="AB23" s="1319">
        <f t="shared" si="7"/>
        <v>29.428571428571427</v>
      </c>
      <c r="AC23" s="1319">
        <f t="shared" si="11"/>
        <v>745.79857142857168</v>
      </c>
      <c r="AD23" s="262">
        <f t="shared" si="8"/>
        <v>20.429976190476197</v>
      </c>
      <c r="AE23" s="1320">
        <f t="shared" si="9"/>
        <v>20</v>
      </c>
      <c r="AF23" s="262">
        <f t="shared" si="10"/>
        <v>20.257985714285716</v>
      </c>
      <c r="AG23" s="262" t="s">
        <v>1330</v>
      </c>
      <c r="AH23" s="255" t="s">
        <v>2</v>
      </c>
      <c r="AI23" s="846">
        <v>70</v>
      </c>
      <c r="AJ23" s="846"/>
      <c r="AK23" s="792">
        <v>10</v>
      </c>
      <c r="AL23" s="792" t="s">
        <v>2547</v>
      </c>
    </row>
    <row r="24" spans="1:38" s="792" customFormat="1" ht="18" customHeight="1">
      <c r="A24" s="256"/>
      <c r="B24" s="257"/>
      <c r="C24" s="713"/>
      <c r="D24" s="672"/>
      <c r="E24" s="256"/>
      <c r="F24" s="256"/>
      <c r="G24" s="297"/>
      <c r="H24" s="258"/>
      <c r="I24" s="258"/>
      <c r="J24" s="256"/>
      <c r="K24" s="257"/>
      <c r="L24" s="258"/>
      <c r="M24" s="260"/>
      <c r="N24" s="672"/>
      <c r="O24" s="257"/>
      <c r="P24" s="257"/>
      <c r="Q24" s="257"/>
      <c r="R24" s="257"/>
      <c r="S24" s="256"/>
      <c r="T24" s="256"/>
      <c r="U24" s="857"/>
      <c r="V24" s="256"/>
      <c r="W24" s="259"/>
      <c r="X24" s="680"/>
      <c r="Y24" s="260"/>
      <c r="Z24" s="672"/>
      <c r="AA24" s="261"/>
      <c r="AB24" s="945"/>
      <c r="AC24" s="945"/>
      <c r="AD24" s="943"/>
      <c r="AE24" s="944"/>
      <c r="AF24" s="943"/>
      <c r="AG24" s="262"/>
      <c r="AH24" s="846"/>
      <c r="AI24" s="846"/>
      <c r="AJ24" s="846"/>
    </row>
    <row r="28" spans="1:38" s="792" customFormat="1" ht="15.95" customHeight="1">
      <c r="A28" s="256"/>
      <c r="B28" s="257"/>
      <c r="C28" s="713"/>
      <c r="D28" s="672"/>
      <c r="E28" s="256"/>
      <c r="F28" s="256"/>
      <c r="G28" s="297"/>
      <c r="H28" s="258"/>
      <c r="I28" s="258"/>
      <c r="J28" s="256"/>
      <c r="K28" s="257"/>
      <c r="L28" s="258"/>
      <c r="M28" s="260"/>
      <c r="N28" s="672"/>
      <c r="O28" s="257"/>
      <c r="P28" s="257"/>
      <c r="Q28" s="257"/>
      <c r="R28" s="257"/>
      <c r="S28" s="256"/>
      <c r="T28" s="916"/>
      <c r="U28" s="805"/>
      <c r="V28" s="916"/>
      <c r="W28" s="259"/>
      <c r="X28" s="680"/>
      <c r="Y28" s="260"/>
      <c r="Z28" s="672"/>
      <c r="AA28" s="261"/>
      <c r="AB28" s="329"/>
      <c r="AC28" s="329"/>
      <c r="AD28" s="340"/>
      <c r="AE28" s="341"/>
      <c r="AF28" s="340"/>
      <c r="AG28" s="262"/>
      <c r="AH28" s="846"/>
      <c r="AI28" s="846"/>
      <c r="AJ28" s="846"/>
    </row>
    <row r="29" spans="1:38" s="273" customFormat="1" ht="15.95" customHeight="1">
      <c r="A29" s="263"/>
      <c r="B29" s="275">
        <v>43601</v>
      </c>
      <c r="C29" s="289" t="str">
        <f t="shared" ref="C29:C38" si="12">"*"&amp;D29&amp;"*"</f>
        <v>*PDR1905-1089*</v>
      </c>
      <c r="D29" s="265" t="s">
        <v>2615</v>
      </c>
      <c r="E29" s="263" t="s">
        <v>2567</v>
      </c>
      <c r="F29" s="263"/>
      <c r="G29" s="266" t="s">
        <v>2566</v>
      </c>
      <c r="H29" s="267" t="s">
        <v>2551</v>
      </c>
      <c r="I29" s="267" t="s">
        <v>2565</v>
      </c>
      <c r="J29" s="263">
        <v>2060</v>
      </c>
      <c r="K29" s="264">
        <v>22786</v>
      </c>
      <c r="L29" s="267" t="s">
        <v>2564</v>
      </c>
      <c r="M29" s="269" t="s">
        <v>2563</v>
      </c>
      <c r="N29" s="265" t="s">
        <v>2147</v>
      </c>
      <c r="O29" s="275" t="s">
        <v>1291</v>
      </c>
      <c r="P29" s="794" t="s">
        <v>1568</v>
      </c>
      <c r="Q29" s="275"/>
      <c r="R29" s="275">
        <v>43829</v>
      </c>
      <c r="S29" s="276">
        <v>2063</v>
      </c>
      <c r="T29" s="916" t="s">
        <v>2209</v>
      </c>
      <c r="U29" s="272"/>
      <c r="V29" s="916" t="s">
        <v>2209</v>
      </c>
      <c r="W29" s="268"/>
      <c r="X29" s="677" t="s">
        <v>1828</v>
      </c>
      <c r="Y29" s="674" t="s">
        <v>2152</v>
      </c>
      <c r="Z29" s="265">
        <v>508</v>
      </c>
      <c r="AA29" s="270">
        <v>1675</v>
      </c>
      <c r="AB29" s="329">
        <f t="shared" ref="AB29:AB38" si="13">S29/AI29+AJ29</f>
        <v>79.471428571428575</v>
      </c>
      <c r="AC29" s="329">
        <f t="shared" ref="AC29:AC38" si="14">AB29+AC28</f>
        <v>79.471428571428575</v>
      </c>
      <c r="AD29" s="340">
        <f t="shared" ref="AD29:AD38" si="15">(8+(AC29/60))</f>
        <v>9.324523809523809</v>
      </c>
      <c r="AE29" s="341">
        <f t="shared" ref="AE29:AE38" si="16">FLOOR(AD29,1)</f>
        <v>9</v>
      </c>
      <c r="AF29" s="340">
        <f t="shared" ref="AF29:AF38" si="17">(AE29+((AD29-AE29)*60*0.01))</f>
        <v>9.1947142857142854</v>
      </c>
      <c r="AG29" s="271" t="s">
        <v>1330</v>
      </c>
      <c r="AH29" s="290" t="s">
        <v>2</v>
      </c>
      <c r="AI29" s="255">
        <v>70</v>
      </c>
      <c r="AJ29" s="290">
        <v>50</v>
      </c>
      <c r="AK29" s="290">
        <v>10</v>
      </c>
      <c r="AL29" s="290" t="s">
        <v>2547</v>
      </c>
    </row>
    <row r="30" spans="1:38" s="273" customFormat="1" ht="15.95" customHeight="1">
      <c r="A30" s="263"/>
      <c r="B30" s="275">
        <v>43601</v>
      </c>
      <c r="C30" s="289" t="str">
        <f t="shared" si="12"/>
        <v>*PDR1905-1091*</v>
      </c>
      <c r="D30" s="265" t="s">
        <v>2616</v>
      </c>
      <c r="E30" s="263" t="s">
        <v>2567</v>
      </c>
      <c r="F30" s="263"/>
      <c r="G30" s="266" t="s">
        <v>2566</v>
      </c>
      <c r="H30" s="267" t="s">
        <v>2551</v>
      </c>
      <c r="I30" s="267" t="s">
        <v>2565</v>
      </c>
      <c r="J30" s="263">
        <v>2060</v>
      </c>
      <c r="K30" s="264">
        <v>22786</v>
      </c>
      <c r="L30" s="267" t="s">
        <v>2564</v>
      </c>
      <c r="M30" s="269" t="s">
        <v>2563</v>
      </c>
      <c r="N30" s="265" t="s">
        <v>2147</v>
      </c>
      <c r="O30" s="275" t="s">
        <v>1291</v>
      </c>
      <c r="P30" s="794" t="s">
        <v>1568</v>
      </c>
      <c r="Q30" s="275"/>
      <c r="R30" s="275">
        <v>43829</v>
      </c>
      <c r="S30" s="276">
        <v>2063</v>
      </c>
      <c r="T30" s="916" t="s">
        <v>2209</v>
      </c>
      <c r="U30" s="272"/>
      <c r="V30" s="916" t="s">
        <v>2209</v>
      </c>
      <c r="W30" s="268"/>
      <c r="X30" s="677" t="s">
        <v>1828</v>
      </c>
      <c r="Y30" s="674" t="s">
        <v>2152</v>
      </c>
      <c r="Z30" s="265">
        <v>508</v>
      </c>
      <c r="AA30" s="270">
        <v>1675</v>
      </c>
      <c r="AB30" s="329">
        <f t="shared" si="13"/>
        <v>29.471428571428572</v>
      </c>
      <c r="AC30" s="329">
        <f t="shared" si="14"/>
        <v>108.94285714285715</v>
      </c>
      <c r="AD30" s="340">
        <f t="shared" si="15"/>
        <v>9.8157142857142858</v>
      </c>
      <c r="AE30" s="341">
        <f t="shared" si="16"/>
        <v>9</v>
      </c>
      <c r="AF30" s="340">
        <f t="shared" si="17"/>
        <v>9.4894285714285722</v>
      </c>
      <c r="AG30" s="271" t="s">
        <v>1330</v>
      </c>
      <c r="AH30" s="290" t="s">
        <v>2</v>
      </c>
      <c r="AI30" s="255">
        <v>70</v>
      </c>
      <c r="AJ30" s="290"/>
      <c r="AK30" s="290">
        <v>10</v>
      </c>
      <c r="AL30" s="290" t="s">
        <v>2547</v>
      </c>
    </row>
    <row r="31" spans="1:38" s="273" customFormat="1" ht="15.95" customHeight="1">
      <c r="A31" s="263"/>
      <c r="B31" s="275">
        <v>43601</v>
      </c>
      <c r="C31" s="289" t="str">
        <f t="shared" si="12"/>
        <v>*PDR1905-1093*</v>
      </c>
      <c r="D31" s="265" t="s">
        <v>2617</v>
      </c>
      <c r="E31" s="263" t="s">
        <v>2567</v>
      </c>
      <c r="F31" s="263"/>
      <c r="G31" s="266" t="s">
        <v>2566</v>
      </c>
      <c r="H31" s="267" t="s">
        <v>2551</v>
      </c>
      <c r="I31" s="267" t="s">
        <v>2565</v>
      </c>
      <c r="J31" s="263">
        <v>2060</v>
      </c>
      <c r="K31" s="264">
        <v>22786</v>
      </c>
      <c r="L31" s="267" t="s">
        <v>2564</v>
      </c>
      <c r="M31" s="269" t="s">
        <v>2563</v>
      </c>
      <c r="N31" s="265" t="s">
        <v>2147</v>
      </c>
      <c r="O31" s="275" t="s">
        <v>1291</v>
      </c>
      <c r="P31" s="794" t="s">
        <v>1568</v>
      </c>
      <c r="Q31" s="275"/>
      <c r="R31" s="275">
        <v>43829</v>
      </c>
      <c r="S31" s="276">
        <v>2063</v>
      </c>
      <c r="T31" s="916" t="s">
        <v>2209</v>
      </c>
      <c r="U31" s="272"/>
      <c r="V31" s="916" t="s">
        <v>2209</v>
      </c>
      <c r="W31" s="268"/>
      <c r="X31" s="677" t="s">
        <v>1828</v>
      </c>
      <c r="Y31" s="674" t="s">
        <v>2152</v>
      </c>
      <c r="Z31" s="265">
        <v>508</v>
      </c>
      <c r="AA31" s="270">
        <v>1675</v>
      </c>
      <c r="AB31" s="329">
        <f t="shared" si="13"/>
        <v>29.471428571428572</v>
      </c>
      <c r="AC31" s="329">
        <f t="shared" si="14"/>
        <v>138.41428571428571</v>
      </c>
      <c r="AD31" s="340">
        <f t="shared" si="15"/>
        <v>10.306904761904761</v>
      </c>
      <c r="AE31" s="341">
        <f t="shared" si="16"/>
        <v>10</v>
      </c>
      <c r="AF31" s="340">
        <f t="shared" si="17"/>
        <v>10.184142857142856</v>
      </c>
      <c r="AG31" s="271" t="s">
        <v>1330</v>
      </c>
      <c r="AH31" s="290" t="s">
        <v>2</v>
      </c>
      <c r="AI31" s="255">
        <v>70</v>
      </c>
      <c r="AJ31" s="290"/>
      <c r="AK31" s="290">
        <v>10</v>
      </c>
      <c r="AL31" s="290" t="s">
        <v>2547</v>
      </c>
    </row>
    <row r="32" spans="1:38" s="273" customFormat="1" ht="15.95" customHeight="1">
      <c r="A32" s="263"/>
      <c r="B32" s="275">
        <v>43601</v>
      </c>
      <c r="C32" s="289" t="str">
        <f t="shared" si="12"/>
        <v>*PDR1905-1095*</v>
      </c>
      <c r="D32" s="265" t="s">
        <v>2618</v>
      </c>
      <c r="E32" s="263" t="s">
        <v>2567</v>
      </c>
      <c r="F32" s="263"/>
      <c r="G32" s="266" t="s">
        <v>2566</v>
      </c>
      <c r="H32" s="267" t="s">
        <v>2551</v>
      </c>
      <c r="I32" s="267" t="s">
        <v>2565</v>
      </c>
      <c r="J32" s="263">
        <v>2060</v>
      </c>
      <c r="K32" s="264">
        <v>22786</v>
      </c>
      <c r="L32" s="267" t="s">
        <v>2564</v>
      </c>
      <c r="M32" s="269" t="s">
        <v>2563</v>
      </c>
      <c r="N32" s="265" t="s">
        <v>2147</v>
      </c>
      <c r="O32" s="275" t="s">
        <v>1291</v>
      </c>
      <c r="P32" s="794" t="s">
        <v>1568</v>
      </c>
      <c r="Q32" s="275"/>
      <c r="R32" s="275">
        <v>43829</v>
      </c>
      <c r="S32" s="276">
        <v>2063</v>
      </c>
      <c r="T32" s="916" t="s">
        <v>2209</v>
      </c>
      <c r="U32" s="272"/>
      <c r="V32" s="916" t="s">
        <v>2209</v>
      </c>
      <c r="W32" s="268"/>
      <c r="X32" s="677" t="s">
        <v>1828</v>
      </c>
      <c r="Y32" s="674" t="s">
        <v>2152</v>
      </c>
      <c r="Z32" s="265">
        <v>508</v>
      </c>
      <c r="AA32" s="270">
        <v>1675</v>
      </c>
      <c r="AB32" s="329">
        <f t="shared" si="13"/>
        <v>29.471428571428572</v>
      </c>
      <c r="AC32" s="329">
        <f t="shared" si="14"/>
        <v>167.88571428571427</v>
      </c>
      <c r="AD32" s="340">
        <f t="shared" si="15"/>
        <v>10.798095238095238</v>
      </c>
      <c r="AE32" s="341">
        <f t="shared" si="16"/>
        <v>10</v>
      </c>
      <c r="AF32" s="340">
        <f t="shared" si="17"/>
        <v>10.478857142857143</v>
      </c>
      <c r="AG32" s="271" t="s">
        <v>1330</v>
      </c>
      <c r="AH32" s="290" t="s">
        <v>2</v>
      </c>
      <c r="AI32" s="255">
        <v>70</v>
      </c>
      <c r="AJ32" s="290"/>
      <c r="AK32" s="290">
        <v>10</v>
      </c>
      <c r="AL32" s="290" t="s">
        <v>2547</v>
      </c>
    </row>
    <row r="33" spans="1:38" s="273" customFormat="1" ht="15.95" customHeight="1">
      <c r="A33" s="263"/>
      <c r="B33" s="275">
        <v>43601</v>
      </c>
      <c r="C33" s="289" t="str">
        <f t="shared" si="12"/>
        <v>*PDR1905-1097*</v>
      </c>
      <c r="D33" s="265" t="s">
        <v>2619</v>
      </c>
      <c r="E33" s="263" t="s">
        <v>2567</v>
      </c>
      <c r="F33" s="263"/>
      <c r="G33" s="266" t="s">
        <v>2566</v>
      </c>
      <c r="H33" s="267" t="s">
        <v>2551</v>
      </c>
      <c r="I33" s="267" t="s">
        <v>2565</v>
      </c>
      <c r="J33" s="263">
        <v>2060</v>
      </c>
      <c r="K33" s="264">
        <v>22786</v>
      </c>
      <c r="L33" s="267" t="s">
        <v>2564</v>
      </c>
      <c r="M33" s="269" t="s">
        <v>2563</v>
      </c>
      <c r="N33" s="265" t="s">
        <v>2147</v>
      </c>
      <c r="O33" s="275" t="s">
        <v>1291</v>
      </c>
      <c r="P33" s="794" t="s">
        <v>1568</v>
      </c>
      <c r="Q33" s="275"/>
      <c r="R33" s="275">
        <v>43829</v>
      </c>
      <c r="S33" s="276">
        <v>2063</v>
      </c>
      <c r="T33" s="916" t="s">
        <v>2209</v>
      </c>
      <c r="U33" s="272"/>
      <c r="V33" s="916" t="s">
        <v>2209</v>
      </c>
      <c r="W33" s="268"/>
      <c r="X33" s="677" t="s">
        <v>1828</v>
      </c>
      <c r="Y33" s="674" t="s">
        <v>2152</v>
      </c>
      <c r="Z33" s="265">
        <v>508</v>
      </c>
      <c r="AA33" s="270">
        <v>1675</v>
      </c>
      <c r="AB33" s="329">
        <f t="shared" si="13"/>
        <v>29.471428571428572</v>
      </c>
      <c r="AC33" s="329">
        <f t="shared" si="14"/>
        <v>197.35714285714283</v>
      </c>
      <c r="AD33" s="340">
        <f t="shared" si="15"/>
        <v>11.289285714285715</v>
      </c>
      <c r="AE33" s="341">
        <f t="shared" si="16"/>
        <v>11</v>
      </c>
      <c r="AF33" s="340">
        <f t="shared" si="17"/>
        <v>11.173571428571428</v>
      </c>
      <c r="AG33" s="271" t="s">
        <v>1330</v>
      </c>
      <c r="AH33" s="290" t="s">
        <v>2</v>
      </c>
      <c r="AI33" s="255">
        <v>70</v>
      </c>
      <c r="AJ33" s="290"/>
      <c r="AK33" s="290">
        <v>10</v>
      </c>
      <c r="AL33" s="290" t="s">
        <v>2547</v>
      </c>
    </row>
    <row r="34" spans="1:38" s="273" customFormat="1" ht="15.95" customHeight="1">
      <c r="A34" s="263"/>
      <c r="B34" s="275">
        <v>43601</v>
      </c>
      <c r="C34" s="289" t="str">
        <f t="shared" si="12"/>
        <v>*PDR1905-1099*</v>
      </c>
      <c r="D34" s="265" t="s">
        <v>2620</v>
      </c>
      <c r="E34" s="263" t="s">
        <v>2567</v>
      </c>
      <c r="F34" s="263"/>
      <c r="G34" s="266" t="s">
        <v>2566</v>
      </c>
      <c r="H34" s="267" t="s">
        <v>2551</v>
      </c>
      <c r="I34" s="267" t="s">
        <v>2565</v>
      </c>
      <c r="J34" s="263">
        <v>2060</v>
      </c>
      <c r="K34" s="264">
        <v>22786</v>
      </c>
      <c r="L34" s="267" t="s">
        <v>2564</v>
      </c>
      <c r="M34" s="269" t="s">
        <v>2563</v>
      </c>
      <c r="N34" s="265" t="s">
        <v>2147</v>
      </c>
      <c r="O34" s="275" t="s">
        <v>1291</v>
      </c>
      <c r="P34" s="794" t="s">
        <v>1568</v>
      </c>
      <c r="Q34" s="275"/>
      <c r="R34" s="275">
        <v>43829</v>
      </c>
      <c r="S34" s="276">
        <v>2063</v>
      </c>
      <c r="T34" s="916" t="s">
        <v>2209</v>
      </c>
      <c r="U34" s="272"/>
      <c r="V34" s="916" t="s">
        <v>2209</v>
      </c>
      <c r="W34" s="268"/>
      <c r="X34" s="677" t="s">
        <v>1828</v>
      </c>
      <c r="Y34" s="674" t="s">
        <v>2152</v>
      </c>
      <c r="Z34" s="265">
        <v>508</v>
      </c>
      <c r="AA34" s="270">
        <v>1675</v>
      </c>
      <c r="AB34" s="329">
        <f t="shared" si="13"/>
        <v>29.471428571428572</v>
      </c>
      <c r="AC34" s="329">
        <f t="shared" si="14"/>
        <v>226.82857142857139</v>
      </c>
      <c r="AD34" s="340">
        <f t="shared" si="15"/>
        <v>11.78047619047619</v>
      </c>
      <c r="AE34" s="341">
        <f t="shared" si="16"/>
        <v>11</v>
      </c>
      <c r="AF34" s="340">
        <f t="shared" si="17"/>
        <v>11.468285714285713</v>
      </c>
      <c r="AG34" s="271" t="s">
        <v>1330</v>
      </c>
      <c r="AH34" s="290" t="s">
        <v>2</v>
      </c>
      <c r="AI34" s="255">
        <v>70</v>
      </c>
      <c r="AJ34" s="290"/>
      <c r="AK34" s="290">
        <v>10</v>
      </c>
      <c r="AL34" s="290" t="s">
        <v>2547</v>
      </c>
    </row>
    <row r="35" spans="1:38" s="273" customFormat="1" ht="15.95" customHeight="1">
      <c r="A35" s="263"/>
      <c r="B35" s="275">
        <v>43601</v>
      </c>
      <c r="C35" s="289" t="str">
        <f t="shared" si="12"/>
        <v>*PDR1905-1101*</v>
      </c>
      <c r="D35" s="265" t="s">
        <v>2621</v>
      </c>
      <c r="E35" s="263" t="s">
        <v>2567</v>
      </c>
      <c r="F35" s="263"/>
      <c r="G35" s="266" t="s">
        <v>2566</v>
      </c>
      <c r="H35" s="267" t="s">
        <v>2551</v>
      </c>
      <c r="I35" s="267" t="s">
        <v>2565</v>
      </c>
      <c r="J35" s="263">
        <v>2060</v>
      </c>
      <c r="K35" s="264">
        <v>22786</v>
      </c>
      <c r="L35" s="267" t="s">
        <v>2564</v>
      </c>
      <c r="M35" s="269" t="s">
        <v>2563</v>
      </c>
      <c r="N35" s="265" t="s">
        <v>2147</v>
      </c>
      <c r="O35" s="275" t="s">
        <v>1291</v>
      </c>
      <c r="P35" s="794" t="s">
        <v>1568</v>
      </c>
      <c r="Q35" s="275"/>
      <c r="R35" s="275">
        <v>43829</v>
      </c>
      <c r="S35" s="276">
        <v>2063</v>
      </c>
      <c r="T35" s="916" t="s">
        <v>2209</v>
      </c>
      <c r="U35" s="272"/>
      <c r="V35" s="916" t="s">
        <v>2209</v>
      </c>
      <c r="W35" s="268"/>
      <c r="X35" s="677" t="s">
        <v>1828</v>
      </c>
      <c r="Y35" s="674" t="s">
        <v>2152</v>
      </c>
      <c r="Z35" s="265">
        <v>508</v>
      </c>
      <c r="AA35" s="270">
        <v>1675</v>
      </c>
      <c r="AB35" s="329">
        <f t="shared" si="13"/>
        <v>29.471428571428572</v>
      </c>
      <c r="AC35" s="329">
        <f t="shared" si="14"/>
        <v>256.29999999999995</v>
      </c>
      <c r="AD35" s="340">
        <f t="shared" si="15"/>
        <v>12.271666666666665</v>
      </c>
      <c r="AE35" s="341">
        <f t="shared" si="16"/>
        <v>12</v>
      </c>
      <c r="AF35" s="340">
        <f t="shared" si="17"/>
        <v>12.162999999999998</v>
      </c>
      <c r="AG35" s="271" t="s">
        <v>1330</v>
      </c>
      <c r="AH35" s="290" t="s">
        <v>2</v>
      </c>
      <c r="AI35" s="255">
        <v>70</v>
      </c>
      <c r="AJ35" s="290"/>
      <c r="AK35" s="290">
        <v>10</v>
      </c>
      <c r="AL35" s="290" t="s">
        <v>2547</v>
      </c>
    </row>
    <row r="36" spans="1:38" s="273" customFormat="1" ht="15.95" customHeight="1">
      <c r="A36" s="263"/>
      <c r="B36" s="275">
        <v>43601</v>
      </c>
      <c r="C36" s="289" t="str">
        <f t="shared" si="12"/>
        <v>*PDR1905-1103*</v>
      </c>
      <c r="D36" s="265" t="s">
        <v>2622</v>
      </c>
      <c r="E36" s="263" t="s">
        <v>2567</v>
      </c>
      <c r="F36" s="263"/>
      <c r="G36" s="266" t="s">
        <v>2566</v>
      </c>
      <c r="H36" s="267" t="s">
        <v>2551</v>
      </c>
      <c r="I36" s="267" t="s">
        <v>2565</v>
      </c>
      <c r="J36" s="263">
        <v>2060</v>
      </c>
      <c r="K36" s="264">
        <v>22786</v>
      </c>
      <c r="L36" s="267" t="s">
        <v>2564</v>
      </c>
      <c r="M36" s="269" t="s">
        <v>2563</v>
      </c>
      <c r="N36" s="265" t="s">
        <v>2147</v>
      </c>
      <c r="O36" s="275" t="s">
        <v>1291</v>
      </c>
      <c r="P36" s="794" t="s">
        <v>1568</v>
      </c>
      <c r="Q36" s="275"/>
      <c r="R36" s="275">
        <v>43829</v>
      </c>
      <c r="S36" s="276">
        <v>2063</v>
      </c>
      <c r="T36" s="916" t="s">
        <v>2209</v>
      </c>
      <c r="U36" s="272"/>
      <c r="V36" s="916" t="s">
        <v>2209</v>
      </c>
      <c r="W36" s="268"/>
      <c r="X36" s="677" t="s">
        <v>1828</v>
      </c>
      <c r="Y36" s="674" t="s">
        <v>2152</v>
      </c>
      <c r="Z36" s="265">
        <v>508</v>
      </c>
      <c r="AA36" s="270">
        <v>1675</v>
      </c>
      <c r="AB36" s="329">
        <f t="shared" si="13"/>
        <v>29.471428571428572</v>
      </c>
      <c r="AC36" s="329">
        <f t="shared" si="14"/>
        <v>285.77142857142854</v>
      </c>
      <c r="AD36" s="340">
        <f t="shared" si="15"/>
        <v>12.762857142857143</v>
      </c>
      <c r="AE36" s="341">
        <f t="shared" si="16"/>
        <v>12</v>
      </c>
      <c r="AF36" s="340">
        <f t="shared" si="17"/>
        <v>12.457714285714285</v>
      </c>
      <c r="AG36" s="271" t="s">
        <v>1330</v>
      </c>
      <c r="AH36" s="290" t="s">
        <v>2</v>
      </c>
      <c r="AI36" s="255">
        <v>70</v>
      </c>
      <c r="AJ36" s="290"/>
      <c r="AK36" s="290">
        <v>10</v>
      </c>
      <c r="AL36" s="290" t="s">
        <v>2547</v>
      </c>
    </row>
    <row r="37" spans="1:38" s="273" customFormat="1" ht="15.95" customHeight="1">
      <c r="A37" s="263"/>
      <c r="B37" s="275">
        <v>43601</v>
      </c>
      <c r="C37" s="289" t="str">
        <f t="shared" si="12"/>
        <v>*PDR1905-1105*</v>
      </c>
      <c r="D37" s="265" t="s">
        <v>2569</v>
      </c>
      <c r="E37" s="263" t="s">
        <v>2567</v>
      </c>
      <c r="F37" s="263"/>
      <c r="G37" s="266" t="s">
        <v>2566</v>
      </c>
      <c r="H37" s="267" t="s">
        <v>2551</v>
      </c>
      <c r="I37" s="267" t="s">
        <v>2565</v>
      </c>
      <c r="J37" s="263">
        <v>2060</v>
      </c>
      <c r="K37" s="264">
        <v>22786</v>
      </c>
      <c r="L37" s="267" t="s">
        <v>2564</v>
      </c>
      <c r="M37" s="269" t="s">
        <v>2563</v>
      </c>
      <c r="N37" s="265" t="s">
        <v>2147</v>
      </c>
      <c r="O37" s="275" t="s">
        <v>1291</v>
      </c>
      <c r="P37" s="794" t="s">
        <v>1568</v>
      </c>
      <c r="Q37" s="275"/>
      <c r="R37" s="275">
        <v>43829</v>
      </c>
      <c r="S37" s="276">
        <v>2063</v>
      </c>
      <c r="T37" s="916" t="s">
        <v>2209</v>
      </c>
      <c r="U37" s="272"/>
      <c r="V37" s="916" t="s">
        <v>2209</v>
      </c>
      <c r="W37" s="268"/>
      <c r="X37" s="677" t="s">
        <v>1828</v>
      </c>
      <c r="Y37" s="674" t="s">
        <v>2152</v>
      </c>
      <c r="Z37" s="265">
        <v>508</v>
      </c>
      <c r="AA37" s="270">
        <v>1675</v>
      </c>
      <c r="AB37" s="329">
        <f t="shared" si="13"/>
        <v>29.471428571428572</v>
      </c>
      <c r="AC37" s="329">
        <f t="shared" si="14"/>
        <v>315.24285714285713</v>
      </c>
      <c r="AD37" s="340">
        <f t="shared" si="15"/>
        <v>13.254047619047618</v>
      </c>
      <c r="AE37" s="341">
        <f t="shared" si="16"/>
        <v>13</v>
      </c>
      <c r="AF37" s="340">
        <f t="shared" si="17"/>
        <v>13.152428571428571</v>
      </c>
      <c r="AG37" s="271" t="s">
        <v>1330</v>
      </c>
      <c r="AH37" s="290" t="s">
        <v>2</v>
      </c>
      <c r="AI37" s="255">
        <v>70</v>
      </c>
      <c r="AJ37" s="290"/>
      <c r="AK37" s="290">
        <v>10</v>
      </c>
      <c r="AL37" s="290" t="s">
        <v>2547</v>
      </c>
    </row>
    <row r="38" spans="1:38" s="273" customFormat="1" ht="15.95" customHeight="1">
      <c r="A38" s="263"/>
      <c r="B38" s="275">
        <v>43601</v>
      </c>
      <c r="C38" s="289" t="str">
        <f t="shared" si="12"/>
        <v>*PDR1905-1107*</v>
      </c>
      <c r="D38" s="265" t="s">
        <v>2568</v>
      </c>
      <c r="E38" s="263" t="s">
        <v>2567</v>
      </c>
      <c r="F38" s="263"/>
      <c r="G38" s="266" t="s">
        <v>2566</v>
      </c>
      <c r="H38" s="267" t="s">
        <v>2551</v>
      </c>
      <c r="I38" s="267" t="s">
        <v>2565</v>
      </c>
      <c r="J38" s="263">
        <v>2060</v>
      </c>
      <c r="K38" s="264">
        <v>22786</v>
      </c>
      <c r="L38" s="267" t="s">
        <v>2564</v>
      </c>
      <c r="M38" s="269" t="s">
        <v>2563</v>
      </c>
      <c r="N38" s="265" t="s">
        <v>2147</v>
      </c>
      <c r="O38" s="275" t="s">
        <v>1291</v>
      </c>
      <c r="P38" s="794" t="s">
        <v>1568</v>
      </c>
      <c r="Q38" s="275"/>
      <c r="R38" s="275">
        <v>43829</v>
      </c>
      <c r="S38" s="276">
        <v>2063</v>
      </c>
      <c r="T38" s="916" t="s">
        <v>2209</v>
      </c>
      <c r="U38" s="272"/>
      <c r="V38" s="916" t="s">
        <v>2209</v>
      </c>
      <c r="W38" s="268"/>
      <c r="X38" s="677" t="s">
        <v>1828</v>
      </c>
      <c r="Y38" s="674" t="s">
        <v>2152</v>
      </c>
      <c r="Z38" s="265">
        <v>508</v>
      </c>
      <c r="AA38" s="270">
        <v>1675</v>
      </c>
      <c r="AB38" s="329">
        <f t="shared" si="13"/>
        <v>29.471428571428572</v>
      </c>
      <c r="AC38" s="329">
        <f t="shared" si="14"/>
        <v>344.71428571428572</v>
      </c>
      <c r="AD38" s="340">
        <f t="shared" si="15"/>
        <v>13.745238095238095</v>
      </c>
      <c r="AE38" s="341">
        <f t="shared" si="16"/>
        <v>13</v>
      </c>
      <c r="AF38" s="340">
        <f t="shared" si="17"/>
        <v>13.447142857142858</v>
      </c>
      <c r="AG38" s="271" t="s">
        <v>1330</v>
      </c>
      <c r="AH38" s="290" t="s">
        <v>2</v>
      </c>
      <c r="AI38" s="255">
        <v>70</v>
      </c>
      <c r="AJ38" s="290"/>
      <c r="AK38" s="290">
        <v>10</v>
      </c>
      <c r="AL38" s="290" t="s">
        <v>2547</v>
      </c>
    </row>
    <row r="39" spans="1:38" s="273" customFormat="1" ht="15.95" customHeight="1">
      <c r="A39" s="263"/>
      <c r="B39" s="275"/>
      <c r="C39" s="289"/>
      <c r="D39" s="265"/>
      <c r="E39" s="263"/>
      <c r="F39" s="263"/>
      <c r="G39" s="266"/>
      <c r="H39" s="267"/>
      <c r="I39" s="267"/>
      <c r="J39" s="263"/>
      <c r="K39" s="264"/>
      <c r="L39" s="267"/>
      <c r="M39" s="269"/>
      <c r="N39" s="265"/>
      <c r="O39" s="275"/>
      <c r="P39" s="794"/>
      <c r="Q39" s="275"/>
      <c r="R39" s="275"/>
      <c r="S39" s="276"/>
      <c r="T39" s="916"/>
      <c r="U39" s="272"/>
      <c r="V39" s="916"/>
      <c r="W39" s="268"/>
      <c r="X39" s="677"/>
      <c r="Y39" s="674"/>
      <c r="Z39" s="265"/>
      <c r="AA39" s="270"/>
      <c r="AB39" s="329"/>
      <c r="AC39" s="329"/>
      <c r="AD39" s="340"/>
      <c r="AE39" s="341"/>
      <c r="AF39" s="340"/>
      <c r="AG39" s="271"/>
      <c r="AH39" s="290"/>
      <c r="AI39" s="255"/>
      <c r="AJ39" s="290"/>
      <c r="AK39" s="290"/>
      <c r="AL39" s="290"/>
    </row>
    <row r="40" spans="1:38" s="273" customFormat="1" ht="15.95" customHeight="1">
      <c r="A40" s="263"/>
      <c r="B40" s="275">
        <v>43601</v>
      </c>
      <c r="C40" s="289" t="str">
        <f t="shared" ref="C40:C49" si="18">"*"&amp;D40&amp;"*"</f>
        <v>*PDR1905-1120*</v>
      </c>
      <c r="D40" s="265" t="s">
        <v>2599</v>
      </c>
      <c r="E40" s="263" t="s">
        <v>2560</v>
      </c>
      <c r="F40" s="263"/>
      <c r="G40" s="266" t="s">
        <v>2559</v>
      </c>
      <c r="H40" s="267" t="s">
        <v>2551</v>
      </c>
      <c r="I40" s="267" t="s">
        <v>2558</v>
      </c>
      <c r="J40" s="263">
        <v>2060</v>
      </c>
      <c r="K40" s="264">
        <v>22786</v>
      </c>
      <c r="L40" s="267" t="s">
        <v>2557</v>
      </c>
      <c r="M40" s="269" t="s">
        <v>2556</v>
      </c>
      <c r="N40" s="265" t="s">
        <v>2147</v>
      </c>
      <c r="O40" s="275" t="s">
        <v>1291</v>
      </c>
      <c r="P40" s="794" t="s">
        <v>1568</v>
      </c>
      <c r="Q40" s="275"/>
      <c r="R40" s="275">
        <v>43829</v>
      </c>
      <c r="S40" s="276">
        <v>2063</v>
      </c>
      <c r="T40" s="916" t="s">
        <v>2209</v>
      </c>
      <c r="U40" s="272"/>
      <c r="V40" s="916" t="s">
        <v>2209</v>
      </c>
      <c r="W40" s="268"/>
      <c r="X40" s="677" t="s">
        <v>1828</v>
      </c>
      <c r="Y40" s="674" t="s">
        <v>2152</v>
      </c>
      <c r="Z40" s="265">
        <v>508</v>
      </c>
      <c r="AA40" s="270">
        <v>1675</v>
      </c>
      <c r="AB40" s="329">
        <f t="shared" ref="AB40:AB49" si="19">S40/AI40+AJ40</f>
        <v>79.471428571428575</v>
      </c>
      <c r="AC40" s="329">
        <f t="shared" ref="AC40:AC49" si="20">AB40+AC39</f>
        <v>79.471428571428575</v>
      </c>
      <c r="AD40" s="340">
        <f t="shared" ref="AD40:AD49" si="21">(8+(AC40/60))</f>
        <v>9.324523809523809</v>
      </c>
      <c r="AE40" s="341">
        <f t="shared" ref="AE40:AE49" si="22">FLOOR(AD40,1)</f>
        <v>9</v>
      </c>
      <c r="AF40" s="340">
        <f t="shared" ref="AF40:AF49" si="23">(AE40+((AD40-AE40)*60*0.01))</f>
        <v>9.1947142857142854</v>
      </c>
      <c r="AG40" s="271" t="s">
        <v>1330</v>
      </c>
      <c r="AH40" s="290" t="s">
        <v>2</v>
      </c>
      <c r="AI40" s="255">
        <v>70</v>
      </c>
      <c r="AJ40" s="290">
        <v>50</v>
      </c>
      <c r="AK40" s="290">
        <v>10</v>
      </c>
      <c r="AL40" s="290" t="s">
        <v>2547</v>
      </c>
    </row>
    <row r="41" spans="1:38" s="273" customFormat="1" ht="15.95" customHeight="1">
      <c r="A41" s="263"/>
      <c r="B41" s="275">
        <v>43601</v>
      </c>
      <c r="C41" s="289" t="str">
        <f t="shared" si="18"/>
        <v>*PDR1905-1122*</v>
      </c>
      <c r="D41" s="265" t="s">
        <v>2600</v>
      </c>
      <c r="E41" s="263" t="s">
        <v>2560</v>
      </c>
      <c r="F41" s="263"/>
      <c r="G41" s="266" t="s">
        <v>2559</v>
      </c>
      <c r="H41" s="267" t="s">
        <v>2551</v>
      </c>
      <c r="I41" s="267" t="s">
        <v>2558</v>
      </c>
      <c r="J41" s="263">
        <v>2060</v>
      </c>
      <c r="K41" s="264">
        <v>22786</v>
      </c>
      <c r="L41" s="267" t="s">
        <v>2557</v>
      </c>
      <c r="M41" s="269" t="s">
        <v>2556</v>
      </c>
      <c r="N41" s="265" t="s">
        <v>2147</v>
      </c>
      <c r="O41" s="275" t="s">
        <v>1291</v>
      </c>
      <c r="P41" s="794" t="s">
        <v>1568</v>
      </c>
      <c r="Q41" s="275"/>
      <c r="R41" s="275">
        <v>43829</v>
      </c>
      <c r="S41" s="276">
        <v>2063</v>
      </c>
      <c r="T41" s="916" t="s">
        <v>2209</v>
      </c>
      <c r="U41" s="272"/>
      <c r="V41" s="916" t="s">
        <v>2209</v>
      </c>
      <c r="W41" s="268"/>
      <c r="X41" s="677" t="s">
        <v>1828</v>
      </c>
      <c r="Y41" s="674" t="s">
        <v>2152</v>
      </c>
      <c r="Z41" s="265">
        <v>508</v>
      </c>
      <c r="AA41" s="270">
        <v>1675</v>
      </c>
      <c r="AB41" s="329">
        <f t="shared" si="19"/>
        <v>29.471428571428572</v>
      </c>
      <c r="AC41" s="329">
        <f t="shared" si="20"/>
        <v>108.94285714285715</v>
      </c>
      <c r="AD41" s="340">
        <f t="shared" si="21"/>
        <v>9.8157142857142858</v>
      </c>
      <c r="AE41" s="341">
        <f t="shared" si="22"/>
        <v>9</v>
      </c>
      <c r="AF41" s="340">
        <f t="shared" si="23"/>
        <v>9.4894285714285722</v>
      </c>
      <c r="AG41" s="271" t="s">
        <v>1330</v>
      </c>
      <c r="AH41" s="290" t="s">
        <v>2</v>
      </c>
      <c r="AI41" s="255">
        <v>70</v>
      </c>
      <c r="AJ41" s="290"/>
      <c r="AK41" s="290">
        <v>10</v>
      </c>
      <c r="AL41" s="290" t="s">
        <v>2547</v>
      </c>
    </row>
    <row r="42" spans="1:38" s="273" customFormat="1" ht="15.95" customHeight="1">
      <c r="A42" s="263"/>
      <c r="B42" s="275">
        <v>43601</v>
      </c>
      <c r="C42" s="289" t="str">
        <f t="shared" si="18"/>
        <v>*PDR1905-1124*</v>
      </c>
      <c r="D42" s="265" t="s">
        <v>2601</v>
      </c>
      <c r="E42" s="263" t="s">
        <v>2560</v>
      </c>
      <c r="F42" s="263"/>
      <c r="G42" s="266" t="s">
        <v>2559</v>
      </c>
      <c r="H42" s="267" t="s">
        <v>2551</v>
      </c>
      <c r="I42" s="267" t="s">
        <v>2558</v>
      </c>
      <c r="J42" s="263">
        <v>2060</v>
      </c>
      <c r="K42" s="264">
        <v>22786</v>
      </c>
      <c r="L42" s="267" t="s">
        <v>2557</v>
      </c>
      <c r="M42" s="269" t="s">
        <v>2556</v>
      </c>
      <c r="N42" s="265" t="s">
        <v>2147</v>
      </c>
      <c r="O42" s="275" t="s">
        <v>1291</v>
      </c>
      <c r="P42" s="794" t="s">
        <v>1568</v>
      </c>
      <c r="Q42" s="275"/>
      <c r="R42" s="275">
        <v>43829</v>
      </c>
      <c r="S42" s="276">
        <v>2063</v>
      </c>
      <c r="T42" s="916" t="s">
        <v>2209</v>
      </c>
      <c r="U42" s="272"/>
      <c r="V42" s="916" t="s">
        <v>2209</v>
      </c>
      <c r="W42" s="268"/>
      <c r="X42" s="677" t="s">
        <v>1828</v>
      </c>
      <c r="Y42" s="674" t="s">
        <v>2152</v>
      </c>
      <c r="Z42" s="265">
        <v>508</v>
      </c>
      <c r="AA42" s="270">
        <v>1675</v>
      </c>
      <c r="AB42" s="329">
        <f t="shared" si="19"/>
        <v>29.471428571428572</v>
      </c>
      <c r="AC42" s="329">
        <f t="shared" si="20"/>
        <v>138.41428571428571</v>
      </c>
      <c r="AD42" s="340">
        <f t="shared" si="21"/>
        <v>10.306904761904761</v>
      </c>
      <c r="AE42" s="341">
        <f t="shared" si="22"/>
        <v>10</v>
      </c>
      <c r="AF42" s="340">
        <f t="shared" si="23"/>
        <v>10.184142857142856</v>
      </c>
      <c r="AG42" s="271" t="s">
        <v>1330</v>
      </c>
      <c r="AH42" s="290" t="s">
        <v>2</v>
      </c>
      <c r="AI42" s="255">
        <v>70</v>
      </c>
      <c r="AJ42" s="290"/>
      <c r="AK42" s="290">
        <v>10</v>
      </c>
      <c r="AL42" s="290" t="s">
        <v>2547</v>
      </c>
    </row>
    <row r="43" spans="1:38" s="273" customFormat="1" ht="15.95" customHeight="1">
      <c r="A43" s="263"/>
      <c r="B43" s="275">
        <v>43601</v>
      </c>
      <c r="C43" s="289" t="str">
        <f t="shared" si="18"/>
        <v>*PDR1905-1126*</v>
      </c>
      <c r="D43" s="265" t="s">
        <v>2602</v>
      </c>
      <c r="E43" s="263" t="s">
        <v>2560</v>
      </c>
      <c r="F43" s="263"/>
      <c r="G43" s="266" t="s">
        <v>2559</v>
      </c>
      <c r="H43" s="267" t="s">
        <v>2551</v>
      </c>
      <c r="I43" s="267" t="s">
        <v>2558</v>
      </c>
      <c r="J43" s="263">
        <v>2060</v>
      </c>
      <c r="K43" s="264">
        <v>22786</v>
      </c>
      <c r="L43" s="267" t="s">
        <v>2557</v>
      </c>
      <c r="M43" s="269" t="s">
        <v>2556</v>
      </c>
      <c r="N43" s="265" t="s">
        <v>2147</v>
      </c>
      <c r="O43" s="275" t="s">
        <v>1291</v>
      </c>
      <c r="P43" s="794" t="s">
        <v>1568</v>
      </c>
      <c r="Q43" s="275"/>
      <c r="R43" s="275">
        <v>43829</v>
      </c>
      <c r="S43" s="276">
        <v>2063</v>
      </c>
      <c r="T43" s="916" t="s">
        <v>2209</v>
      </c>
      <c r="U43" s="272"/>
      <c r="V43" s="916" t="s">
        <v>2209</v>
      </c>
      <c r="W43" s="268"/>
      <c r="X43" s="677" t="s">
        <v>1828</v>
      </c>
      <c r="Y43" s="674" t="s">
        <v>2152</v>
      </c>
      <c r="Z43" s="265">
        <v>508</v>
      </c>
      <c r="AA43" s="270">
        <v>1675</v>
      </c>
      <c r="AB43" s="329">
        <f t="shared" si="19"/>
        <v>29.471428571428572</v>
      </c>
      <c r="AC43" s="329">
        <f t="shared" si="20"/>
        <v>167.88571428571427</v>
      </c>
      <c r="AD43" s="340">
        <f t="shared" si="21"/>
        <v>10.798095238095238</v>
      </c>
      <c r="AE43" s="341">
        <f t="shared" si="22"/>
        <v>10</v>
      </c>
      <c r="AF43" s="340">
        <f t="shared" si="23"/>
        <v>10.478857142857143</v>
      </c>
      <c r="AG43" s="271" t="s">
        <v>1330</v>
      </c>
      <c r="AH43" s="290" t="s">
        <v>2</v>
      </c>
      <c r="AI43" s="255">
        <v>70</v>
      </c>
      <c r="AJ43" s="290"/>
      <c r="AK43" s="290">
        <v>10</v>
      </c>
      <c r="AL43" s="290" t="s">
        <v>2547</v>
      </c>
    </row>
    <row r="44" spans="1:38" s="273" customFormat="1" ht="15.95" customHeight="1">
      <c r="A44" s="263"/>
      <c r="B44" s="275">
        <v>43601</v>
      </c>
      <c r="C44" s="289" t="str">
        <f t="shared" si="18"/>
        <v>*PDR1905-1128*</v>
      </c>
      <c r="D44" s="265" t="s">
        <v>2603</v>
      </c>
      <c r="E44" s="263" t="s">
        <v>2560</v>
      </c>
      <c r="F44" s="263"/>
      <c r="G44" s="266" t="s">
        <v>2559</v>
      </c>
      <c r="H44" s="267" t="s">
        <v>2551</v>
      </c>
      <c r="I44" s="267" t="s">
        <v>2558</v>
      </c>
      <c r="J44" s="263">
        <v>2060</v>
      </c>
      <c r="K44" s="264">
        <v>22786</v>
      </c>
      <c r="L44" s="267" t="s">
        <v>2557</v>
      </c>
      <c r="M44" s="269" t="s">
        <v>2556</v>
      </c>
      <c r="N44" s="265" t="s">
        <v>2147</v>
      </c>
      <c r="O44" s="275" t="s">
        <v>1291</v>
      </c>
      <c r="P44" s="794" t="s">
        <v>1568</v>
      </c>
      <c r="Q44" s="275"/>
      <c r="R44" s="275">
        <v>43829</v>
      </c>
      <c r="S44" s="276">
        <v>2063</v>
      </c>
      <c r="T44" s="916" t="s">
        <v>2209</v>
      </c>
      <c r="U44" s="272"/>
      <c r="V44" s="916" t="s">
        <v>2209</v>
      </c>
      <c r="W44" s="268"/>
      <c r="X44" s="677" t="s">
        <v>1828</v>
      </c>
      <c r="Y44" s="674" t="s">
        <v>2152</v>
      </c>
      <c r="Z44" s="265">
        <v>508</v>
      </c>
      <c r="AA44" s="270">
        <v>1675</v>
      </c>
      <c r="AB44" s="329">
        <f t="shared" si="19"/>
        <v>29.471428571428572</v>
      </c>
      <c r="AC44" s="329">
        <f t="shared" si="20"/>
        <v>197.35714285714283</v>
      </c>
      <c r="AD44" s="340">
        <f t="shared" si="21"/>
        <v>11.289285714285715</v>
      </c>
      <c r="AE44" s="341">
        <f t="shared" si="22"/>
        <v>11</v>
      </c>
      <c r="AF44" s="340">
        <f t="shared" si="23"/>
        <v>11.173571428571428</v>
      </c>
      <c r="AG44" s="271" t="s">
        <v>1330</v>
      </c>
      <c r="AH44" s="290" t="s">
        <v>2</v>
      </c>
      <c r="AI44" s="255">
        <v>70</v>
      </c>
      <c r="AJ44" s="290"/>
      <c r="AK44" s="290">
        <v>10</v>
      </c>
      <c r="AL44" s="290" t="s">
        <v>2547</v>
      </c>
    </row>
    <row r="45" spans="1:38" s="273" customFormat="1" ht="15.95" customHeight="1">
      <c r="A45" s="263"/>
      <c r="B45" s="275">
        <v>43601</v>
      </c>
      <c r="C45" s="289" t="str">
        <f t="shared" si="18"/>
        <v>*PDR1905-1130*</v>
      </c>
      <c r="D45" s="265" t="s">
        <v>2604</v>
      </c>
      <c r="E45" s="263" t="s">
        <v>2560</v>
      </c>
      <c r="F45" s="263"/>
      <c r="G45" s="266" t="s">
        <v>2559</v>
      </c>
      <c r="H45" s="267" t="s">
        <v>2551</v>
      </c>
      <c r="I45" s="267" t="s">
        <v>2558</v>
      </c>
      <c r="J45" s="263">
        <v>2060</v>
      </c>
      <c r="K45" s="264">
        <v>22786</v>
      </c>
      <c r="L45" s="267" t="s">
        <v>2557</v>
      </c>
      <c r="M45" s="269" t="s">
        <v>2556</v>
      </c>
      <c r="N45" s="265" t="s">
        <v>2147</v>
      </c>
      <c r="O45" s="275" t="s">
        <v>1291</v>
      </c>
      <c r="P45" s="794" t="s">
        <v>1568</v>
      </c>
      <c r="Q45" s="275"/>
      <c r="R45" s="275">
        <v>43829</v>
      </c>
      <c r="S45" s="276">
        <v>2063</v>
      </c>
      <c r="T45" s="916" t="s">
        <v>2209</v>
      </c>
      <c r="U45" s="272"/>
      <c r="V45" s="916" t="s">
        <v>2209</v>
      </c>
      <c r="W45" s="268"/>
      <c r="X45" s="677" t="s">
        <v>1828</v>
      </c>
      <c r="Y45" s="674" t="s">
        <v>2152</v>
      </c>
      <c r="Z45" s="265">
        <v>508</v>
      </c>
      <c r="AA45" s="270">
        <v>1675</v>
      </c>
      <c r="AB45" s="329">
        <f t="shared" si="19"/>
        <v>29.471428571428572</v>
      </c>
      <c r="AC45" s="329">
        <f t="shared" si="20"/>
        <v>226.82857142857139</v>
      </c>
      <c r="AD45" s="340">
        <f t="shared" si="21"/>
        <v>11.78047619047619</v>
      </c>
      <c r="AE45" s="341">
        <f t="shared" si="22"/>
        <v>11</v>
      </c>
      <c r="AF45" s="340">
        <f t="shared" si="23"/>
        <v>11.468285714285713</v>
      </c>
      <c r="AG45" s="271" t="s">
        <v>1330</v>
      </c>
      <c r="AH45" s="290" t="s">
        <v>2</v>
      </c>
      <c r="AI45" s="255">
        <v>70</v>
      </c>
      <c r="AJ45" s="290"/>
      <c r="AK45" s="290">
        <v>10</v>
      </c>
      <c r="AL45" s="290" t="s">
        <v>2547</v>
      </c>
    </row>
    <row r="46" spans="1:38" s="273" customFormat="1" ht="15.95" customHeight="1">
      <c r="A46" s="263"/>
      <c r="B46" s="275">
        <v>43601</v>
      </c>
      <c r="C46" s="289" t="str">
        <f t="shared" si="18"/>
        <v>*PDR1905-1132*</v>
      </c>
      <c r="D46" s="265" t="s">
        <v>2605</v>
      </c>
      <c r="E46" s="263" t="s">
        <v>2560</v>
      </c>
      <c r="F46" s="263"/>
      <c r="G46" s="266" t="s">
        <v>2559</v>
      </c>
      <c r="H46" s="267" t="s">
        <v>2551</v>
      </c>
      <c r="I46" s="267" t="s">
        <v>2558</v>
      </c>
      <c r="J46" s="263">
        <v>2060</v>
      </c>
      <c r="K46" s="264">
        <v>22786</v>
      </c>
      <c r="L46" s="267" t="s">
        <v>2557</v>
      </c>
      <c r="M46" s="269" t="s">
        <v>2556</v>
      </c>
      <c r="N46" s="265" t="s">
        <v>2147</v>
      </c>
      <c r="O46" s="275" t="s">
        <v>1291</v>
      </c>
      <c r="P46" s="794" t="s">
        <v>1568</v>
      </c>
      <c r="Q46" s="275"/>
      <c r="R46" s="275">
        <v>43829</v>
      </c>
      <c r="S46" s="276">
        <v>2063</v>
      </c>
      <c r="T46" s="916" t="s">
        <v>2209</v>
      </c>
      <c r="U46" s="272"/>
      <c r="V46" s="916" t="s">
        <v>2209</v>
      </c>
      <c r="W46" s="268"/>
      <c r="X46" s="677" t="s">
        <v>1828</v>
      </c>
      <c r="Y46" s="674" t="s">
        <v>2152</v>
      </c>
      <c r="Z46" s="265">
        <v>508</v>
      </c>
      <c r="AA46" s="270">
        <v>1675</v>
      </c>
      <c r="AB46" s="329">
        <f t="shared" si="19"/>
        <v>29.471428571428572</v>
      </c>
      <c r="AC46" s="329">
        <f t="shared" si="20"/>
        <v>256.29999999999995</v>
      </c>
      <c r="AD46" s="340">
        <f t="shared" si="21"/>
        <v>12.271666666666665</v>
      </c>
      <c r="AE46" s="341">
        <f t="shared" si="22"/>
        <v>12</v>
      </c>
      <c r="AF46" s="340">
        <f t="shared" si="23"/>
        <v>12.162999999999998</v>
      </c>
      <c r="AG46" s="271" t="s">
        <v>1330</v>
      </c>
      <c r="AH46" s="290" t="s">
        <v>2</v>
      </c>
      <c r="AI46" s="255">
        <v>70</v>
      </c>
      <c r="AJ46" s="290"/>
      <c r="AK46" s="290">
        <v>10</v>
      </c>
      <c r="AL46" s="290" t="s">
        <v>2547</v>
      </c>
    </row>
    <row r="47" spans="1:38" s="273" customFormat="1" ht="15.95" customHeight="1">
      <c r="A47" s="263"/>
      <c r="B47" s="275">
        <v>43601</v>
      </c>
      <c r="C47" s="289" t="str">
        <f t="shared" si="18"/>
        <v>*PDR1905-1134*</v>
      </c>
      <c r="D47" s="265" t="s">
        <v>2606</v>
      </c>
      <c r="E47" s="263" t="s">
        <v>2560</v>
      </c>
      <c r="F47" s="263"/>
      <c r="G47" s="266" t="s">
        <v>2559</v>
      </c>
      <c r="H47" s="267" t="s">
        <v>2551</v>
      </c>
      <c r="I47" s="267" t="s">
        <v>2558</v>
      </c>
      <c r="J47" s="263">
        <v>2060</v>
      </c>
      <c r="K47" s="264">
        <v>22786</v>
      </c>
      <c r="L47" s="267" t="s">
        <v>2557</v>
      </c>
      <c r="M47" s="269" t="s">
        <v>2556</v>
      </c>
      <c r="N47" s="265" t="s">
        <v>2147</v>
      </c>
      <c r="O47" s="275" t="s">
        <v>1291</v>
      </c>
      <c r="P47" s="794" t="s">
        <v>1568</v>
      </c>
      <c r="Q47" s="275"/>
      <c r="R47" s="275">
        <v>43829</v>
      </c>
      <c r="S47" s="276">
        <v>2063</v>
      </c>
      <c r="T47" s="916" t="s">
        <v>2209</v>
      </c>
      <c r="U47" s="272"/>
      <c r="V47" s="916" t="s">
        <v>2209</v>
      </c>
      <c r="W47" s="268"/>
      <c r="X47" s="677" t="s">
        <v>1828</v>
      </c>
      <c r="Y47" s="674" t="s">
        <v>2152</v>
      </c>
      <c r="Z47" s="265">
        <v>508</v>
      </c>
      <c r="AA47" s="270">
        <v>1675</v>
      </c>
      <c r="AB47" s="329">
        <f t="shared" si="19"/>
        <v>29.471428571428572</v>
      </c>
      <c r="AC47" s="329">
        <f t="shared" si="20"/>
        <v>285.77142857142854</v>
      </c>
      <c r="AD47" s="340">
        <f t="shared" si="21"/>
        <v>12.762857142857143</v>
      </c>
      <c r="AE47" s="341">
        <f t="shared" si="22"/>
        <v>12</v>
      </c>
      <c r="AF47" s="340">
        <f t="shared" si="23"/>
        <v>12.457714285714285</v>
      </c>
      <c r="AG47" s="271" t="s">
        <v>1330</v>
      </c>
      <c r="AH47" s="290" t="s">
        <v>2</v>
      </c>
      <c r="AI47" s="255">
        <v>70</v>
      </c>
      <c r="AJ47" s="290"/>
      <c r="AK47" s="290">
        <v>10</v>
      </c>
      <c r="AL47" s="290" t="s">
        <v>2547</v>
      </c>
    </row>
    <row r="48" spans="1:38" s="273" customFormat="1" ht="15.95" customHeight="1">
      <c r="A48" s="263"/>
      <c r="B48" s="275">
        <v>43601</v>
      </c>
      <c r="C48" s="289" t="str">
        <f t="shared" si="18"/>
        <v>*PDR1905-1136*</v>
      </c>
      <c r="D48" s="265" t="s">
        <v>2562</v>
      </c>
      <c r="E48" s="263" t="s">
        <v>2560</v>
      </c>
      <c r="F48" s="263"/>
      <c r="G48" s="266" t="s">
        <v>2559</v>
      </c>
      <c r="H48" s="267" t="s">
        <v>2551</v>
      </c>
      <c r="I48" s="267" t="s">
        <v>2558</v>
      </c>
      <c r="J48" s="263">
        <v>2060</v>
      </c>
      <c r="K48" s="264">
        <v>22786</v>
      </c>
      <c r="L48" s="267" t="s">
        <v>2557</v>
      </c>
      <c r="M48" s="269" t="s">
        <v>2556</v>
      </c>
      <c r="N48" s="265" t="s">
        <v>2147</v>
      </c>
      <c r="O48" s="275" t="s">
        <v>1291</v>
      </c>
      <c r="P48" s="794" t="s">
        <v>1568</v>
      </c>
      <c r="Q48" s="275"/>
      <c r="R48" s="275">
        <v>43829</v>
      </c>
      <c r="S48" s="276">
        <v>2063</v>
      </c>
      <c r="T48" s="916" t="s">
        <v>2209</v>
      </c>
      <c r="U48" s="272"/>
      <c r="V48" s="916" t="s">
        <v>2209</v>
      </c>
      <c r="W48" s="268"/>
      <c r="X48" s="677" t="s">
        <v>1828</v>
      </c>
      <c r="Y48" s="674" t="s">
        <v>2152</v>
      </c>
      <c r="Z48" s="265">
        <v>508</v>
      </c>
      <c r="AA48" s="270">
        <v>1675</v>
      </c>
      <c r="AB48" s="329">
        <f t="shared" si="19"/>
        <v>29.471428571428572</v>
      </c>
      <c r="AC48" s="329">
        <f t="shared" si="20"/>
        <v>315.24285714285713</v>
      </c>
      <c r="AD48" s="340">
        <f t="shared" si="21"/>
        <v>13.254047619047618</v>
      </c>
      <c r="AE48" s="341">
        <f t="shared" si="22"/>
        <v>13</v>
      </c>
      <c r="AF48" s="340">
        <f t="shared" si="23"/>
        <v>13.152428571428571</v>
      </c>
      <c r="AG48" s="271" t="s">
        <v>1330</v>
      </c>
      <c r="AH48" s="290" t="s">
        <v>2</v>
      </c>
      <c r="AI48" s="255">
        <v>70</v>
      </c>
      <c r="AJ48" s="290"/>
      <c r="AK48" s="290">
        <v>10</v>
      </c>
      <c r="AL48" s="290" t="s">
        <v>2547</v>
      </c>
    </row>
    <row r="49" spans="1:40" s="273" customFormat="1" ht="15.95" customHeight="1">
      <c r="A49" s="263"/>
      <c r="B49" s="275">
        <v>43601</v>
      </c>
      <c r="C49" s="289" t="str">
        <f t="shared" si="18"/>
        <v>*PDR1905-1138*</v>
      </c>
      <c r="D49" s="265" t="s">
        <v>2561</v>
      </c>
      <c r="E49" s="263" t="s">
        <v>2560</v>
      </c>
      <c r="F49" s="263"/>
      <c r="G49" s="266" t="s">
        <v>2559</v>
      </c>
      <c r="H49" s="267" t="s">
        <v>2551</v>
      </c>
      <c r="I49" s="267" t="s">
        <v>2558</v>
      </c>
      <c r="J49" s="263">
        <v>2060</v>
      </c>
      <c r="K49" s="264">
        <v>22786</v>
      </c>
      <c r="L49" s="267" t="s">
        <v>2557</v>
      </c>
      <c r="M49" s="269" t="s">
        <v>2556</v>
      </c>
      <c r="N49" s="265" t="s">
        <v>2147</v>
      </c>
      <c r="O49" s="275" t="s">
        <v>1291</v>
      </c>
      <c r="P49" s="794" t="s">
        <v>1568</v>
      </c>
      <c r="Q49" s="275"/>
      <c r="R49" s="275">
        <v>43829</v>
      </c>
      <c r="S49" s="276">
        <v>2063</v>
      </c>
      <c r="T49" s="916" t="s">
        <v>2209</v>
      </c>
      <c r="U49" s="272"/>
      <c r="V49" s="916" t="s">
        <v>2209</v>
      </c>
      <c r="W49" s="268"/>
      <c r="X49" s="677" t="s">
        <v>1828</v>
      </c>
      <c r="Y49" s="674" t="s">
        <v>2152</v>
      </c>
      <c r="Z49" s="265">
        <v>508</v>
      </c>
      <c r="AA49" s="270">
        <v>1675</v>
      </c>
      <c r="AB49" s="329">
        <f t="shared" si="19"/>
        <v>29.471428571428572</v>
      </c>
      <c r="AC49" s="329">
        <f t="shared" si="20"/>
        <v>344.71428571428572</v>
      </c>
      <c r="AD49" s="340">
        <f t="shared" si="21"/>
        <v>13.745238095238095</v>
      </c>
      <c r="AE49" s="341">
        <f t="shared" si="22"/>
        <v>13</v>
      </c>
      <c r="AF49" s="340">
        <f t="shared" si="23"/>
        <v>13.447142857142858</v>
      </c>
      <c r="AG49" s="271" t="s">
        <v>1330</v>
      </c>
      <c r="AH49" s="290" t="s">
        <v>2</v>
      </c>
      <c r="AI49" s="255">
        <v>70</v>
      </c>
      <c r="AJ49" s="290"/>
      <c r="AK49" s="290">
        <v>10</v>
      </c>
      <c r="AL49" s="290" t="s">
        <v>2547</v>
      </c>
    </row>
    <row r="50" spans="1:40" s="310" customFormat="1" ht="15.95" customHeight="1">
      <c r="A50" s="302"/>
      <c r="B50" s="302"/>
      <c r="C50" s="301"/>
      <c r="D50" s="673"/>
      <c r="E50" s="346"/>
      <c r="F50" s="346"/>
      <c r="G50" s="673"/>
      <c r="H50" s="347"/>
      <c r="I50" s="347"/>
      <c r="J50" s="302"/>
      <c r="K50" s="301"/>
      <c r="L50" s="347"/>
      <c r="M50" s="347"/>
      <c r="N50" s="347"/>
      <c r="O50" s="347"/>
      <c r="P50" s="347"/>
      <c r="Q50" s="347"/>
      <c r="R50" s="389"/>
      <c r="S50" s="359"/>
      <c r="T50" s="359"/>
      <c r="U50" s="301"/>
      <c r="V50" s="360"/>
      <c r="W50" s="360"/>
      <c r="X50" s="302"/>
      <c r="Y50" s="302"/>
      <c r="Z50" s="360"/>
      <c r="AA50" s="360"/>
      <c r="AB50" s="346"/>
      <c r="AC50" s="347"/>
      <c r="AD50" s="361"/>
      <c r="AE50" s="362"/>
      <c r="AF50" s="501"/>
      <c r="AG50" s="501"/>
      <c r="AH50" s="305"/>
      <c r="AI50" s="610"/>
      <c r="AJ50" s="611"/>
      <c r="AK50" s="304"/>
      <c r="AL50" s="304"/>
      <c r="AM50" s="391"/>
      <c r="AN50" s="391"/>
    </row>
    <row r="51" spans="1:40" s="792" customFormat="1" ht="15.95" customHeight="1">
      <c r="A51" s="256"/>
      <c r="B51" s="257">
        <v>43629</v>
      </c>
      <c r="C51" s="713" t="str">
        <f t="shared" ref="C51:C58" si="24">"*"&amp;D51&amp;"*"</f>
        <v>*PDR1906-1126*</v>
      </c>
      <c r="D51" s="672" t="s">
        <v>3959</v>
      </c>
      <c r="E51" s="256" t="s">
        <v>3915</v>
      </c>
      <c r="F51" s="256"/>
      <c r="G51" s="297" t="s">
        <v>2735</v>
      </c>
      <c r="H51" s="258" t="s">
        <v>2383</v>
      </c>
      <c r="I51" s="258" t="s">
        <v>2734</v>
      </c>
      <c r="J51" s="256">
        <v>2060</v>
      </c>
      <c r="K51" s="257">
        <v>22827</v>
      </c>
      <c r="L51" s="258" t="s">
        <v>2643</v>
      </c>
      <c r="M51" s="260" t="s">
        <v>2733</v>
      </c>
      <c r="N51" s="672" t="s">
        <v>2147</v>
      </c>
      <c r="O51" s="257" t="s">
        <v>1291</v>
      </c>
      <c r="P51" s="257"/>
      <c r="Q51" s="257"/>
      <c r="R51" s="257">
        <v>43829</v>
      </c>
      <c r="S51" s="256">
        <v>2060</v>
      </c>
      <c r="T51" s="916" t="s">
        <v>2208</v>
      </c>
      <c r="U51" s="805" t="s">
        <v>1568</v>
      </c>
      <c r="V51" s="916" t="s">
        <v>2208</v>
      </c>
      <c r="W51" s="259"/>
      <c r="X51" s="680" t="s">
        <v>1828</v>
      </c>
      <c r="Y51" s="260" t="s">
        <v>2152</v>
      </c>
      <c r="Z51" s="672">
        <v>508</v>
      </c>
      <c r="AA51" s="261">
        <v>1675</v>
      </c>
      <c r="AB51" s="945">
        <f t="shared" ref="AB51:AB58" si="25">S51/AI51+AJ51</f>
        <v>79.428571428571431</v>
      </c>
      <c r="AC51" s="945" t="e">
        <f>AB51+#REF!</f>
        <v>#REF!</v>
      </c>
      <c r="AD51" s="943" t="e">
        <f t="shared" ref="AD51:AD58" si="26">(8+(AC51/60))</f>
        <v>#REF!</v>
      </c>
      <c r="AE51" s="944" t="e">
        <f t="shared" ref="AE51:AE58" si="27">FLOOR(AD51,1)</f>
        <v>#REF!</v>
      </c>
      <c r="AF51" s="943" t="e">
        <f t="shared" ref="AF51:AF58" si="28">(AE51+((AD51-AE51)*60*0.01))</f>
        <v>#REF!</v>
      </c>
      <c r="AG51" s="262" t="s">
        <v>1330</v>
      </c>
      <c r="AH51" s="846" t="s">
        <v>1749</v>
      </c>
      <c r="AI51" s="846">
        <v>70</v>
      </c>
      <c r="AJ51" s="846">
        <v>50</v>
      </c>
      <c r="AK51" s="792">
        <v>10</v>
      </c>
      <c r="AL51" s="792" t="s">
        <v>2048</v>
      </c>
    </row>
    <row r="52" spans="1:40" s="792" customFormat="1" ht="15.95" customHeight="1">
      <c r="A52" s="256"/>
      <c r="B52" s="257">
        <v>43629</v>
      </c>
      <c r="C52" s="713" t="str">
        <f t="shared" si="24"/>
        <v>*PDR1906-1128*</v>
      </c>
      <c r="D52" s="672" t="s">
        <v>3958</v>
      </c>
      <c r="E52" s="256" t="s">
        <v>3915</v>
      </c>
      <c r="F52" s="256"/>
      <c r="G52" s="297" t="s">
        <v>2735</v>
      </c>
      <c r="H52" s="258" t="s">
        <v>2383</v>
      </c>
      <c r="I52" s="258" t="s">
        <v>2734</v>
      </c>
      <c r="J52" s="256">
        <v>2060</v>
      </c>
      <c r="K52" s="257">
        <v>22827</v>
      </c>
      <c r="L52" s="258" t="s">
        <v>2643</v>
      </c>
      <c r="M52" s="260" t="s">
        <v>2733</v>
      </c>
      <c r="N52" s="672" t="s">
        <v>2147</v>
      </c>
      <c r="O52" s="257" t="s">
        <v>1291</v>
      </c>
      <c r="P52" s="257"/>
      <c r="Q52" s="257"/>
      <c r="R52" s="257">
        <v>43829</v>
      </c>
      <c r="S52" s="256">
        <v>2060</v>
      </c>
      <c r="T52" s="916" t="s">
        <v>2208</v>
      </c>
      <c r="U52" s="805" t="s">
        <v>1568</v>
      </c>
      <c r="V52" s="916" t="s">
        <v>2208</v>
      </c>
      <c r="W52" s="259"/>
      <c r="X52" s="680" t="s">
        <v>1828</v>
      </c>
      <c r="Y52" s="260" t="s">
        <v>2152</v>
      </c>
      <c r="Z52" s="672">
        <v>508</v>
      </c>
      <c r="AA52" s="261">
        <v>1675</v>
      </c>
      <c r="AB52" s="945">
        <f t="shared" si="25"/>
        <v>29.428571428571427</v>
      </c>
      <c r="AC52" s="945" t="e">
        <f t="shared" ref="AC52:AC58" si="29">AB52+AC51</f>
        <v>#REF!</v>
      </c>
      <c r="AD52" s="943" t="e">
        <f t="shared" si="26"/>
        <v>#REF!</v>
      </c>
      <c r="AE52" s="944" t="e">
        <f t="shared" si="27"/>
        <v>#REF!</v>
      </c>
      <c r="AF52" s="943" t="e">
        <f t="shared" si="28"/>
        <v>#REF!</v>
      </c>
      <c r="AG52" s="262" t="s">
        <v>1330</v>
      </c>
      <c r="AH52" s="846" t="s">
        <v>1749</v>
      </c>
      <c r="AI52" s="846">
        <v>70</v>
      </c>
      <c r="AJ52" s="846"/>
      <c r="AK52" s="792">
        <v>10</v>
      </c>
      <c r="AL52" s="792" t="s">
        <v>2048</v>
      </c>
    </row>
    <row r="53" spans="1:40" s="792" customFormat="1" ht="15.95" customHeight="1">
      <c r="A53" s="256"/>
      <c r="B53" s="257">
        <v>43629</v>
      </c>
      <c r="C53" s="713" t="str">
        <f t="shared" si="24"/>
        <v>*PDR1906-1130*</v>
      </c>
      <c r="D53" s="672" t="s">
        <v>3957</v>
      </c>
      <c r="E53" s="256" t="s">
        <v>3915</v>
      </c>
      <c r="F53" s="256"/>
      <c r="G53" s="297" t="s">
        <v>2735</v>
      </c>
      <c r="H53" s="258" t="s">
        <v>2383</v>
      </c>
      <c r="I53" s="258" t="s">
        <v>2734</v>
      </c>
      <c r="J53" s="256">
        <v>2060</v>
      </c>
      <c r="K53" s="257">
        <v>22827</v>
      </c>
      <c r="L53" s="258" t="s">
        <v>2643</v>
      </c>
      <c r="M53" s="260" t="s">
        <v>2733</v>
      </c>
      <c r="N53" s="672" t="s">
        <v>2147</v>
      </c>
      <c r="O53" s="257" t="s">
        <v>1291</v>
      </c>
      <c r="P53" s="257"/>
      <c r="Q53" s="257"/>
      <c r="R53" s="257">
        <v>43829</v>
      </c>
      <c r="S53" s="256">
        <v>2060</v>
      </c>
      <c r="T53" s="916" t="s">
        <v>2208</v>
      </c>
      <c r="U53" s="805" t="s">
        <v>1568</v>
      </c>
      <c r="V53" s="916" t="s">
        <v>2208</v>
      </c>
      <c r="W53" s="259"/>
      <c r="X53" s="680" t="s">
        <v>1828</v>
      </c>
      <c r="Y53" s="260" t="s">
        <v>2152</v>
      </c>
      <c r="Z53" s="672">
        <v>508</v>
      </c>
      <c r="AA53" s="261">
        <v>1675</v>
      </c>
      <c r="AB53" s="945">
        <f t="shared" si="25"/>
        <v>29.428571428571427</v>
      </c>
      <c r="AC53" s="945" t="e">
        <f t="shared" si="29"/>
        <v>#REF!</v>
      </c>
      <c r="AD53" s="943" t="e">
        <f t="shared" si="26"/>
        <v>#REF!</v>
      </c>
      <c r="AE53" s="944" t="e">
        <f t="shared" si="27"/>
        <v>#REF!</v>
      </c>
      <c r="AF53" s="943" t="e">
        <f t="shared" si="28"/>
        <v>#REF!</v>
      </c>
      <c r="AG53" s="262" t="s">
        <v>1330</v>
      </c>
      <c r="AH53" s="846" t="s">
        <v>1749</v>
      </c>
      <c r="AI53" s="846">
        <v>70</v>
      </c>
      <c r="AJ53" s="846"/>
      <c r="AK53" s="792">
        <v>10</v>
      </c>
      <c r="AL53" s="792" t="s">
        <v>2048</v>
      </c>
    </row>
    <row r="54" spans="1:40" s="792" customFormat="1" ht="15.95" customHeight="1">
      <c r="A54" s="256"/>
      <c r="B54" s="257">
        <v>43629</v>
      </c>
      <c r="C54" s="713" t="str">
        <f t="shared" si="24"/>
        <v>*PDR1906-1132*</v>
      </c>
      <c r="D54" s="672" t="s">
        <v>3956</v>
      </c>
      <c r="E54" s="256" t="s">
        <v>3915</v>
      </c>
      <c r="F54" s="256"/>
      <c r="G54" s="297" t="s">
        <v>2735</v>
      </c>
      <c r="H54" s="258" t="s">
        <v>2383</v>
      </c>
      <c r="I54" s="258" t="s">
        <v>2734</v>
      </c>
      <c r="J54" s="256">
        <v>2060</v>
      </c>
      <c r="K54" s="257">
        <v>22827</v>
      </c>
      <c r="L54" s="258" t="s">
        <v>2643</v>
      </c>
      <c r="M54" s="260" t="s">
        <v>2733</v>
      </c>
      <c r="N54" s="672" t="s">
        <v>2147</v>
      </c>
      <c r="O54" s="257" t="s">
        <v>1291</v>
      </c>
      <c r="P54" s="257"/>
      <c r="Q54" s="257"/>
      <c r="R54" s="257">
        <v>43829</v>
      </c>
      <c r="S54" s="256">
        <v>2060</v>
      </c>
      <c r="T54" s="916" t="s">
        <v>2208</v>
      </c>
      <c r="U54" s="805" t="s">
        <v>1568</v>
      </c>
      <c r="V54" s="916" t="s">
        <v>2208</v>
      </c>
      <c r="W54" s="259"/>
      <c r="X54" s="680" t="s">
        <v>1828</v>
      </c>
      <c r="Y54" s="260" t="s">
        <v>2152</v>
      </c>
      <c r="Z54" s="672">
        <v>508</v>
      </c>
      <c r="AA54" s="261">
        <v>1675</v>
      </c>
      <c r="AB54" s="945">
        <f t="shared" si="25"/>
        <v>29.428571428571427</v>
      </c>
      <c r="AC54" s="945" t="e">
        <f t="shared" si="29"/>
        <v>#REF!</v>
      </c>
      <c r="AD54" s="943" t="e">
        <f t="shared" si="26"/>
        <v>#REF!</v>
      </c>
      <c r="AE54" s="944" t="e">
        <f t="shared" si="27"/>
        <v>#REF!</v>
      </c>
      <c r="AF54" s="943" t="e">
        <f t="shared" si="28"/>
        <v>#REF!</v>
      </c>
      <c r="AG54" s="262" t="s">
        <v>1330</v>
      </c>
      <c r="AH54" s="846" t="s">
        <v>1749</v>
      </c>
      <c r="AI54" s="846">
        <v>70</v>
      </c>
      <c r="AJ54" s="846"/>
      <c r="AK54" s="792">
        <v>10</v>
      </c>
      <c r="AL54" s="792" t="s">
        <v>2048</v>
      </c>
    </row>
    <row r="55" spans="1:40" s="792" customFormat="1" ht="15.95" customHeight="1">
      <c r="A55" s="256"/>
      <c r="B55" s="257">
        <v>43629</v>
      </c>
      <c r="C55" s="713" t="str">
        <f t="shared" si="24"/>
        <v>*PDR1906-1134*</v>
      </c>
      <c r="D55" s="672" t="s">
        <v>3955</v>
      </c>
      <c r="E55" s="256" t="s">
        <v>3915</v>
      </c>
      <c r="F55" s="256"/>
      <c r="G55" s="297" t="s">
        <v>2735</v>
      </c>
      <c r="H55" s="258" t="s">
        <v>2383</v>
      </c>
      <c r="I55" s="258" t="s">
        <v>2734</v>
      </c>
      <c r="J55" s="256">
        <v>2060</v>
      </c>
      <c r="K55" s="257">
        <v>22827</v>
      </c>
      <c r="L55" s="258" t="s">
        <v>2643</v>
      </c>
      <c r="M55" s="260" t="s">
        <v>2733</v>
      </c>
      <c r="N55" s="672" t="s">
        <v>2147</v>
      </c>
      <c r="O55" s="257" t="s">
        <v>1291</v>
      </c>
      <c r="P55" s="257"/>
      <c r="Q55" s="257"/>
      <c r="R55" s="257">
        <v>43829</v>
      </c>
      <c r="S55" s="256">
        <v>2060</v>
      </c>
      <c r="T55" s="916" t="s">
        <v>2208</v>
      </c>
      <c r="U55" s="805" t="s">
        <v>1568</v>
      </c>
      <c r="V55" s="916" t="s">
        <v>2208</v>
      </c>
      <c r="W55" s="259"/>
      <c r="X55" s="680" t="s">
        <v>1828</v>
      </c>
      <c r="Y55" s="260" t="s">
        <v>2152</v>
      </c>
      <c r="Z55" s="672">
        <v>508</v>
      </c>
      <c r="AA55" s="261">
        <v>1675</v>
      </c>
      <c r="AB55" s="945">
        <f t="shared" si="25"/>
        <v>29.428571428571427</v>
      </c>
      <c r="AC55" s="945" t="e">
        <f t="shared" si="29"/>
        <v>#REF!</v>
      </c>
      <c r="AD55" s="943" t="e">
        <f t="shared" si="26"/>
        <v>#REF!</v>
      </c>
      <c r="AE55" s="944" t="e">
        <f t="shared" si="27"/>
        <v>#REF!</v>
      </c>
      <c r="AF55" s="943" t="e">
        <f t="shared" si="28"/>
        <v>#REF!</v>
      </c>
      <c r="AG55" s="262" t="s">
        <v>1330</v>
      </c>
      <c r="AH55" s="846" t="s">
        <v>1749</v>
      </c>
      <c r="AI55" s="846">
        <v>70</v>
      </c>
      <c r="AJ55" s="846"/>
      <c r="AK55" s="792">
        <v>10</v>
      </c>
      <c r="AL55" s="792" t="s">
        <v>2048</v>
      </c>
    </row>
    <row r="56" spans="1:40" s="792" customFormat="1" ht="15.95" customHeight="1">
      <c r="A56" s="256"/>
      <c r="B56" s="257">
        <v>43629</v>
      </c>
      <c r="C56" s="713" t="str">
        <f t="shared" si="24"/>
        <v>*PDR1906-1136*</v>
      </c>
      <c r="D56" s="672" t="s">
        <v>3954</v>
      </c>
      <c r="E56" s="256" t="s">
        <v>3915</v>
      </c>
      <c r="F56" s="256"/>
      <c r="G56" s="297" t="s">
        <v>2735</v>
      </c>
      <c r="H56" s="258" t="s">
        <v>2383</v>
      </c>
      <c r="I56" s="258" t="s">
        <v>2734</v>
      </c>
      <c r="J56" s="256">
        <v>2060</v>
      </c>
      <c r="K56" s="257">
        <v>22827</v>
      </c>
      <c r="L56" s="258" t="s">
        <v>2643</v>
      </c>
      <c r="M56" s="260" t="s">
        <v>2733</v>
      </c>
      <c r="N56" s="672" t="s">
        <v>2147</v>
      </c>
      <c r="O56" s="257" t="s">
        <v>1291</v>
      </c>
      <c r="P56" s="257"/>
      <c r="Q56" s="257"/>
      <c r="R56" s="257">
        <v>43829</v>
      </c>
      <c r="S56" s="256">
        <v>2060</v>
      </c>
      <c r="T56" s="916" t="s">
        <v>2208</v>
      </c>
      <c r="U56" s="805" t="s">
        <v>1568</v>
      </c>
      <c r="V56" s="916" t="s">
        <v>2208</v>
      </c>
      <c r="W56" s="259"/>
      <c r="X56" s="680" t="s">
        <v>1828</v>
      </c>
      <c r="Y56" s="260" t="s">
        <v>2152</v>
      </c>
      <c r="Z56" s="672">
        <v>508</v>
      </c>
      <c r="AA56" s="261">
        <v>1675</v>
      </c>
      <c r="AB56" s="945">
        <f t="shared" si="25"/>
        <v>29.428571428571427</v>
      </c>
      <c r="AC56" s="945" t="e">
        <f t="shared" si="29"/>
        <v>#REF!</v>
      </c>
      <c r="AD56" s="943" t="e">
        <f t="shared" si="26"/>
        <v>#REF!</v>
      </c>
      <c r="AE56" s="944" t="e">
        <f t="shared" si="27"/>
        <v>#REF!</v>
      </c>
      <c r="AF56" s="943" t="e">
        <f t="shared" si="28"/>
        <v>#REF!</v>
      </c>
      <c r="AG56" s="262" t="s">
        <v>1330</v>
      </c>
      <c r="AH56" s="846" t="s">
        <v>1749</v>
      </c>
      <c r="AI56" s="846">
        <v>70</v>
      </c>
      <c r="AJ56" s="846"/>
      <c r="AK56" s="792">
        <v>10</v>
      </c>
      <c r="AL56" s="792" t="s">
        <v>2048</v>
      </c>
    </row>
    <row r="57" spans="1:40" s="792" customFormat="1" ht="15.95" customHeight="1">
      <c r="A57" s="256"/>
      <c r="B57" s="257">
        <v>43629</v>
      </c>
      <c r="C57" s="713" t="str">
        <f t="shared" si="24"/>
        <v>*PDR1906-1138*</v>
      </c>
      <c r="D57" s="672" t="s">
        <v>3953</v>
      </c>
      <c r="E57" s="256" t="s">
        <v>3915</v>
      </c>
      <c r="F57" s="256"/>
      <c r="G57" s="297" t="s">
        <v>2735</v>
      </c>
      <c r="H57" s="258" t="s">
        <v>2383</v>
      </c>
      <c r="I57" s="258" t="s">
        <v>2734</v>
      </c>
      <c r="J57" s="256">
        <v>2060</v>
      </c>
      <c r="K57" s="257">
        <v>22827</v>
      </c>
      <c r="L57" s="258" t="s">
        <v>2643</v>
      </c>
      <c r="M57" s="260" t="s">
        <v>2733</v>
      </c>
      <c r="N57" s="672" t="s">
        <v>2147</v>
      </c>
      <c r="O57" s="257" t="s">
        <v>1291</v>
      </c>
      <c r="P57" s="257"/>
      <c r="Q57" s="257"/>
      <c r="R57" s="257">
        <v>43829</v>
      </c>
      <c r="S57" s="256">
        <v>2060</v>
      </c>
      <c r="T57" s="916" t="s">
        <v>2208</v>
      </c>
      <c r="U57" s="805" t="s">
        <v>1568</v>
      </c>
      <c r="V57" s="916" t="s">
        <v>2208</v>
      </c>
      <c r="W57" s="259"/>
      <c r="X57" s="680" t="s">
        <v>1828</v>
      </c>
      <c r="Y57" s="260" t="s">
        <v>2152</v>
      </c>
      <c r="Z57" s="672">
        <v>508</v>
      </c>
      <c r="AA57" s="261">
        <v>1675</v>
      </c>
      <c r="AB57" s="945">
        <f t="shared" si="25"/>
        <v>29.428571428571427</v>
      </c>
      <c r="AC57" s="945" t="e">
        <f t="shared" si="29"/>
        <v>#REF!</v>
      </c>
      <c r="AD57" s="943" t="e">
        <f t="shared" si="26"/>
        <v>#REF!</v>
      </c>
      <c r="AE57" s="944" t="e">
        <f t="shared" si="27"/>
        <v>#REF!</v>
      </c>
      <c r="AF57" s="943" t="e">
        <f t="shared" si="28"/>
        <v>#REF!</v>
      </c>
      <c r="AG57" s="262" t="s">
        <v>1330</v>
      </c>
      <c r="AH57" s="846" t="s">
        <v>1749</v>
      </c>
      <c r="AI57" s="846">
        <v>70</v>
      </c>
      <c r="AJ57" s="846"/>
      <c r="AK57" s="792">
        <v>10</v>
      </c>
      <c r="AL57" s="792" t="s">
        <v>2048</v>
      </c>
    </row>
    <row r="58" spans="1:40" s="792" customFormat="1" ht="15.95" customHeight="1">
      <c r="A58" s="256"/>
      <c r="B58" s="257">
        <v>43629</v>
      </c>
      <c r="C58" s="713" t="str">
        <f t="shared" si="24"/>
        <v>*PDR1906-1140*</v>
      </c>
      <c r="D58" s="672" t="s">
        <v>3952</v>
      </c>
      <c r="E58" s="256" t="s">
        <v>3915</v>
      </c>
      <c r="F58" s="256"/>
      <c r="G58" s="297" t="s">
        <v>2735</v>
      </c>
      <c r="H58" s="258" t="s">
        <v>2383</v>
      </c>
      <c r="I58" s="258" t="s">
        <v>2734</v>
      </c>
      <c r="J58" s="256">
        <v>2060</v>
      </c>
      <c r="K58" s="257">
        <v>22827</v>
      </c>
      <c r="L58" s="258" t="s">
        <v>2643</v>
      </c>
      <c r="M58" s="260" t="s">
        <v>2733</v>
      </c>
      <c r="N58" s="672" t="s">
        <v>2147</v>
      </c>
      <c r="O58" s="257" t="s">
        <v>1291</v>
      </c>
      <c r="P58" s="257"/>
      <c r="Q58" s="257"/>
      <c r="R58" s="257">
        <v>43829</v>
      </c>
      <c r="S58" s="256">
        <v>2060</v>
      </c>
      <c r="T58" s="916" t="s">
        <v>2208</v>
      </c>
      <c r="U58" s="805" t="s">
        <v>1568</v>
      </c>
      <c r="V58" s="916" t="s">
        <v>2208</v>
      </c>
      <c r="W58" s="259"/>
      <c r="X58" s="680" t="s">
        <v>1828</v>
      </c>
      <c r="Y58" s="260" t="s">
        <v>2152</v>
      </c>
      <c r="Z58" s="672">
        <v>508</v>
      </c>
      <c r="AA58" s="261">
        <v>1675</v>
      </c>
      <c r="AB58" s="945">
        <f t="shared" si="25"/>
        <v>29.428571428571427</v>
      </c>
      <c r="AC58" s="945" t="e">
        <f t="shared" si="29"/>
        <v>#REF!</v>
      </c>
      <c r="AD58" s="943" t="e">
        <f t="shared" si="26"/>
        <v>#REF!</v>
      </c>
      <c r="AE58" s="944" t="e">
        <f t="shared" si="27"/>
        <v>#REF!</v>
      </c>
      <c r="AF58" s="943" t="e">
        <f t="shared" si="28"/>
        <v>#REF!</v>
      </c>
      <c r="AG58" s="262" t="s">
        <v>1330</v>
      </c>
      <c r="AH58" s="846" t="s">
        <v>1749</v>
      </c>
      <c r="AI58" s="846">
        <v>70</v>
      </c>
      <c r="AJ58" s="846"/>
      <c r="AK58" s="792">
        <v>10</v>
      </c>
      <c r="AL58" s="792" t="s">
        <v>2048</v>
      </c>
    </row>
    <row r="59" spans="1:40" s="792" customFormat="1" ht="15.95" customHeight="1">
      <c r="A59" s="256"/>
      <c r="B59" s="257"/>
      <c r="C59" s="713"/>
      <c r="D59" s="672"/>
      <c r="E59" s="256"/>
      <c r="F59" s="256"/>
      <c r="G59" s="297"/>
      <c r="H59" s="258"/>
      <c r="I59" s="258"/>
      <c r="J59" s="256"/>
      <c r="K59" s="257"/>
      <c r="L59" s="258"/>
      <c r="M59" s="260"/>
      <c r="N59" s="672"/>
      <c r="O59" s="257"/>
      <c r="P59" s="257"/>
      <c r="Q59" s="257"/>
      <c r="R59" s="257"/>
      <c r="S59" s="256"/>
      <c r="T59" s="916"/>
      <c r="U59" s="256"/>
      <c r="V59" s="916"/>
      <c r="W59" s="259"/>
      <c r="X59" s="680"/>
      <c r="Y59" s="260"/>
      <c r="Z59" s="672"/>
      <c r="AA59" s="261"/>
      <c r="AB59" s="945"/>
      <c r="AC59" s="945"/>
      <c r="AD59" s="943"/>
      <c r="AE59" s="944"/>
      <c r="AF59" s="943"/>
      <c r="AG59" s="262"/>
      <c r="AH59" s="846"/>
      <c r="AI59" s="846"/>
      <c r="AJ59" s="846"/>
    </row>
    <row r="60" spans="1:40" s="792" customFormat="1" ht="15.95" customHeight="1">
      <c r="A60" s="256"/>
      <c r="B60" s="257">
        <v>43629</v>
      </c>
      <c r="C60" s="713" t="str">
        <f t="shared" ref="C60:C69" si="30">"*"&amp;D60&amp;"*"</f>
        <v>*PDR1906-1143*</v>
      </c>
      <c r="D60" s="672" t="s">
        <v>3951</v>
      </c>
      <c r="E60" s="256" t="s">
        <v>3941</v>
      </c>
      <c r="F60" s="256"/>
      <c r="G60" s="297" t="s">
        <v>2454</v>
      </c>
      <c r="H60" s="258" t="s">
        <v>2383</v>
      </c>
      <c r="I60" s="258" t="s">
        <v>2455</v>
      </c>
      <c r="J60" s="256">
        <v>2060</v>
      </c>
      <c r="K60" s="257">
        <v>22827</v>
      </c>
      <c r="L60" s="258" t="s">
        <v>2456</v>
      </c>
      <c r="M60" s="260" t="s">
        <v>2457</v>
      </c>
      <c r="N60" s="672" t="s">
        <v>2147</v>
      </c>
      <c r="O60" s="257" t="s">
        <v>1291</v>
      </c>
      <c r="P60" s="257"/>
      <c r="Q60" s="257"/>
      <c r="R60" s="257">
        <v>43829</v>
      </c>
      <c r="S60" s="256">
        <v>2063</v>
      </c>
      <c r="T60" s="916" t="s">
        <v>2208</v>
      </c>
      <c r="U60" s="805" t="s">
        <v>1568</v>
      </c>
      <c r="V60" s="916" t="s">
        <v>2208</v>
      </c>
      <c r="W60" s="259"/>
      <c r="X60" s="680" t="s">
        <v>1828</v>
      </c>
      <c r="Y60" s="260" t="s">
        <v>2152</v>
      </c>
      <c r="Z60" s="672">
        <v>508</v>
      </c>
      <c r="AA60" s="261">
        <v>1675</v>
      </c>
      <c r="AB60" s="945">
        <f t="shared" ref="AB60:AB69" si="31">S60/AI60+AJ60</f>
        <v>79.471428571428575</v>
      </c>
      <c r="AC60" s="945" t="e">
        <f>AB60+AC58</f>
        <v>#REF!</v>
      </c>
      <c r="AD60" s="943" t="e">
        <f t="shared" ref="AD60:AD69" si="32">(8+(AC60/60))</f>
        <v>#REF!</v>
      </c>
      <c r="AE60" s="944" t="e">
        <f t="shared" ref="AE60:AE69" si="33">FLOOR(AD60,1)</f>
        <v>#REF!</v>
      </c>
      <c r="AF60" s="943" t="e">
        <f t="shared" ref="AF60:AF69" si="34">(AE60+((AD60-AE60)*60*0.01))</f>
        <v>#REF!</v>
      </c>
      <c r="AG60" s="262" t="s">
        <v>1330</v>
      </c>
      <c r="AH60" s="846" t="s">
        <v>1749</v>
      </c>
      <c r="AI60" s="846">
        <v>70</v>
      </c>
      <c r="AJ60" s="846">
        <v>50</v>
      </c>
      <c r="AK60" s="792">
        <v>10</v>
      </c>
      <c r="AL60" s="792" t="s">
        <v>2048</v>
      </c>
    </row>
    <row r="61" spans="1:40" s="792" customFormat="1" ht="15.95" customHeight="1">
      <c r="A61" s="256"/>
      <c r="B61" s="257">
        <v>43629</v>
      </c>
      <c r="C61" s="713" t="str">
        <f t="shared" si="30"/>
        <v>*PDR1906-1145*</v>
      </c>
      <c r="D61" s="672" t="s">
        <v>3950</v>
      </c>
      <c r="E61" s="256" t="s">
        <v>3941</v>
      </c>
      <c r="F61" s="256"/>
      <c r="G61" s="297" t="s">
        <v>2454</v>
      </c>
      <c r="H61" s="258" t="s">
        <v>2383</v>
      </c>
      <c r="I61" s="258" t="s">
        <v>2455</v>
      </c>
      <c r="J61" s="256">
        <v>2060</v>
      </c>
      <c r="K61" s="257">
        <v>22827</v>
      </c>
      <c r="L61" s="258" t="s">
        <v>2456</v>
      </c>
      <c r="M61" s="260" t="s">
        <v>2457</v>
      </c>
      <c r="N61" s="672" t="s">
        <v>2147</v>
      </c>
      <c r="O61" s="257" t="s">
        <v>1291</v>
      </c>
      <c r="P61" s="257"/>
      <c r="Q61" s="257"/>
      <c r="R61" s="257">
        <v>43829</v>
      </c>
      <c r="S61" s="256">
        <v>2063</v>
      </c>
      <c r="T61" s="916" t="s">
        <v>2208</v>
      </c>
      <c r="U61" s="805" t="s">
        <v>1568</v>
      </c>
      <c r="V61" s="916" t="s">
        <v>2208</v>
      </c>
      <c r="W61" s="259"/>
      <c r="X61" s="680" t="s">
        <v>1828</v>
      </c>
      <c r="Y61" s="260" t="s">
        <v>2152</v>
      </c>
      <c r="Z61" s="672">
        <v>508</v>
      </c>
      <c r="AA61" s="261">
        <v>1675</v>
      </c>
      <c r="AB61" s="945">
        <f t="shared" si="31"/>
        <v>29.471428571428572</v>
      </c>
      <c r="AC61" s="945" t="e">
        <f t="shared" ref="AC61:AC69" si="35">AB61+AC60</f>
        <v>#REF!</v>
      </c>
      <c r="AD61" s="943" t="e">
        <f t="shared" si="32"/>
        <v>#REF!</v>
      </c>
      <c r="AE61" s="944" t="e">
        <f t="shared" si="33"/>
        <v>#REF!</v>
      </c>
      <c r="AF61" s="943" t="e">
        <f t="shared" si="34"/>
        <v>#REF!</v>
      </c>
      <c r="AG61" s="262" t="s">
        <v>1330</v>
      </c>
      <c r="AH61" s="846" t="s">
        <v>1749</v>
      </c>
      <c r="AI61" s="846">
        <v>70</v>
      </c>
      <c r="AJ61" s="846"/>
      <c r="AK61" s="792">
        <v>10</v>
      </c>
      <c r="AL61" s="792" t="s">
        <v>2048</v>
      </c>
    </row>
    <row r="62" spans="1:40" s="792" customFormat="1" ht="15.95" customHeight="1">
      <c r="A62" s="256"/>
      <c r="B62" s="257">
        <v>43629</v>
      </c>
      <c r="C62" s="713" t="str">
        <f t="shared" si="30"/>
        <v>*PDR1906-1147*</v>
      </c>
      <c r="D62" s="672" t="s">
        <v>3949</v>
      </c>
      <c r="E62" s="256" t="s">
        <v>3941</v>
      </c>
      <c r="F62" s="256"/>
      <c r="G62" s="297" t="s">
        <v>2454</v>
      </c>
      <c r="H62" s="258" t="s">
        <v>2383</v>
      </c>
      <c r="I62" s="258" t="s">
        <v>2455</v>
      </c>
      <c r="J62" s="256">
        <v>2060</v>
      </c>
      <c r="K62" s="257">
        <v>22827</v>
      </c>
      <c r="L62" s="258" t="s">
        <v>2456</v>
      </c>
      <c r="M62" s="260" t="s">
        <v>2457</v>
      </c>
      <c r="N62" s="672" t="s">
        <v>2147</v>
      </c>
      <c r="O62" s="257" t="s">
        <v>1291</v>
      </c>
      <c r="P62" s="257"/>
      <c r="Q62" s="257"/>
      <c r="R62" s="257">
        <v>43829</v>
      </c>
      <c r="S62" s="256">
        <v>2063</v>
      </c>
      <c r="T62" s="916" t="s">
        <v>2208</v>
      </c>
      <c r="U62" s="805" t="s">
        <v>1568</v>
      </c>
      <c r="V62" s="916" t="s">
        <v>2208</v>
      </c>
      <c r="W62" s="259"/>
      <c r="X62" s="680" t="s">
        <v>1828</v>
      </c>
      <c r="Y62" s="260" t="s">
        <v>2152</v>
      </c>
      <c r="Z62" s="672">
        <v>508</v>
      </c>
      <c r="AA62" s="261">
        <v>1675</v>
      </c>
      <c r="AB62" s="945">
        <f t="shared" si="31"/>
        <v>29.471428571428572</v>
      </c>
      <c r="AC62" s="945" t="e">
        <f t="shared" si="35"/>
        <v>#REF!</v>
      </c>
      <c r="AD62" s="943" t="e">
        <f t="shared" si="32"/>
        <v>#REF!</v>
      </c>
      <c r="AE62" s="944" t="e">
        <f t="shared" si="33"/>
        <v>#REF!</v>
      </c>
      <c r="AF62" s="943" t="e">
        <f t="shared" si="34"/>
        <v>#REF!</v>
      </c>
      <c r="AG62" s="262" t="s">
        <v>1330</v>
      </c>
      <c r="AH62" s="846" t="s">
        <v>1749</v>
      </c>
      <c r="AI62" s="846">
        <v>70</v>
      </c>
      <c r="AJ62" s="846"/>
      <c r="AK62" s="792">
        <v>10</v>
      </c>
      <c r="AL62" s="792" t="s">
        <v>2048</v>
      </c>
    </row>
    <row r="63" spans="1:40" s="792" customFormat="1" ht="15.95" customHeight="1">
      <c r="A63" s="256"/>
      <c r="B63" s="257">
        <v>43629</v>
      </c>
      <c r="C63" s="713" t="str">
        <f t="shared" si="30"/>
        <v>*PDR1906-1149*</v>
      </c>
      <c r="D63" s="672" t="s">
        <v>3948</v>
      </c>
      <c r="E63" s="256" t="s">
        <v>3941</v>
      </c>
      <c r="F63" s="256"/>
      <c r="G63" s="297" t="s">
        <v>2454</v>
      </c>
      <c r="H63" s="258" t="s">
        <v>2383</v>
      </c>
      <c r="I63" s="258" t="s">
        <v>2455</v>
      </c>
      <c r="J63" s="256">
        <v>2060</v>
      </c>
      <c r="K63" s="257">
        <v>22827</v>
      </c>
      <c r="L63" s="258" t="s">
        <v>2456</v>
      </c>
      <c r="M63" s="260" t="s">
        <v>2457</v>
      </c>
      <c r="N63" s="672" t="s">
        <v>2147</v>
      </c>
      <c r="O63" s="257" t="s">
        <v>1291</v>
      </c>
      <c r="P63" s="257"/>
      <c r="Q63" s="257"/>
      <c r="R63" s="257">
        <v>43829</v>
      </c>
      <c r="S63" s="256">
        <v>2063</v>
      </c>
      <c r="T63" s="916" t="s">
        <v>2208</v>
      </c>
      <c r="U63" s="805" t="s">
        <v>1568</v>
      </c>
      <c r="V63" s="916" t="s">
        <v>2208</v>
      </c>
      <c r="W63" s="259"/>
      <c r="X63" s="680" t="s">
        <v>1828</v>
      </c>
      <c r="Y63" s="260" t="s">
        <v>2152</v>
      </c>
      <c r="Z63" s="672">
        <v>508</v>
      </c>
      <c r="AA63" s="261">
        <v>1675</v>
      </c>
      <c r="AB63" s="945">
        <f t="shared" si="31"/>
        <v>29.471428571428572</v>
      </c>
      <c r="AC63" s="945" t="e">
        <f t="shared" si="35"/>
        <v>#REF!</v>
      </c>
      <c r="AD63" s="943" t="e">
        <f t="shared" si="32"/>
        <v>#REF!</v>
      </c>
      <c r="AE63" s="944" t="e">
        <f t="shared" si="33"/>
        <v>#REF!</v>
      </c>
      <c r="AF63" s="943" t="e">
        <f t="shared" si="34"/>
        <v>#REF!</v>
      </c>
      <c r="AG63" s="262" t="s">
        <v>1330</v>
      </c>
      <c r="AH63" s="846" t="s">
        <v>1749</v>
      </c>
      <c r="AI63" s="846">
        <v>70</v>
      </c>
      <c r="AJ63" s="846"/>
      <c r="AK63" s="792">
        <v>10</v>
      </c>
      <c r="AL63" s="792" t="s">
        <v>2048</v>
      </c>
    </row>
    <row r="64" spans="1:40" s="792" customFormat="1" ht="15.95" customHeight="1">
      <c r="A64" s="256"/>
      <c r="B64" s="257">
        <v>43629</v>
      </c>
      <c r="C64" s="713" t="str">
        <f t="shared" si="30"/>
        <v>*PDR1906-1151*</v>
      </c>
      <c r="D64" s="672" t="s">
        <v>3947</v>
      </c>
      <c r="E64" s="256" t="s">
        <v>3941</v>
      </c>
      <c r="F64" s="256"/>
      <c r="G64" s="297" t="s">
        <v>2454</v>
      </c>
      <c r="H64" s="258" t="s">
        <v>2383</v>
      </c>
      <c r="I64" s="258" t="s">
        <v>2455</v>
      </c>
      <c r="J64" s="256">
        <v>2060</v>
      </c>
      <c r="K64" s="257">
        <v>22827</v>
      </c>
      <c r="L64" s="258" t="s">
        <v>2456</v>
      </c>
      <c r="M64" s="260" t="s">
        <v>2457</v>
      </c>
      <c r="N64" s="672" t="s">
        <v>2147</v>
      </c>
      <c r="O64" s="257" t="s">
        <v>1291</v>
      </c>
      <c r="P64" s="257"/>
      <c r="Q64" s="257"/>
      <c r="R64" s="257">
        <v>43829</v>
      </c>
      <c r="S64" s="256">
        <v>2063</v>
      </c>
      <c r="T64" s="916" t="s">
        <v>2208</v>
      </c>
      <c r="U64" s="805" t="s">
        <v>1568</v>
      </c>
      <c r="V64" s="916" t="s">
        <v>2208</v>
      </c>
      <c r="W64" s="259"/>
      <c r="X64" s="680" t="s">
        <v>1828</v>
      </c>
      <c r="Y64" s="260" t="s">
        <v>2152</v>
      </c>
      <c r="Z64" s="672">
        <v>508</v>
      </c>
      <c r="AA64" s="261">
        <v>1675</v>
      </c>
      <c r="AB64" s="945">
        <f t="shared" si="31"/>
        <v>29.471428571428572</v>
      </c>
      <c r="AC64" s="945" t="e">
        <f t="shared" si="35"/>
        <v>#REF!</v>
      </c>
      <c r="AD64" s="943" t="e">
        <f t="shared" si="32"/>
        <v>#REF!</v>
      </c>
      <c r="AE64" s="944" t="e">
        <f t="shared" si="33"/>
        <v>#REF!</v>
      </c>
      <c r="AF64" s="943" t="e">
        <f t="shared" si="34"/>
        <v>#REF!</v>
      </c>
      <c r="AG64" s="262" t="s">
        <v>1330</v>
      </c>
      <c r="AH64" s="846" t="s">
        <v>1749</v>
      </c>
      <c r="AI64" s="846">
        <v>70</v>
      </c>
      <c r="AJ64" s="846"/>
      <c r="AK64" s="792">
        <v>10</v>
      </c>
      <c r="AL64" s="792" t="s">
        <v>2048</v>
      </c>
    </row>
    <row r="65" spans="1:38" s="792" customFormat="1" ht="15.95" customHeight="1">
      <c r="A65" s="256"/>
      <c r="B65" s="257">
        <v>43629</v>
      </c>
      <c r="C65" s="713" t="str">
        <f t="shared" si="30"/>
        <v>*PDR1906-1153*</v>
      </c>
      <c r="D65" s="672" t="s">
        <v>3946</v>
      </c>
      <c r="E65" s="256" t="s">
        <v>3941</v>
      </c>
      <c r="F65" s="256"/>
      <c r="G65" s="297" t="s">
        <v>2454</v>
      </c>
      <c r="H65" s="258" t="s">
        <v>2383</v>
      </c>
      <c r="I65" s="258" t="s">
        <v>2455</v>
      </c>
      <c r="J65" s="256">
        <v>2060</v>
      </c>
      <c r="K65" s="257">
        <v>22827</v>
      </c>
      <c r="L65" s="258" t="s">
        <v>2456</v>
      </c>
      <c r="M65" s="260" t="s">
        <v>2457</v>
      </c>
      <c r="N65" s="672" t="s">
        <v>2147</v>
      </c>
      <c r="O65" s="257" t="s">
        <v>1291</v>
      </c>
      <c r="P65" s="257"/>
      <c r="Q65" s="257"/>
      <c r="R65" s="257">
        <v>43829</v>
      </c>
      <c r="S65" s="256">
        <v>2063</v>
      </c>
      <c r="T65" s="916" t="s">
        <v>2208</v>
      </c>
      <c r="U65" s="805" t="s">
        <v>1568</v>
      </c>
      <c r="V65" s="916" t="s">
        <v>2208</v>
      </c>
      <c r="W65" s="259"/>
      <c r="X65" s="680" t="s">
        <v>1828</v>
      </c>
      <c r="Y65" s="260" t="s">
        <v>2152</v>
      </c>
      <c r="Z65" s="672">
        <v>508</v>
      </c>
      <c r="AA65" s="261">
        <v>1675</v>
      </c>
      <c r="AB65" s="945">
        <f t="shared" si="31"/>
        <v>29.471428571428572</v>
      </c>
      <c r="AC65" s="945" t="e">
        <f t="shared" si="35"/>
        <v>#REF!</v>
      </c>
      <c r="AD65" s="943" t="e">
        <f t="shared" si="32"/>
        <v>#REF!</v>
      </c>
      <c r="AE65" s="944" t="e">
        <f t="shared" si="33"/>
        <v>#REF!</v>
      </c>
      <c r="AF65" s="943" t="e">
        <f t="shared" si="34"/>
        <v>#REF!</v>
      </c>
      <c r="AG65" s="262" t="s">
        <v>1330</v>
      </c>
      <c r="AH65" s="846" t="s">
        <v>1749</v>
      </c>
      <c r="AI65" s="846">
        <v>70</v>
      </c>
      <c r="AJ65" s="846"/>
      <c r="AK65" s="792">
        <v>10</v>
      </c>
      <c r="AL65" s="792" t="s">
        <v>2048</v>
      </c>
    </row>
    <row r="66" spans="1:38" s="792" customFormat="1" ht="15.95" customHeight="1">
      <c r="A66" s="256"/>
      <c r="B66" s="257">
        <v>43629</v>
      </c>
      <c r="C66" s="713" t="str">
        <f t="shared" si="30"/>
        <v>*PDR1906-1155*</v>
      </c>
      <c r="D66" s="672" t="s">
        <v>3945</v>
      </c>
      <c r="E66" s="256" t="s">
        <v>3941</v>
      </c>
      <c r="F66" s="256"/>
      <c r="G66" s="297" t="s">
        <v>2454</v>
      </c>
      <c r="H66" s="258" t="s">
        <v>2383</v>
      </c>
      <c r="I66" s="258" t="s">
        <v>2455</v>
      </c>
      <c r="J66" s="256">
        <v>2060</v>
      </c>
      <c r="K66" s="257">
        <v>22827</v>
      </c>
      <c r="L66" s="258" t="s">
        <v>2456</v>
      </c>
      <c r="M66" s="260" t="s">
        <v>2457</v>
      </c>
      <c r="N66" s="672" t="s">
        <v>2147</v>
      </c>
      <c r="O66" s="257" t="s">
        <v>1291</v>
      </c>
      <c r="P66" s="257"/>
      <c r="Q66" s="257"/>
      <c r="R66" s="257">
        <v>43829</v>
      </c>
      <c r="S66" s="256">
        <v>2063</v>
      </c>
      <c r="T66" s="916" t="s">
        <v>2208</v>
      </c>
      <c r="U66" s="805" t="s">
        <v>1568</v>
      </c>
      <c r="V66" s="916" t="s">
        <v>2208</v>
      </c>
      <c r="W66" s="259"/>
      <c r="X66" s="680" t="s">
        <v>1828</v>
      </c>
      <c r="Y66" s="260" t="s">
        <v>2152</v>
      </c>
      <c r="Z66" s="672">
        <v>508</v>
      </c>
      <c r="AA66" s="261">
        <v>1675</v>
      </c>
      <c r="AB66" s="945">
        <f t="shared" si="31"/>
        <v>29.471428571428572</v>
      </c>
      <c r="AC66" s="945" t="e">
        <f t="shared" si="35"/>
        <v>#REF!</v>
      </c>
      <c r="AD66" s="943" t="e">
        <f t="shared" si="32"/>
        <v>#REF!</v>
      </c>
      <c r="AE66" s="944" t="e">
        <f t="shared" si="33"/>
        <v>#REF!</v>
      </c>
      <c r="AF66" s="943" t="e">
        <f t="shared" si="34"/>
        <v>#REF!</v>
      </c>
      <c r="AG66" s="262" t="s">
        <v>1330</v>
      </c>
      <c r="AH66" s="846" t="s">
        <v>1749</v>
      </c>
      <c r="AI66" s="846">
        <v>70</v>
      </c>
      <c r="AJ66" s="846"/>
      <c r="AK66" s="792">
        <v>10</v>
      </c>
      <c r="AL66" s="792" t="s">
        <v>2048</v>
      </c>
    </row>
    <row r="67" spans="1:38" s="792" customFormat="1" ht="15.95" customHeight="1">
      <c r="A67" s="256"/>
      <c r="B67" s="257">
        <v>43629</v>
      </c>
      <c r="C67" s="713" t="str">
        <f t="shared" si="30"/>
        <v>*PDR1906-1157*</v>
      </c>
      <c r="D67" s="672" t="s">
        <v>3944</v>
      </c>
      <c r="E67" s="256" t="s">
        <v>3941</v>
      </c>
      <c r="F67" s="256"/>
      <c r="G67" s="297" t="s">
        <v>2454</v>
      </c>
      <c r="H67" s="258" t="s">
        <v>2383</v>
      </c>
      <c r="I67" s="258" t="s">
        <v>2455</v>
      </c>
      <c r="J67" s="256">
        <v>2060</v>
      </c>
      <c r="K67" s="257">
        <v>22827</v>
      </c>
      <c r="L67" s="258" t="s">
        <v>2456</v>
      </c>
      <c r="M67" s="260" t="s">
        <v>2457</v>
      </c>
      <c r="N67" s="672" t="s">
        <v>2147</v>
      </c>
      <c r="O67" s="257" t="s">
        <v>1291</v>
      </c>
      <c r="P67" s="257"/>
      <c r="Q67" s="257"/>
      <c r="R67" s="257">
        <v>43829</v>
      </c>
      <c r="S67" s="256">
        <v>2063</v>
      </c>
      <c r="T67" s="916" t="s">
        <v>2208</v>
      </c>
      <c r="U67" s="805" t="s">
        <v>1568</v>
      </c>
      <c r="V67" s="916" t="s">
        <v>2208</v>
      </c>
      <c r="W67" s="259"/>
      <c r="X67" s="680" t="s">
        <v>1828</v>
      </c>
      <c r="Y67" s="260" t="s">
        <v>2152</v>
      </c>
      <c r="Z67" s="672">
        <v>508</v>
      </c>
      <c r="AA67" s="261">
        <v>1675</v>
      </c>
      <c r="AB67" s="945">
        <f t="shared" si="31"/>
        <v>29.471428571428572</v>
      </c>
      <c r="AC67" s="945" t="e">
        <f t="shared" si="35"/>
        <v>#REF!</v>
      </c>
      <c r="AD67" s="943" t="e">
        <f t="shared" si="32"/>
        <v>#REF!</v>
      </c>
      <c r="AE67" s="944" t="e">
        <f t="shared" si="33"/>
        <v>#REF!</v>
      </c>
      <c r="AF67" s="943" t="e">
        <f t="shared" si="34"/>
        <v>#REF!</v>
      </c>
      <c r="AG67" s="262" t="s">
        <v>1330</v>
      </c>
      <c r="AH67" s="846" t="s">
        <v>1749</v>
      </c>
      <c r="AI67" s="846">
        <v>70</v>
      </c>
      <c r="AJ67" s="846"/>
      <c r="AK67" s="792">
        <v>10</v>
      </c>
      <c r="AL67" s="792" t="s">
        <v>2048</v>
      </c>
    </row>
    <row r="68" spans="1:38" s="792" customFormat="1" ht="15.95" customHeight="1">
      <c r="A68" s="256"/>
      <c r="B68" s="257">
        <v>43629</v>
      </c>
      <c r="C68" s="713" t="str">
        <f t="shared" si="30"/>
        <v>*PDR1906-1159*</v>
      </c>
      <c r="D68" s="672" t="s">
        <v>3943</v>
      </c>
      <c r="E68" s="256" t="s">
        <v>3941</v>
      </c>
      <c r="F68" s="256"/>
      <c r="G68" s="297" t="s">
        <v>2454</v>
      </c>
      <c r="H68" s="258" t="s">
        <v>2383</v>
      </c>
      <c r="I68" s="258" t="s">
        <v>2455</v>
      </c>
      <c r="J68" s="256">
        <v>2060</v>
      </c>
      <c r="K68" s="257">
        <v>22827</v>
      </c>
      <c r="L68" s="258" t="s">
        <v>2456</v>
      </c>
      <c r="M68" s="260" t="s">
        <v>2457</v>
      </c>
      <c r="N68" s="672" t="s">
        <v>2147</v>
      </c>
      <c r="O68" s="257" t="s">
        <v>1291</v>
      </c>
      <c r="P68" s="257"/>
      <c r="Q68" s="257"/>
      <c r="R68" s="257">
        <v>43829</v>
      </c>
      <c r="S68" s="256">
        <v>2063</v>
      </c>
      <c r="T68" s="916" t="s">
        <v>2208</v>
      </c>
      <c r="U68" s="805" t="s">
        <v>1568</v>
      </c>
      <c r="V68" s="916" t="s">
        <v>2208</v>
      </c>
      <c r="W68" s="259"/>
      <c r="X68" s="680" t="s">
        <v>1828</v>
      </c>
      <c r="Y68" s="260" t="s">
        <v>2152</v>
      </c>
      <c r="Z68" s="672">
        <v>508</v>
      </c>
      <c r="AA68" s="261">
        <v>1675</v>
      </c>
      <c r="AB68" s="945">
        <f t="shared" si="31"/>
        <v>29.471428571428572</v>
      </c>
      <c r="AC68" s="945" t="e">
        <f t="shared" si="35"/>
        <v>#REF!</v>
      </c>
      <c r="AD68" s="943" t="e">
        <f t="shared" si="32"/>
        <v>#REF!</v>
      </c>
      <c r="AE68" s="944" t="e">
        <f t="shared" si="33"/>
        <v>#REF!</v>
      </c>
      <c r="AF68" s="943" t="e">
        <f t="shared" si="34"/>
        <v>#REF!</v>
      </c>
      <c r="AG68" s="262" t="s">
        <v>1330</v>
      </c>
      <c r="AH68" s="846" t="s">
        <v>1749</v>
      </c>
      <c r="AI68" s="846">
        <v>70</v>
      </c>
      <c r="AJ68" s="846"/>
      <c r="AK68" s="792">
        <v>10</v>
      </c>
      <c r="AL68" s="792" t="s">
        <v>2048</v>
      </c>
    </row>
    <row r="69" spans="1:38" s="792" customFormat="1" ht="15.95" customHeight="1">
      <c r="A69" s="256"/>
      <c r="B69" s="257">
        <v>43629</v>
      </c>
      <c r="C69" s="713" t="str">
        <f t="shared" si="30"/>
        <v>*PDR1906-1161*</v>
      </c>
      <c r="D69" s="672" t="s">
        <v>3942</v>
      </c>
      <c r="E69" s="256" t="s">
        <v>3941</v>
      </c>
      <c r="F69" s="256"/>
      <c r="G69" s="297" t="s">
        <v>2454</v>
      </c>
      <c r="H69" s="258" t="s">
        <v>2383</v>
      </c>
      <c r="I69" s="258" t="s">
        <v>2455</v>
      </c>
      <c r="J69" s="256">
        <v>2060</v>
      </c>
      <c r="K69" s="257">
        <v>22827</v>
      </c>
      <c r="L69" s="258" t="s">
        <v>2456</v>
      </c>
      <c r="M69" s="260" t="s">
        <v>2457</v>
      </c>
      <c r="N69" s="672" t="s">
        <v>2147</v>
      </c>
      <c r="O69" s="257" t="s">
        <v>1291</v>
      </c>
      <c r="P69" s="257"/>
      <c r="Q69" s="257"/>
      <c r="R69" s="257">
        <v>43829</v>
      </c>
      <c r="S69" s="256">
        <v>2063</v>
      </c>
      <c r="T69" s="916" t="s">
        <v>2208</v>
      </c>
      <c r="U69" s="805" t="s">
        <v>1568</v>
      </c>
      <c r="V69" s="916" t="s">
        <v>2208</v>
      </c>
      <c r="W69" s="259"/>
      <c r="X69" s="680" t="s">
        <v>1828</v>
      </c>
      <c r="Y69" s="260" t="s">
        <v>2152</v>
      </c>
      <c r="Z69" s="672">
        <v>508</v>
      </c>
      <c r="AA69" s="261">
        <v>1675</v>
      </c>
      <c r="AB69" s="945">
        <f t="shared" si="31"/>
        <v>29.471428571428572</v>
      </c>
      <c r="AC69" s="945" t="e">
        <f t="shared" si="35"/>
        <v>#REF!</v>
      </c>
      <c r="AD69" s="943" t="e">
        <f t="shared" si="32"/>
        <v>#REF!</v>
      </c>
      <c r="AE69" s="944" t="e">
        <f t="shared" si="33"/>
        <v>#REF!</v>
      </c>
      <c r="AF69" s="943" t="e">
        <f t="shared" si="34"/>
        <v>#REF!</v>
      </c>
      <c r="AG69" s="262" t="s">
        <v>1330</v>
      </c>
      <c r="AH69" s="846" t="s">
        <v>1749</v>
      </c>
      <c r="AI69" s="846">
        <v>70</v>
      </c>
      <c r="AJ69" s="846"/>
      <c r="AK69" s="792">
        <v>10</v>
      </c>
      <c r="AL69" s="792" t="s">
        <v>2048</v>
      </c>
    </row>
    <row r="70" spans="1:38" s="792" customFormat="1" ht="15.95" customHeight="1">
      <c r="A70" s="256"/>
      <c r="B70" s="257"/>
      <c r="C70" s="713"/>
      <c r="D70" s="672"/>
      <c r="E70" s="256"/>
      <c r="F70" s="256"/>
      <c r="G70" s="297"/>
      <c r="H70" s="258"/>
      <c r="I70" s="258"/>
      <c r="J70" s="256"/>
      <c r="K70" s="257"/>
      <c r="L70" s="258"/>
      <c r="M70" s="260"/>
      <c r="N70" s="672"/>
      <c r="O70" s="257"/>
      <c r="P70" s="257"/>
      <c r="Q70" s="257"/>
      <c r="R70" s="257"/>
      <c r="S70" s="256"/>
      <c r="T70" s="256"/>
      <c r="U70" s="256"/>
      <c r="V70" s="256"/>
      <c r="W70" s="259"/>
      <c r="X70" s="680"/>
      <c r="Y70" s="260"/>
      <c r="Z70" s="672"/>
      <c r="AA70" s="261"/>
      <c r="AB70" s="945"/>
      <c r="AC70" s="945"/>
      <c r="AD70" s="943"/>
      <c r="AE70" s="944"/>
      <c r="AF70" s="943"/>
      <c r="AG70" s="262"/>
      <c r="AH70" s="846"/>
      <c r="AI70" s="846"/>
      <c r="AJ70" s="846"/>
    </row>
    <row r="71" spans="1:38" s="792" customFormat="1" ht="15.95" customHeight="1">
      <c r="A71" s="256"/>
      <c r="B71" s="257">
        <v>43633</v>
      </c>
      <c r="C71" s="713" t="str">
        <f>"*"&amp;D71&amp;"*"</f>
        <v>*PDR1906-1300*</v>
      </c>
      <c r="D71" s="672" t="s">
        <v>4211</v>
      </c>
      <c r="E71" s="256" t="s">
        <v>4206</v>
      </c>
      <c r="F71" s="256"/>
      <c r="G71" s="297" t="s">
        <v>4205</v>
      </c>
      <c r="H71" s="258" t="s">
        <v>2383</v>
      </c>
      <c r="I71" s="258" t="s">
        <v>4204</v>
      </c>
      <c r="J71" s="256">
        <v>4000</v>
      </c>
      <c r="K71" s="257">
        <v>22818</v>
      </c>
      <c r="L71" s="258" t="s">
        <v>4203</v>
      </c>
      <c r="M71" s="260" t="s">
        <v>4202</v>
      </c>
      <c r="N71" s="672" t="s">
        <v>2147</v>
      </c>
      <c r="O71" s="257" t="s">
        <v>1291</v>
      </c>
      <c r="P71" s="258"/>
      <c r="Q71" s="258"/>
      <c r="R71" s="257">
        <v>43829</v>
      </c>
      <c r="S71" s="256">
        <v>4000</v>
      </c>
      <c r="T71" s="916" t="s">
        <v>2208</v>
      </c>
      <c r="U71" s="805" t="s">
        <v>1568</v>
      </c>
      <c r="V71" s="256" t="s">
        <v>2208</v>
      </c>
      <c r="W71" s="259"/>
      <c r="X71" s="680" t="s">
        <v>1828</v>
      </c>
      <c r="Y71" s="260" t="s">
        <v>3850</v>
      </c>
      <c r="Z71" s="672">
        <v>363</v>
      </c>
      <c r="AA71" s="261">
        <v>1265</v>
      </c>
      <c r="AB71" s="945">
        <f>S71/AI71+AJ71</f>
        <v>107.14285714285714</v>
      </c>
      <c r="AC71" s="945">
        <f>AB71+'19-6'!AC26</f>
        <v>1018.9928571428572</v>
      </c>
      <c r="AD71" s="943">
        <f>(8+(AC71/60))</f>
        <v>24.983214285714286</v>
      </c>
      <c r="AE71" s="944">
        <f>FLOOR(AD71,1)</f>
        <v>24</v>
      </c>
      <c r="AF71" s="943">
        <f>(AE71+((AD71-AE71)*60*0.01))</f>
        <v>24.589928571428572</v>
      </c>
      <c r="AG71" s="262" t="s">
        <v>1330</v>
      </c>
      <c r="AH71" s="846" t="s">
        <v>2</v>
      </c>
      <c r="AI71" s="846">
        <v>70</v>
      </c>
      <c r="AJ71" s="846">
        <v>50</v>
      </c>
      <c r="AK71" s="792">
        <v>10</v>
      </c>
      <c r="AL71" s="792" t="s">
        <v>4201</v>
      </c>
    </row>
    <row r="72" spans="1:38" s="792" customFormat="1" ht="15.95" customHeight="1">
      <c r="A72" s="256"/>
      <c r="B72" s="257">
        <v>43633</v>
      </c>
      <c r="C72" s="713" t="str">
        <f>"*"&amp;D72&amp;"*"</f>
        <v>*PDR1906-1303*</v>
      </c>
      <c r="D72" s="672" t="s">
        <v>4210</v>
      </c>
      <c r="E72" s="256" t="s">
        <v>4206</v>
      </c>
      <c r="F72" s="256"/>
      <c r="G72" s="297" t="s">
        <v>4205</v>
      </c>
      <c r="H72" s="258" t="s">
        <v>2383</v>
      </c>
      <c r="I72" s="258" t="s">
        <v>4204</v>
      </c>
      <c r="J72" s="256">
        <v>4000</v>
      </c>
      <c r="K72" s="257">
        <v>22818</v>
      </c>
      <c r="L72" s="258" t="s">
        <v>4203</v>
      </c>
      <c r="M72" s="260" t="s">
        <v>4202</v>
      </c>
      <c r="N72" s="672" t="s">
        <v>2147</v>
      </c>
      <c r="O72" s="257" t="s">
        <v>1291</v>
      </c>
      <c r="P72" s="258"/>
      <c r="Q72" s="258"/>
      <c r="R72" s="257">
        <v>43829</v>
      </c>
      <c r="S72" s="256">
        <v>4000</v>
      </c>
      <c r="T72" s="916" t="s">
        <v>2208</v>
      </c>
      <c r="U72" s="805" t="s">
        <v>1568</v>
      </c>
      <c r="V72" s="256" t="s">
        <v>2208</v>
      </c>
      <c r="W72" s="259"/>
      <c r="X72" s="680" t="s">
        <v>1828</v>
      </c>
      <c r="Y72" s="260" t="s">
        <v>3850</v>
      </c>
      <c r="Z72" s="672">
        <v>363</v>
      </c>
      <c r="AA72" s="261">
        <v>1265</v>
      </c>
      <c r="AB72" s="945">
        <f>S72/AI72+AJ72</f>
        <v>57.142857142857146</v>
      </c>
      <c r="AC72" s="945">
        <f>AB72+AC71</f>
        <v>1076.1357142857144</v>
      </c>
      <c r="AD72" s="943">
        <f>(8+(AC72/60))</f>
        <v>25.935595238095239</v>
      </c>
      <c r="AE72" s="944">
        <f>FLOOR(AD72,1)</f>
        <v>25</v>
      </c>
      <c r="AF72" s="943">
        <f>(AE72+((AD72-AE72)*60*0.01))</f>
        <v>25.561357142857144</v>
      </c>
      <c r="AG72" s="262" t="s">
        <v>1330</v>
      </c>
      <c r="AH72" s="846" t="s">
        <v>2</v>
      </c>
      <c r="AI72" s="846">
        <v>70</v>
      </c>
      <c r="AJ72" s="846"/>
      <c r="AK72" s="792">
        <v>10</v>
      </c>
      <c r="AL72" s="792" t="s">
        <v>4201</v>
      </c>
    </row>
    <row r="73" spans="1:38" s="792" customFormat="1" ht="15.95" customHeight="1">
      <c r="A73" s="256"/>
      <c r="B73" s="257">
        <v>43633</v>
      </c>
      <c r="C73" s="713" t="str">
        <f>"*"&amp;D73&amp;"*"</f>
        <v>*PDR1906-1306*</v>
      </c>
      <c r="D73" s="672" t="s">
        <v>4209</v>
      </c>
      <c r="E73" s="256" t="s">
        <v>4206</v>
      </c>
      <c r="F73" s="256"/>
      <c r="G73" s="297" t="s">
        <v>4205</v>
      </c>
      <c r="H73" s="258" t="s">
        <v>2383</v>
      </c>
      <c r="I73" s="258" t="s">
        <v>4204</v>
      </c>
      <c r="J73" s="256">
        <v>4000</v>
      </c>
      <c r="K73" s="257">
        <v>22818</v>
      </c>
      <c r="L73" s="258" t="s">
        <v>4203</v>
      </c>
      <c r="M73" s="260" t="s">
        <v>4202</v>
      </c>
      <c r="N73" s="672" t="s">
        <v>2147</v>
      </c>
      <c r="O73" s="257" t="s">
        <v>1291</v>
      </c>
      <c r="P73" s="258"/>
      <c r="Q73" s="258"/>
      <c r="R73" s="257">
        <v>43829</v>
      </c>
      <c r="S73" s="256">
        <v>4000</v>
      </c>
      <c r="T73" s="916" t="s">
        <v>2208</v>
      </c>
      <c r="U73" s="805" t="s">
        <v>1568</v>
      </c>
      <c r="V73" s="256" t="s">
        <v>2208</v>
      </c>
      <c r="W73" s="259"/>
      <c r="X73" s="680" t="s">
        <v>1828</v>
      </c>
      <c r="Y73" s="260" t="s">
        <v>3850</v>
      </c>
      <c r="Z73" s="672">
        <v>363</v>
      </c>
      <c r="AA73" s="261">
        <v>1265</v>
      </c>
      <c r="AB73" s="945">
        <f>S73/AI73+AJ73</f>
        <v>57.142857142857146</v>
      </c>
      <c r="AC73" s="945">
        <f>AB73+AC72</f>
        <v>1133.2785714285715</v>
      </c>
      <c r="AD73" s="943">
        <f>(8+(AC73/60))</f>
        <v>26.887976190476191</v>
      </c>
      <c r="AE73" s="944">
        <f>FLOOR(AD73,1)</f>
        <v>26</v>
      </c>
      <c r="AF73" s="943">
        <f>(AE73+((AD73-AE73)*60*0.01))</f>
        <v>26.532785714285716</v>
      </c>
      <c r="AG73" s="262" t="s">
        <v>1330</v>
      </c>
      <c r="AH73" s="846" t="s">
        <v>2</v>
      </c>
      <c r="AI73" s="846">
        <v>70</v>
      </c>
      <c r="AJ73" s="846"/>
      <c r="AK73" s="792">
        <v>10</v>
      </c>
      <c r="AL73" s="792" t="s">
        <v>4201</v>
      </c>
    </row>
    <row r="74" spans="1:38" s="792" customFormat="1" ht="15.95" customHeight="1">
      <c r="A74" s="256"/>
      <c r="B74" s="257">
        <v>43633</v>
      </c>
      <c r="C74" s="713" t="str">
        <f>"*"&amp;D74&amp;"*"</f>
        <v>*PDR1906-1309*</v>
      </c>
      <c r="D74" s="672" t="s">
        <v>4208</v>
      </c>
      <c r="E74" s="256" t="s">
        <v>4206</v>
      </c>
      <c r="F74" s="256"/>
      <c r="G74" s="297" t="s">
        <v>4205</v>
      </c>
      <c r="H74" s="258" t="s">
        <v>2383</v>
      </c>
      <c r="I74" s="258" t="s">
        <v>4204</v>
      </c>
      <c r="J74" s="256">
        <v>4000</v>
      </c>
      <c r="K74" s="257">
        <v>22818</v>
      </c>
      <c r="L74" s="258" t="s">
        <v>4203</v>
      </c>
      <c r="M74" s="260" t="s">
        <v>4202</v>
      </c>
      <c r="N74" s="672" t="s">
        <v>2147</v>
      </c>
      <c r="O74" s="257" t="s">
        <v>1291</v>
      </c>
      <c r="P74" s="258"/>
      <c r="Q74" s="258"/>
      <c r="R74" s="257">
        <v>43829</v>
      </c>
      <c r="S74" s="256">
        <v>4000</v>
      </c>
      <c r="T74" s="916" t="s">
        <v>2208</v>
      </c>
      <c r="U74" s="805" t="s">
        <v>1568</v>
      </c>
      <c r="V74" s="256" t="s">
        <v>2208</v>
      </c>
      <c r="W74" s="259"/>
      <c r="X74" s="680" t="s">
        <v>1828</v>
      </c>
      <c r="Y74" s="260" t="s">
        <v>3850</v>
      </c>
      <c r="Z74" s="672">
        <v>363</v>
      </c>
      <c r="AA74" s="261">
        <v>1265</v>
      </c>
      <c r="AB74" s="945">
        <f>S74/AI74+AJ74</f>
        <v>57.142857142857146</v>
      </c>
      <c r="AC74" s="945">
        <f>AB74+AC73</f>
        <v>1190.4214285714286</v>
      </c>
      <c r="AD74" s="943">
        <f>(8+(AC74/60))</f>
        <v>27.840357142857144</v>
      </c>
      <c r="AE74" s="944">
        <f>FLOOR(AD74,1)</f>
        <v>27</v>
      </c>
      <c r="AF74" s="943">
        <f>(AE74+((AD74-AE74)*60*0.01))</f>
        <v>27.504214285714287</v>
      </c>
      <c r="AG74" s="262" t="s">
        <v>1330</v>
      </c>
      <c r="AH74" s="846" t="s">
        <v>2</v>
      </c>
      <c r="AI74" s="846">
        <v>70</v>
      </c>
      <c r="AJ74" s="846"/>
      <c r="AK74" s="792">
        <v>10</v>
      </c>
      <c r="AL74" s="792" t="s">
        <v>4201</v>
      </c>
    </row>
    <row r="75" spans="1:38" s="792" customFormat="1" ht="15.95" customHeight="1">
      <c r="A75" s="256"/>
      <c r="B75" s="257">
        <v>43633</v>
      </c>
      <c r="C75" s="713" t="str">
        <f>"*"&amp;D75&amp;"*"</f>
        <v>*PDR1906-1312*</v>
      </c>
      <c r="D75" s="672" t="s">
        <v>4207</v>
      </c>
      <c r="E75" s="256" t="s">
        <v>4206</v>
      </c>
      <c r="F75" s="256"/>
      <c r="G75" s="297" t="s">
        <v>4205</v>
      </c>
      <c r="H75" s="258" t="s">
        <v>2383</v>
      </c>
      <c r="I75" s="258" t="s">
        <v>4204</v>
      </c>
      <c r="J75" s="256">
        <v>4000</v>
      </c>
      <c r="K75" s="257">
        <v>22818</v>
      </c>
      <c r="L75" s="258" t="s">
        <v>4203</v>
      </c>
      <c r="M75" s="260" t="s">
        <v>4202</v>
      </c>
      <c r="N75" s="672" t="s">
        <v>2147</v>
      </c>
      <c r="O75" s="257" t="s">
        <v>1291</v>
      </c>
      <c r="P75" s="258"/>
      <c r="Q75" s="258"/>
      <c r="R75" s="257">
        <v>43829</v>
      </c>
      <c r="S75" s="256">
        <v>4000</v>
      </c>
      <c r="T75" s="916" t="s">
        <v>2208</v>
      </c>
      <c r="U75" s="805" t="s">
        <v>1568</v>
      </c>
      <c r="V75" s="256" t="s">
        <v>2208</v>
      </c>
      <c r="W75" s="259"/>
      <c r="X75" s="680" t="s">
        <v>1828</v>
      </c>
      <c r="Y75" s="260" t="s">
        <v>3850</v>
      </c>
      <c r="Z75" s="672">
        <v>363</v>
      </c>
      <c r="AA75" s="261">
        <v>1265</v>
      </c>
      <c r="AB75" s="945">
        <f>S75/AI75+AJ75</f>
        <v>57.142857142857146</v>
      </c>
      <c r="AC75" s="945">
        <f>AB75+AC74</f>
        <v>1247.5642857142857</v>
      </c>
      <c r="AD75" s="943">
        <f>(8+(AC75/60))</f>
        <v>28.792738095238096</v>
      </c>
      <c r="AE75" s="944">
        <f>FLOOR(AD75,1)</f>
        <v>28</v>
      </c>
      <c r="AF75" s="943">
        <f>(AE75+((AD75-AE75)*60*0.01))</f>
        <v>28.475642857142859</v>
      </c>
      <c r="AG75" s="262" t="s">
        <v>1330</v>
      </c>
      <c r="AH75" s="846" t="s">
        <v>2</v>
      </c>
      <c r="AI75" s="846">
        <v>70</v>
      </c>
      <c r="AJ75" s="846"/>
      <c r="AK75" s="792">
        <v>10</v>
      </c>
      <c r="AL75" s="792" t="s">
        <v>4201</v>
      </c>
    </row>
    <row r="76" spans="1:38" s="792" customFormat="1" ht="15.95" customHeight="1">
      <c r="A76" s="256"/>
      <c r="B76" s="257"/>
      <c r="C76" s="713"/>
      <c r="D76" s="672"/>
      <c r="E76" s="256"/>
      <c r="F76" s="256"/>
      <c r="G76" s="297"/>
      <c r="H76" s="258"/>
      <c r="I76" s="258"/>
      <c r="J76" s="256"/>
      <c r="K76" s="257"/>
      <c r="L76" s="258"/>
      <c r="M76" s="260"/>
      <c r="N76" s="672"/>
      <c r="O76" s="257"/>
      <c r="P76" s="258"/>
      <c r="Q76" s="258"/>
      <c r="R76" s="257"/>
      <c r="S76" s="256"/>
      <c r="T76" s="916"/>
      <c r="U76" s="256"/>
      <c r="V76" s="256"/>
      <c r="W76" s="259"/>
      <c r="X76" s="680"/>
      <c r="Y76" s="260"/>
      <c r="Z76" s="672"/>
      <c r="AA76" s="261"/>
      <c r="AB76" s="945"/>
      <c r="AC76" s="945"/>
      <c r="AD76" s="943"/>
      <c r="AE76" s="944"/>
      <c r="AF76" s="943"/>
      <c r="AG76" s="262"/>
      <c r="AH76" s="846"/>
      <c r="AI76" s="846"/>
      <c r="AJ76" s="846"/>
    </row>
    <row r="77" spans="1:38" s="792" customFormat="1" ht="15.95" customHeight="1">
      <c r="A77" s="256"/>
      <c r="B77" s="257"/>
      <c r="C77" s="713"/>
      <c r="D77" s="672"/>
      <c r="E77" s="256"/>
      <c r="F77" s="256"/>
      <c r="G77" s="297"/>
      <c r="H77" s="258"/>
      <c r="I77" s="258"/>
      <c r="J77" s="256"/>
      <c r="K77" s="257"/>
      <c r="L77" s="258"/>
      <c r="M77" s="260"/>
      <c r="N77" s="672"/>
      <c r="O77" s="257"/>
      <c r="P77" s="258"/>
      <c r="Q77" s="258"/>
      <c r="R77" s="257"/>
      <c r="S77" s="256"/>
      <c r="T77" s="256"/>
      <c r="U77" s="805"/>
      <c r="V77" s="256"/>
      <c r="W77" s="259"/>
      <c r="X77" s="680"/>
      <c r="Y77" s="260"/>
      <c r="Z77" s="672"/>
      <c r="AA77" s="261"/>
      <c r="AB77" s="945"/>
      <c r="AC77" s="945"/>
      <c r="AD77" s="943"/>
      <c r="AE77" s="944"/>
      <c r="AF77" s="943"/>
      <c r="AG77" s="262"/>
      <c r="AH77" s="846"/>
      <c r="AI77" s="846"/>
      <c r="AJ77" s="846"/>
    </row>
    <row r="78" spans="1:38" s="792" customFormat="1" ht="15.95" customHeight="1">
      <c r="A78" s="256"/>
      <c r="B78" s="257">
        <v>43634</v>
      </c>
      <c r="C78" s="713" t="str">
        <f>"*"&amp;D78&amp;"*"</f>
        <v>*PDR1906-1342*</v>
      </c>
      <c r="D78" s="672" t="s">
        <v>4295</v>
      </c>
      <c r="E78" s="256" t="s">
        <v>4290</v>
      </c>
      <c r="F78" s="256"/>
      <c r="G78" s="297" t="s">
        <v>4289</v>
      </c>
      <c r="H78" s="258" t="s">
        <v>2383</v>
      </c>
      <c r="I78" s="258" t="s">
        <v>4288</v>
      </c>
      <c r="J78" s="256">
        <v>2060</v>
      </c>
      <c r="K78" s="257">
        <v>22827</v>
      </c>
      <c r="L78" s="258" t="s">
        <v>4287</v>
      </c>
      <c r="M78" s="260" t="s">
        <v>4286</v>
      </c>
      <c r="N78" s="672" t="s">
        <v>2147</v>
      </c>
      <c r="O78" s="257" t="s">
        <v>1291</v>
      </c>
      <c r="P78" s="257"/>
      <c r="Q78" s="257"/>
      <c r="R78" s="257">
        <v>43829</v>
      </c>
      <c r="S78" s="256">
        <v>2060</v>
      </c>
      <c r="T78" s="256"/>
      <c r="U78" s="805" t="s">
        <v>1568</v>
      </c>
      <c r="V78" s="256" t="s">
        <v>2209</v>
      </c>
      <c r="W78" s="259"/>
      <c r="X78" s="680" t="s">
        <v>1828</v>
      </c>
      <c r="Y78" s="260" t="s">
        <v>3850</v>
      </c>
      <c r="Z78" s="672">
        <v>508</v>
      </c>
      <c r="AA78" s="261">
        <v>1675</v>
      </c>
      <c r="AB78" s="945">
        <f t="shared" ref="AB78:AB82" si="36">S78/AI78+AJ78</f>
        <v>79.428571428571431</v>
      </c>
      <c r="AC78" s="945">
        <f t="shared" ref="AC78:AC82" si="37">AB78+AC77</f>
        <v>79.428571428571431</v>
      </c>
      <c r="AD78" s="943">
        <f t="shared" ref="AD78:AD82" si="38">(8+(AC78/60))</f>
        <v>9.3238095238095244</v>
      </c>
      <c r="AE78" s="944">
        <f t="shared" ref="AE78:AE82" si="39">FLOOR(AD78,1)</f>
        <v>9</v>
      </c>
      <c r="AF78" s="943">
        <f t="shared" ref="AF78:AF82" si="40">(AE78+((AD78-AE78)*60*0.01))</f>
        <v>9.194285714285714</v>
      </c>
      <c r="AG78" s="262" t="s">
        <v>1330</v>
      </c>
      <c r="AH78" s="846" t="s">
        <v>1749</v>
      </c>
      <c r="AI78" s="846">
        <v>70</v>
      </c>
      <c r="AJ78" s="846">
        <v>50</v>
      </c>
      <c r="AK78" s="792">
        <v>10</v>
      </c>
      <c r="AL78" s="792" t="s">
        <v>2048</v>
      </c>
    </row>
    <row r="79" spans="1:38" s="792" customFormat="1" ht="15.95" customHeight="1">
      <c r="A79" s="256"/>
      <c r="B79" s="257">
        <v>43634</v>
      </c>
      <c r="C79" s="713" t="str">
        <f>"*"&amp;D79&amp;"*"</f>
        <v>*PDR1906-1344*</v>
      </c>
      <c r="D79" s="672" t="s">
        <v>4294</v>
      </c>
      <c r="E79" s="256" t="s">
        <v>4290</v>
      </c>
      <c r="F79" s="256"/>
      <c r="G79" s="297" t="s">
        <v>4289</v>
      </c>
      <c r="H79" s="258" t="s">
        <v>2383</v>
      </c>
      <c r="I79" s="258" t="s">
        <v>4288</v>
      </c>
      <c r="J79" s="256">
        <v>2060</v>
      </c>
      <c r="K79" s="257">
        <v>22827</v>
      </c>
      <c r="L79" s="258" t="s">
        <v>4287</v>
      </c>
      <c r="M79" s="260" t="s">
        <v>4286</v>
      </c>
      <c r="N79" s="672" t="s">
        <v>2147</v>
      </c>
      <c r="O79" s="257" t="s">
        <v>1291</v>
      </c>
      <c r="P79" s="257"/>
      <c r="Q79" s="257"/>
      <c r="R79" s="257">
        <v>43829</v>
      </c>
      <c r="S79" s="256">
        <v>2060</v>
      </c>
      <c r="T79" s="256"/>
      <c r="U79" s="805" t="s">
        <v>1568</v>
      </c>
      <c r="V79" s="256" t="s">
        <v>2209</v>
      </c>
      <c r="W79" s="259"/>
      <c r="X79" s="680" t="s">
        <v>1828</v>
      </c>
      <c r="Y79" s="260" t="s">
        <v>3850</v>
      </c>
      <c r="Z79" s="672">
        <v>508</v>
      </c>
      <c r="AA79" s="261">
        <v>1675</v>
      </c>
      <c r="AB79" s="945">
        <f t="shared" si="36"/>
        <v>29.428571428571427</v>
      </c>
      <c r="AC79" s="945">
        <f t="shared" si="37"/>
        <v>108.85714285714286</v>
      </c>
      <c r="AD79" s="943">
        <f t="shared" si="38"/>
        <v>9.8142857142857149</v>
      </c>
      <c r="AE79" s="944">
        <f t="shared" si="39"/>
        <v>9</v>
      </c>
      <c r="AF79" s="943">
        <f t="shared" si="40"/>
        <v>9.4885714285714293</v>
      </c>
      <c r="AG79" s="262" t="s">
        <v>1330</v>
      </c>
      <c r="AH79" s="846" t="s">
        <v>1749</v>
      </c>
      <c r="AI79" s="846">
        <v>70</v>
      </c>
      <c r="AJ79" s="846"/>
      <c r="AK79" s="792">
        <v>10</v>
      </c>
      <c r="AL79" s="792" t="s">
        <v>2048</v>
      </c>
    </row>
    <row r="80" spans="1:38" s="792" customFormat="1" ht="15.95" customHeight="1">
      <c r="A80" s="256"/>
      <c r="B80" s="257">
        <v>43634</v>
      </c>
      <c r="C80" s="713" t="str">
        <f>"*"&amp;D80&amp;"*"</f>
        <v>*PDR1906-1346*</v>
      </c>
      <c r="D80" s="672" t="s">
        <v>4293</v>
      </c>
      <c r="E80" s="256" t="s">
        <v>4290</v>
      </c>
      <c r="F80" s="256"/>
      <c r="G80" s="297" t="s">
        <v>4289</v>
      </c>
      <c r="H80" s="258" t="s">
        <v>2383</v>
      </c>
      <c r="I80" s="258" t="s">
        <v>4288</v>
      </c>
      <c r="J80" s="256">
        <v>2060</v>
      </c>
      <c r="K80" s="257">
        <v>22827</v>
      </c>
      <c r="L80" s="258" t="s">
        <v>4287</v>
      </c>
      <c r="M80" s="260" t="s">
        <v>4286</v>
      </c>
      <c r="N80" s="672" t="s">
        <v>2147</v>
      </c>
      <c r="O80" s="257" t="s">
        <v>1291</v>
      </c>
      <c r="P80" s="257"/>
      <c r="Q80" s="257"/>
      <c r="R80" s="257">
        <v>43829</v>
      </c>
      <c r="S80" s="256">
        <v>2060</v>
      </c>
      <c r="T80" s="256"/>
      <c r="U80" s="805" t="s">
        <v>1568</v>
      </c>
      <c r="V80" s="256" t="s">
        <v>2209</v>
      </c>
      <c r="W80" s="259"/>
      <c r="X80" s="680" t="s">
        <v>1828</v>
      </c>
      <c r="Y80" s="260" t="s">
        <v>3850</v>
      </c>
      <c r="Z80" s="672">
        <v>508</v>
      </c>
      <c r="AA80" s="261">
        <v>1675</v>
      </c>
      <c r="AB80" s="945">
        <f t="shared" si="36"/>
        <v>29.428571428571427</v>
      </c>
      <c r="AC80" s="945">
        <f t="shared" si="37"/>
        <v>138.28571428571428</v>
      </c>
      <c r="AD80" s="943">
        <f t="shared" si="38"/>
        <v>10.304761904761904</v>
      </c>
      <c r="AE80" s="944">
        <f t="shared" si="39"/>
        <v>10</v>
      </c>
      <c r="AF80" s="943">
        <f t="shared" si="40"/>
        <v>10.182857142857141</v>
      </c>
      <c r="AG80" s="262" t="s">
        <v>1330</v>
      </c>
      <c r="AH80" s="846" t="s">
        <v>1749</v>
      </c>
      <c r="AI80" s="846">
        <v>70</v>
      </c>
      <c r="AJ80" s="846"/>
      <c r="AK80" s="792">
        <v>10</v>
      </c>
      <c r="AL80" s="792" t="s">
        <v>2048</v>
      </c>
    </row>
    <row r="81" spans="1:184" s="792" customFormat="1" ht="15.95" customHeight="1">
      <c r="A81" s="256"/>
      <c r="B81" s="257">
        <v>43634</v>
      </c>
      <c r="C81" s="713" t="str">
        <f>"*"&amp;D81&amp;"*"</f>
        <v>*PDR1906-1348*</v>
      </c>
      <c r="D81" s="672" t="s">
        <v>4292</v>
      </c>
      <c r="E81" s="256" t="s">
        <v>4290</v>
      </c>
      <c r="F81" s="256"/>
      <c r="G81" s="297" t="s">
        <v>4289</v>
      </c>
      <c r="H81" s="258" t="s">
        <v>2383</v>
      </c>
      <c r="I81" s="258" t="s">
        <v>4288</v>
      </c>
      <c r="J81" s="256">
        <v>2060</v>
      </c>
      <c r="K81" s="257">
        <v>22827</v>
      </c>
      <c r="L81" s="258" t="s">
        <v>4287</v>
      </c>
      <c r="M81" s="260" t="s">
        <v>4286</v>
      </c>
      <c r="N81" s="672" t="s">
        <v>2147</v>
      </c>
      <c r="O81" s="257" t="s">
        <v>1291</v>
      </c>
      <c r="P81" s="257"/>
      <c r="Q81" s="257"/>
      <c r="R81" s="257">
        <v>43829</v>
      </c>
      <c r="S81" s="256">
        <v>2060</v>
      </c>
      <c r="T81" s="256"/>
      <c r="U81" s="805" t="s">
        <v>1568</v>
      </c>
      <c r="V81" s="256" t="s">
        <v>2209</v>
      </c>
      <c r="W81" s="259"/>
      <c r="X81" s="680" t="s">
        <v>1828</v>
      </c>
      <c r="Y81" s="260" t="s">
        <v>3850</v>
      </c>
      <c r="Z81" s="672">
        <v>508</v>
      </c>
      <c r="AA81" s="261">
        <v>1675</v>
      </c>
      <c r="AB81" s="945">
        <f t="shared" si="36"/>
        <v>29.428571428571427</v>
      </c>
      <c r="AC81" s="945">
        <f t="shared" si="37"/>
        <v>167.71428571428569</v>
      </c>
      <c r="AD81" s="943">
        <f t="shared" si="38"/>
        <v>10.795238095238094</v>
      </c>
      <c r="AE81" s="944">
        <f t="shared" si="39"/>
        <v>10</v>
      </c>
      <c r="AF81" s="943">
        <f t="shared" si="40"/>
        <v>10.477142857142857</v>
      </c>
      <c r="AG81" s="262" t="s">
        <v>1330</v>
      </c>
      <c r="AH81" s="846" t="s">
        <v>1749</v>
      </c>
      <c r="AI81" s="846">
        <v>70</v>
      </c>
      <c r="AJ81" s="846"/>
      <c r="AK81" s="792">
        <v>10</v>
      </c>
      <c r="AL81" s="792" t="s">
        <v>2048</v>
      </c>
    </row>
    <row r="82" spans="1:184" s="792" customFormat="1" ht="15.95" customHeight="1">
      <c r="A82" s="256"/>
      <c r="B82" s="257">
        <v>43634</v>
      </c>
      <c r="C82" s="713" t="str">
        <f>"*"&amp;D82&amp;"*"</f>
        <v>*PDR1906-1350*</v>
      </c>
      <c r="D82" s="672" t="s">
        <v>4291</v>
      </c>
      <c r="E82" s="256" t="s">
        <v>4290</v>
      </c>
      <c r="F82" s="256"/>
      <c r="G82" s="297" t="s">
        <v>4289</v>
      </c>
      <c r="H82" s="258" t="s">
        <v>2383</v>
      </c>
      <c r="I82" s="258" t="s">
        <v>4288</v>
      </c>
      <c r="J82" s="256">
        <v>2060</v>
      </c>
      <c r="K82" s="257">
        <v>22827</v>
      </c>
      <c r="L82" s="258" t="s">
        <v>4287</v>
      </c>
      <c r="M82" s="260" t="s">
        <v>4286</v>
      </c>
      <c r="N82" s="672" t="s">
        <v>2147</v>
      </c>
      <c r="O82" s="257" t="s">
        <v>1291</v>
      </c>
      <c r="P82" s="257"/>
      <c r="Q82" s="257"/>
      <c r="R82" s="257">
        <v>43829</v>
      </c>
      <c r="S82" s="256">
        <v>2060</v>
      </c>
      <c r="T82" s="256"/>
      <c r="U82" s="805" t="s">
        <v>1568</v>
      </c>
      <c r="V82" s="256" t="s">
        <v>2209</v>
      </c>
      <c r="W82" s="259"/>
      <c r="X82" s="680" t="s">
        <v>1828</v>
      </c>
      <c r="Y82" s="260" t="s">
        <v>3850</v>
      </c>
      <c r="Z82" s="672">
        <v>508</v>
      </c>
      <c r="AA82" s="261">
        <v>1675</v>
      </c>
      <c r="AB82" s="945">
        <f t="shared" si="36"/>
        <v>29.428571428571427</v>
      </c>
      <c r="AC82" s="945">
        <f t="shared" si="37"/>
        <v>197.14285714285711</v>
      </c>
      <c r="AD82" s="943">
        <f t="shared" si="38"/>
        <v>11.285714285714285</v>
      </c>
      <c r="AE82" s="944">
        <f t="shared" si="39"/>
        <v>11</v>
      </c>
      <c r="AF82" s="943">
        <f t="shared" si="40"/>
        <v>11.171428571428571</v>
      </c>
      <c r="AG82" s="262" t="s">
        <v>1330</v>
      </c>
      <c r="AH82" s="846" t="s">
        <v>1749</v>
      </c>
      <c r="AI82" s="846">
        <v>70</v>
      </c>
      <c r="AJ82" s="846"/>
      <c r="AK82" s="792">
        <v>10</v>
      </c>
      <c r="AL82" s="792" t="s">
        <v>2048</v>
      </c>
    </row>
    <row r="83" spans="1:184" s="792" customFormat="1" ht="15.95" customHeight="1">
      <c r="A83" s="256"/>
      <c r="B83" s="257"/>
      <c r="C83" s="713"/>
      <c r="D83" s="672"/>
      <c r="E83" s="256"/>
      <c r="F83" s="256"/>
      <c r="G83" s="297"/>
      <c r="H83" s="258"/>
      <c r="I83" s="258"/>
      <c r="J83" s="256"/>
      <c r="K83" s="257"/>
      <c r="L83" s="258"/>
      <c r="M83" s="260"/>
      <c r="N83" s="672"/>
      <c r="O83" s="258"/>
      <c r="P83" s="258"/>
      <c r="Q83" s="258"/>
      <c r="R83" s="257"/>
      <c r="S83" s="256"/>
      <c r="T83" s="256"/>
      <c r="U83" s="256"/>
      <c r="V83" s="256"/>
      <c r="W83" s="259"/>
      <c r="X83" s="680"/>
      <c r="Y83" s="260"/>
      <c r="Z83" s="672"/>
      <c r="AA83" s="261"/>
      <c r="AB83" s="945"/>
      <c r="AC83" s="945"/>
      <c r="AD83" s="943"/>
      <c r="AE83" s="944"/>
      <c r="AF83" s="943"/>
      <c r="AG83" s="262"/>
      <c r="AH83" s="846"/>
      <c r="AI83" s="846"/>
      <c r="AJ83" s="846"/>
    </row>
    <row r="84" spans="1:184" s="885" customFormat="1" ht="15.95" customHeight="1">
      <c r="A84" s="808"/>
      <c r="B84" s="806">
        <v>43616</v>
      </c>
      <c r="C84" s="869" t="str">
        <f>"*"&amp;D84&amp;"*"</f>
        <v>*PDR1906-0492*</v>
      </c>
      <c r="D84" s="870" t="s">
        <v>3033</v>
      </c>
      <c r="E84" s="808" t="s">
        <v>3026</v>
      </c>
      <c r="F84" s="808"/>
      <c r="G84" s="868" t="s">
        <v>2001</v>
      </c>
      <c r="H84" s="871" t="s">
        <v>1999</v>
      </c>
      <c r="I84" s="871" t="s">
        <v>1575</v>
      </c>
      <c r="J84" s="808">
        <v>2060</v>
      </c>
      <c r="K84" s="806">
        <v>22808</v>
      </c>
      <c r="L84" s="871" t="s">
        <v>2025</v>
      </c>
      <c r="M84" s="872" t="s">
        <v>2598</v>
      </c>
      <c r="N84" s="870" t="s">
        <v>1308</v>
      </c>
      <c r="O84" s="806" t="s">
        <v>1291</v>
      </c>
      <c r="P84" s="806"/>
      <c r="Q84" s="806"/>
      <c r="R84" s="806">
        <v>43623</v>
      </c>
      <c r="S84" s="808">
        <v>2063</v>
      </c>
      <c r="T84" s="1175" t="s">
        <v>2209</v>
      </c>
      <c r="U84" s="808" t="s">
        <v>3829</v>
      </c>
      <c r="V84" s="1176" t="s">
        <v>2209</v>
      </c>
      <c r="W84" s="873"/>
      <c r="X84" s="856" t="s">
        <v>1828</v>
      </c>
      <c r="Y84" s="874" t="s">
        <v>2152</v>
      </c>
      <c r="Z84" s="870">
        <v>508</v>
      </c>
      <c r="AA84" s="875">
        <v>1675</v>
      </c>
      <c r="AB84" s="903">
        <f>S84/AI84+AJ84</f>
        <v>70.63</v>
      </c>
      <c r="AC84" s="903">
        <f>AB84+'6-6'!AC25</f>
        <v>673.6099999999999</v>
      </c>
      <c r="AD84" s="904">
        <f>(8+(AC84/60))</f>
        <v>19.226833333333332</v>
      </c>
      <c r="AE84" s="905">
        <f>FLOOR(AD84,1)</f>
        <v>19</v>
      </c>
      <c r="AF84" s="904">
        <f>(AE84+((AD84-AE84)*60*0.01))</f>
        <v>19.136099999999999</v>
      </c>
      <c r="AG84" s="876" t="s">
        <v>1330</v>
      </c>
      <c r="AH84" s="877" t="s">
        <v>2</v>
      </c>
      <c r="AI84" s="877">
        <v>100</v>
      </c>
      <c r="AJ84" s="877">
        <v>50</v>
      </c>
      <c r="AK84" s="877">
        <v>10</v>
      </c>
      <c r="AL84" s="877" t="s">
        <v>2003</v>
      </c>
    </row>
    <row r="85" spans="1:184" s="885" customFormat="1" ht="15.95" customHeight="1">
      <c r="A85" s="808"/>
      <c r="B85" s="806">
        <v>43616</v>
      </c>
      <c r="C85" s="869" t="str">
        <f>"*"&amp;D85&amp;"*"</f>
        <v>*PDR1906-0494*</v>
      </c>
      <c r="D85" s="870" t="s">
        <v>3034</v>
      </c>
      <c r="E85" s="808" t="s">
        <v>3026</v>
      </c>
      <c r="F85" s="808"/>
      <c r="G85" s="868" t="s">
        <v>2001</v>
      </c>
      <c r="H85" s="871" t="s">
        <v>1999</v>
      </c>
      <c r="I85" s="871" t="s">
        <v>1575</v>
      </c>
      <c r="J85" s="808">
        <v>2060</v>
      </c>
      <c r="K85" s="806">
        <v>22808</v>
      </c>
      <c r="L85" s="871" t="s">
        <v>2025</v>
      </c>
      <c r="M85" s="872" t="s">
        <v>2598</v>
      </c>
      <c r="N85" s="870" t="s">
        <v>1308</v>
      </c>
      <c r="O85" s="806" t="s">
        <v>1291</v>
      </c>
      <c r="P85" s="806"/>
      <c r="Q85" s="806"/>
      <c r="R85" s="806">
        <v>43623</v>
      </c>
      <c r="S85" s="808">
        <v>2063</v>
      </c>
      <c r="T85" s="1175" t="s">
        <v>2209</v>
      </c>
      <c r="U85" s="808" t="s">
        <v>3829</v>
      </c>
      <c r="V85" s="1176" t="s">
        <v>2209</v>
      </c>
      <c r="W85" s="873"/>
      <c r="X85" s="856" t="s">
        <v>1828</v>
      </c>
      <c r="Y85" s="874" t="s">
        <v>2152</v>
      </c>
      <c r="Z85" s="870">
        <v>508</v>
      </c>
      <c r="AA85" s="875">
        <v>1675</v>
      </c>
      <c r="AB85" s="903">
        <f>S85/AI85+AJ85</f>
        <v>20.63</v>
      </c>
      <c r="AC85" s="903">
        <f>AB85+AC84</f>
        <v>694.2399999999999</v>
      </c>
      <c r="AD85" s="904">
        <f>(8+(AC85/60))</f>
        <v>19.570666666666664</v>
      </c>
      <c r="AE85" s="905">
        <f>FLOOR(AD85,1)</f>
        <v>19</v>
      </c>
      <c r="AF85" s="904">
        <f>(AE85+((AD85-AE85)*60*0.01))</f>
        <v>19.342399999999998</v>
      </c>
      <c r="AG85" s="876" t="s">
        <v>1330</v>
      </c>
      <c r="AH85" s="877" t="s">
        <v>2</v>
      </c>
      <c r="AI85" s="877">
        <v>100</v>
      </c>
      <c r="AJ85" s="877"/>
      <c r="AK85" s="877">
        <v>10</v>
      </c>
      <c r="AL85" s="877" t="s">
        <v>2003</v>
      </c>
    </row>
    <row r="86" spans="1:184" s="885" customFormat="1" ht="15.95" customHeight="1">
      <c r="A86" s="808"/>
      <c r="B86" s="806">
        <v>43616</v>
      </c>
      <c r="C86" s="869" t="str">
        <f>"*"&amp;D86&amp;"*"</f>
        <v>*PDR1906-0496*</v>
      </c>
      <c r="D86" s="870" t="s">
        <v>3035</v>
      </c>
      <c r="E86" s="808" t="s">
        <v>3026</v>
      </c>
      <c r="F86" s="808"/>
      <c r="G86" s="868" t="s">
        <v>2001</v>
      </c>
      <c r="H86" s="871" t="s">
        <v>1999</v>
      </c>
      <c r="I86" s="871" t="s">
        <v>1575</v>
      </c>
      <c r="J86" s="808">
        <v>2060</v>
      </c>
      <c r="K86" s="806">
        <v>22808</v>
      </c>
      <c r="L86" s="871" t="s">
        <v>2025</v>
      </c>
      <c r="M86" s="872" t="s">
        <v>2598</v>
      </c>
      <c r="N86" s="870" t="s">
        <v>1308</v>
      </c>
      <c r="O86" s="806" t="s">
        <v>1291</v>
      </c>
      <c r="P86" s="806"/>
      <c r="Q86" s="806"/>
      <c r="R86" s="806">
        <v>43623</v>
      </c>
      <c r="S86" s="808">
        <v>2063</v>
      </c>
      <c r="T86" s="1175" t="s">
        <v>2209</v>
      </c>
      <c r="U86" s="808" t="s">
        <v>3829</v>
      </c>
      <c r="V86" s="1176" t="s">
        <v>2209</v>
      </c>
      <c r="W86" s="873"/>
      <c r="X86" s="856" t="s">
        <v>1828</v>
      </c>
      <c r="Y86" s="874" t="s">
        <v>2152</v>
      </c>
      <c r="Z86" s="870">
        <v>508</v>
      </c>
      <c r="AA86" s="875">
        <v>1675</v>
      </c>
      <c r="AB86" s="903">
        <f>S86/AI86+AJ86</f>
        <v>20.63</v>
      </c>
      <c r="AC86" s="903">
        <f>AB86+AC85</f>
        <v>714.86999999999989</v>
      </c>
      <c r="AD86" s="904">
        <f>(8+(AC86/60))</f>
        <v>19.914499999999997</v>
      </c>
      <c r="AE86" s="905">
        <f>FLOOR(AD86,1)</f>
        <v>19</v>
      </c>
      <c r="AF86" s="904">
        <f>(AE86+((AD86-AE86)*60*0.01))</f>
        <v>19.548699999999997</v>
      </c>
      <c r="AG86" s="876" t="s">
        <v>1330</v>
      </c>
      <c r="AH86" s="877" t="s">
        <v>2</v>
      </c>
      <c r="AI86" s="877">
        <v>100</v>
      </c>
      <c r="AJ86" s="877"/>
      <c r="AK86" s="877">
        <v>10</v>
      </c>
      <c r="AL86" s="877" t="s">
        <v>2003</v>
      </c>
    </row>
    <row r="87" spans="1:184" s="310" customFormat="1" ht="15.95" customHeight="1">
      <c r="A87" s="302"/>
      <c r="B87" s="302"/>
      <c r="C87" s="301"/>
      <c r="D87" s="673"/>
      <c r="E87" s="346"/>
      <c r="F87" s="346"/>
      <c r="G87" s="673"/>
      <c r="H87" s="347"/>
      <c r="I87" s="347"/>
      <c r="J87" s="302"/>
      <c r="K87" s="301"/>
      <c r="L87" s="347"/>
      <c r="M87" s="347"/>
      <c r="N87" s="347"/>
      <c r="O87" s="347"/>
      <c r="P87" s="347"/>
      <c r="Q87" s="347"/>
      <c r="R87" s="389"/>
      <c r="S87" s="359"/>
      <c r="T87" s="359"/>
      <c r="U87" s="301"/>
      <c r="V87" s="360"/>
      <c r="W87" s="360"/>
      <c r="X87" s="302"/>
      <c r="Y87" s="302"/>
      <c r="Z87" s="360"/>
      <c r="AA87" s="360"/>
      <c r="AB87" s="346"/>
      <c r="AC87" s="347"/>
      <c r="AD87" s="361"/>
      <c r="AE87" s="362"/>
      <c r="AF87" s="501"/>
      <c r="AG87" s="501"/>
      <c r="AH87" s="305"/>
      <c r="AI87" s="610"/>
      <c r="AJ87" s="611"/>
      <c r="AK87" s="304"/>
      <c r="AL87" s="304"/>
      <c r="AM87" s="391"/>
      <c r="AN87" s="391"/>
    </row>
    <row r="88" spans="1:184" s="388" customFormat="1" ht="15.95" customHeight="1">
      <c r="A88" s="343"/>
      <c r="B88" s="343"/>
      <c r="C88" s="342"/>
      <c r="D88" s="867"/>
      <c r="E88" s="343"/>
      <c r="F88" s="343"/>
      <c r="G88" s="343"/>
      <c r="H88" s="298"/>
      <c r="I88" s="298"/>
      <c r="J88" s="343">
        <f>SUM(J7:J87)</f>
        <v>145660</v>
      </c>
      <c r="K88" s="342"/>
      <c r="L88" s="298"/>
      <c r="M88" s="867"/>
      <c r="N88" s="298"/>
      <c r="O88" s="298"/>
      <c r="P88" s="298"/>
      <c r="Q88" s="298"/>
      <c r="R88" s="342"/>
      <c r="S88" s="343">
        <f>SUM(S7:S87)</f>
        <v>145794</v>
      </c>
      <c r="T88" s="343"/>
      <c r="U88" s="343"/>
      <c r="V88" s="850"/>
      <c r="W88" s="366"/>
      <c r="X88" s="343"/>
      <c r="Y88" s="299"/>
      <c r="Z88" s="867"/>
      <c r="AA88" s="345"/>
      <c r="AB88" s="357">
        <f>SUM(AB7:AB87)</f>
        <v>2456.2471428571421</v>
      </c>
      <c r="AC88" s="357"/>
      <c r="AD88" s="300"/>
      <c r="AE88" s="358"/>
      <c r="AF88" s="357">
        <f>AB88/60</f>
        <v>40.937452380952365</v>
      </c>
      <c r="AG88" s="300"/>
      <c r="AH88" s="392"/>
      <c r="AI88" s="392"/>
      <c r="AJ88" s="392"/>
      <c r="AK88" s="518"/>
      <c r="AL88" s="303"/>
      <c r="GB88" s="393"/>
    </row>
    <row r="89" spans="1:184">
      <c r="A89" s="864"/>
      <c r="B89" s="864"/>
      <c r="L89" s="394"/>
      <c r="M89" s="395"/>
      <c r="N89" s="395"/>
      <c r="O89" s="395"/>
      <c r="P89" s="395"/>
      <c r="Q89" s="395"/>
      <c r="R89" s="395"/>
      <c r="S89" s="395"/>
      <c r="T89" s="395"/>
      <c r="U89" s="395"/>
      <c r="V89" s="900"/>
      <c r="W89" s="396"/>
      <c r="Y89" s="864"/>
      <c r="Z89" s="864"/>
      <c r="AA89" s="864"/>
      <c r="AK89" s="612"/>
    </row>
    <row r="90" spans="1:184">
      <c r="S90" s="315"/>
      <c r="T90" s="315"/>
      <c r="U90" s="315"/>
      <c r="V90" s="901"/>
      <c r="W90" s="398"/>
      <c r="Z90" s="835" t="s">
        <v>2307</v>
      </c>
    </row>
    <row r="91" spans="1:184">
      <c r="I91" s="369" t="s">
        <v>592</v>
      </c>
      <c r="R91" s="369" t="s">
        <v>594</v>
      </c>
      <c r="W91" s="367"/>
      <c r="AM91" s="315"/>
      <c r="AN91" s="315"/>
    </row>
    <row r="92" spans="1:184" s="864" customFormat="1">
      <c r="I92" s="1555"/>
      <c r="J92" s="1555"/>
      <c r="R92" s="1555" t="s">
        <v>61</v>
      </c>
      <c r="S92" s="1555"/>
      <c r="T92" s="1555"/>
      <c r="U92" s="1555"/>
      <c r="V92" s="1555"/>
      <c r="W92" s="1555"/>
      <c r="X92" s="1555"/>
      <c r="Y92" s="399"/>
      <c r="Z92" s="399"/>
      <c r="AA92" s="399"/>
      <c r="AH92" s="400"/>
      <c r="AI92" s="400"/>
      <c r="AJ92" s="400"/>
      <c r="AK92" s="369"/>
      <c r="AL92" s="370"/>
      <c r="AM92" s="370"/>
    </row>
    <row r="93" spans="1:184">
      <c r="A93" s="369"/>
      <c r="B93" s="369"/>
      <c r="C93" s="369"/>
      <c r="I93" s="369" t="s">
        <v>593</v>
      </c>
      <c r="M93" s="369"/>
      <c r="T93" s="369"/>
      <c r="W93" s="367"/>
      <c r="AK93" s="400"/>
      <c r="AM93" s="315"/>
      <c r="AN93" s="315"/>
    </row>
  </sheetData>
  <mergeCells count="8">
    <mergeCell ref="AL5:AL7"/>
    <mergeCell ref="I92:J92"/>
    <mergeCell ref="R92:X92"/>
    <mergeCell ref="A2:AE2"/>
    <mergeCell ref="H4:H5"/>
    <mergeCell ref="I4:I5"/>
    <mergeCell ref="O4:Q4"/>
    <mergeCell ref="Z4:AA4"/>
  </mergeCells>
  <conditionalFormatting sqref="D2">
    <cfRule type="duplicateValues" dxfId="446" priority="192" stopIfTrue="1"/>
  </conditionalFormatting>
  <conditionalFormatting sqref="D2">
    <cfRule type="duplicateValues" dxfId="445" priority="190" stopIfTrue="1"/>
    <cfRule type="duplicateValues" dxfId="444" priority="191" stopIfTrue="1"/>
  </conditionalFormatting>
  <conditionalFormatting sqref="BC87:BD87 AE50 AT50:AW50 BL50 BC50:BD50 BL87 AT87:AW87 AE87">
    <cfRule type="duplicateValues" dxfId="443" priority="189" stopIfTrue="1"/>
  </conditionalFormatting>
  <conditionalFormatting sqref="BC87:BD87 AE50 AT50:AW50 BL50 BC50:BD50 BL87 AT87:AW87 AE87">
    <cfRule type="duplicateValues" dxfId="442" priority="187" stopIfTrue="1"/>
    <cfRule type="duplicateValues" dxfId="441" priority="188" stopIfTrue="1"/>
  </conditionalFormatting>
  <conditionalFormatting sqref="BM87 BM50">
    <cfRule type="duplicateValues" dxfId="440" priority="186" stopIfTrue="1"/>
  </conditionalFormatting>
  <conditionalFormatting sqref="BM87 BM50">
    <cfRule type="duplicateValues" dxfId="439" priority="184" stopIfTrue="1"/>
    <cfRule type="duplicateValues" dxfId="438" priority="185" stopIfTrue="1"/>
  </conditionalFormatting>
  <conditionalFormatting sqref="D8:D14">
    <cfRule type="duplicateValues" dxfId="437" priority="108" stopIfTrue="1"/>
  </conditionalFormatting>
  <conditionalFormatting sqref="D8:D14">
    <cfRule type="duplicateValues" dxfId="436" priority="106" stopIfTrue="1"/>
    <cfRule type="duplicateValues" dxfId="435" priority="107" stopIfTrue="1"/>
  </conditionalFormatting>
  <conditionalFormatting sqref="D40 D42 D44 D46 D48">
    <cfRule type="duplicateValues" dxfId="434" priority="105" stopIfTrue="1"/>
  </conditionalFormatting>
  <conditionalFormatting sqref="D40 D42 D44 D46 D48">
    <cfRule type="duplicateValues" dxfId="433" priority="103" stopIfTrue="1"/>
    <cfRule type="duplicateValues" dxfId="432" priority="104" stopIfTrue="1"/>
  </conditionalFormatting>
  <conditionalFormatting sqref="D49 D41 D43 D45 D47 D38:D39 D30 D32 D34 D36">
    <cfRule type="duplicateValues" dxfId="431" priority="102" stopIfTrue="1"/>
  </conditionalFormatting>
  <conditionalFormatting sqref="D49 D41 D43 D45 D47 D38:D39 D30 D32 D34 D36">
    <cfRule type="duplicateValues" dxfId="430" priority="100" stopIfTrue="1"/>
    <cfRule type="duplicateValues" dxfId="429" priority="101" stopIfTrue="1"/>
  </conditionalFormatting>
  <conditionalFormatting sqref="D37 D29 D31 D33 D35">
    <cfRule type="duplicateValues" dxfId="428" priority="96" stopIfTrue="1"/>
  </conditionalFormatting>
  <conditionalFormatting sqref="D37 D29 D31 D33 D35">
    <cfRule type="duplicateValues" dxfId="427" priority="94" stopIfTrue="1"/>
    <cfRule type="duplicateValues" dxfId="426" priority="95" stopIfTrue="1"/>
  </conditionalFormatting>
  <conditionalFormatting sqref="D28">
    <cfRule type="duplicateValues" dxfId="425" priority="37" stopIfTrue="1"/>
  </conditionalFormatting>
  <conditionalFormatting sqref="D28">
    <cfRule type="duplicateValues" dxfId="424" priority="38" stopIfTrue="1"/>
    <cfRule type="duplicateValues" dxfId="423" priority="39" stopIfTrue="1"/>
  </conditionalFormatting>
  <conditionalFormatting sqref="D84:D86">
    <cfRule type="duplicateValues" dxfId="422" priority="114091" stopIfTrue="1"/>
  </conditionalFormatting>
  <conditionalFormatting sqref="D84:D86">
    <cfRule type="duplicateValues" dxfId="421" priority="114093" stopIfTrue="1"/>
    <cfRule type="duplicateValues" dxfId="420" priority="114094" stopIfTrue="1"/>
  </conditionalFormatting>
  <conditionalFormatting sqref="D51:D70">
    <cfRule type="duplicateValues" dxfId="419" priority="16" stopIfTrue="1"/>
  </conditionalFormatting>
  <conditionalFormatting sqref="D51:D70">
    <cfRule type="duplicateValues" dxfId="418" priority="17" stopIfTrue="1"/>
    <cfRule type="duplicateValues" dxfId="417" priority="18" stopIfTrue="1"/>
  </conditionalFormatting>
  <conditionalFormatting sqref="D83 D71:D77">
    <cfRule type="duplicateValues" dxfId="416" priority="13" stopIfTrue="1"/>
  </conditionalFormatting>
  <conditionalFormatting sqref="D83 D71:D77">
    <cfRule type="duplicateValues" dxfId="415" priority="14" stopIfTrue="1"/>
    <cfRule type="duplicateValues" dxfId="414" priority="15" stopIfTrue="1"/>
  </conditionalFormatting>
  <conditionalFormatting sqref="D78:D82">
    <cfRule type="duplicateValues" dxfId="413" priority="10" stopIfTrue="1"/>
  </conditionalFormatting>
  <conditionalFormatting sqref="D78:D82">
    <cfRule type="duplicateValues" dxfId="412" priority="11" stopIfTrue="1"/>
    <cfRule type="duplicateValues" dxfId="411" priority="12" stopIfTrue="1"/>
  </conditionalFormatting>
  <conditionalFormatting sqref="D16:D24">
    <cfRule type="duplicateValues" dxfId="410" priority="4" stopIfTrue="1"/>
  </conditionalFormatting>
  <conditionalFormatting sqref="D16:D24">
    <cfRule type="duplicateValues" dxfId="409" priority="5" stopIfTrue="1"/>
    <cfRule type="duplicateValues" dxfId="408" priority="6" stopIfTrue="1"/>
  </conditionalFormatting>
  <conditionalFormatting sqref="D15">
    <cfRule type="duplicateValues" dxfId="407" priority="1" stopIfTrue="1"/>
  </conditionalFormatting>
  <conditionalFormatting sqref="D15">
    <cfRule type="duplicateValues" dxfId="406" priority="2" stopIfTrue="1"/>
    <cfRule type="duplicateValues" dxfId="405" priority="3" stopIfTrue="1"/>
  </conditionalFormatting>
  <printOptions horizontalCentered="1"/>
  <pageMargins left="0" right="0" top="0" bottom="0" header="0.31496062992125984" footer="0.31496062992125984"/>
  <pageSetup paperSize="122" scale="65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JD258"/>
  <sheetViews>
    <sheetView zoomScale="110" zoomScaleNormal="110" workbookViewId="0">
      <pane ySplit="6" topLeftCell="A7" activePane="bottomLeft" state="frozen"/>
      <selection activeCell="X28" sqref="X28"/>
      <selection pane="bottomLeft" activeCell="V20" sqref="V20"/>
    </sheetView>
  </sheetViews>
  <sheetFormatPr defaultRowHeight="20.100000000000001" customHeight="1"/>
  <cols>
    <col min="1" max="1" width="3.85546875" style="367" customWidth="1"/>
    <col min="2" max="2" width="7.140625" style="367" hidden="1" customWidth="1"/>
    <col min="3" max="3" width="9.140625" style="367" hidden="1" customWidth="1"/>
    <col min="4" max="4" width="11.42578125" style="367" customWidth="1"/>
    <col min="5" max="5" width="12.7109375" style="367" customWidth="1"/>
    <col min="6" max="6" width="8.7109375" style="367" hidden="1" customWidth="1"/>
    <col min="7" max="7" width="7.28515625" style="367" hidden="1" customWidth="1"/>
    <col min="8" max="8" width="19.28515625" style="367" customWidth="1"/>
    <col min="9" max="9" width="24.42578125" style="367" customWidth="1"/>
    <col min="10" max="10" width="5.85546875" style="367" customWidth="1"/>
    <col min="11" max="11" width="7" style="367" customWidth="1"/>
    <col min="12" max="12" width="8.42578125" style="367" customWidth="1"/>
    <col min="13" max="13" width="11.85546875" style="461" customWidth="1"/>
    <col min="14" max="14" width="10.28515625" style="367" customWidth="1"/>
    <col min="15" max="15" width="5.42578125" style="369" customWidth="1"/>
    <col min="16" max="17" width="6.140625" style="367" customWidth="1"/>
    <col min="18" max="18" width="7.7109375" style="367" customWidth="1"/>
    <col min="19" max="19" width="6.85546875" style="367" customWidth="1"/>
    <col min="20" max="20" width="6.28515625" style="367" hidden="1" customWidth="1"/>
    <col min="21" max="21" width="9.140625" style="367" customWidth="1"/>
    <col min="22" max="22" width="13.28515625" style="367" customWidth="1"/>
    <col min="23" max="23" width="1.7109375" style="368" hidden="1" customWidth="1"/>
    <col min="24" max="24" width="4.85546875" style="369" customWidth="1"/>
    <col min="25" max="25" width="15.5703125" style="367" customWidth="1"/>
    <col min="26" max="27" width="5" style="367" customWidth="1"/>
    <col min="28" max="28" width="4.5703125" style="367" customWidth="1"/>
    <col min="29" max="29" width="4.7109375" style="367" hidden="1" customWidth="1"/>
    <col min="30" max="30" width="6.7109375" style="367" hidden="1" customWidth="1"/>
    <col min="31" max="31" width="3.7109375" style="367" hidden="1" customWidth="1"/>
    <col min="32" max="32" width="4.5703125" style="367" customWidth="1"/>
    <col min="33" max="33" width="5.85546875" style="367" customWidth="1"/>
    <col min="34" max="34" width="15" style="369" customWidth="1"/>
    <col min="35" max="35" width="4.42578125" style="504" customWidth="1"/>
    <col min="36" max="37" width="4.140625" style="504" customWidth="1"/>
    <col min="38" max="38" width="45.140625" style="504" customWidth="1"/>
    <col min="39" max="39" width="15.42578125" style="367" customWidth="1"/>
    <col min="40" max="16384" width="9.140625" style="367"/>
  </cols>
  <sheetData>
    <row r="1" spans="1:255" ht="20.100000000000001" customHeight="1" thickBot="1"/>
    <row r="2" spans="1:255" ht="20.100000000000001" customHeight="1" thickTop="1" thickBot="1">
      <c r="A2" s="1575" t="s">
        <v>9</v>
      </c>
      <c r="B2" s="1576"/>
      <c r="C2" s="1576"/>
      <c r="D2" s="1576"/>
      <c r="E2" s="1576"/>
      <c r="F2" s="1576"/>
      <c r="G2" s="1576"/>
      <c r="H2" s="1576"/>
      <c r="I2" s="1576"/>
      <c r="J2" s="1576"/>
      <c r="K2" s="1576"/>
      <c r="L2" s="1576"/>
      <c r="M2" s="1576"/>
      <c r="N2" s="1576"/>
      <c r="O2" s="1576"/>
      <c r="P2" s="1576"/>
      <c r="Q2" s="1576"/>
      <c r="R2" s="1576"/>
      <c r="S2" s="1576"/>
      <c r="T2" s="1576"/>
      <c r="U2" s="1576"/>
      <c r="V2" s="1576"/>
      <c r="W2" s="1576"/>
      <c r="X2" s="1576"/>
      <c r="Y2" s="1576"/>
      <c r="Z2" s="1576"/>
      <c r="AA2" s="1576"/>
      <c r="AB2" s="462"/>
      <c r="AC2" s="462"/>
      <c r="AD2" s="462"/>
      <c r="AE2" s="462"/>
      <c r="AF2" s="463"/>
      <c r="AG2" s="646" t="s">
        <v>51</v>
      </c>
      <c r="AH2" s="464" t="s">
        <v>52</v>
      </c>
    </row>
    <row r="3" spans="1:255" s="369" customFormat="1" ht="20.100000000000001" customHeight="1" thickTop="1" thickBot="1">
      <c r="A3" s="465" t="s">
        <v>1289</v>
      </c>
      <c r="B3" s="466"/>
      <c r="C3" s="466"/>
      <c r="D3" s="467"/>
      <c r="E3" s="467"/>
      <c r="F3" s="467"/>
      <c r="G3" s="467"/>
      <c r="H3" s="467"/>
      <c r="I3" s="467"/>
      <c r="J3" s="468" t="s">
        <v>36</v>
      </c>
      <c r="K3" s="468"/>
      <c r="L3" s="469" t="s">
        <v>59</v>
      </c>
      <c r="M3" s="470"/>
      <c r="N3" s="370"/>
      <c r="O3" s="467"/>
      <c r="P3" s="370"/>
      <c r="R3" s="471"/>
      <c r="S3" s="472"/>
      <c r="T3" s="472"/>
      <c r="U3" s="472"/>
      <c r="V3" s="472"/>
      <c r="W3" s="473"/>
      <c r="X3" s="698"/>
      <c r="Y3" s="474"/>
      <c r="Z3" s="303" t="s">
        <v>18</v>
      </c>
      <c r="AA3" s="475"/>
      <c r="AB3" s="476"/>
      <c r="AC3" s="477"/>
      <c r="AD3" s="477"/>
      <c r="AE3" s="477"/>
      <c r="AF3" s="477"/>
      <c r="AG3" s="650"/>
      <c r="AH3" s="371"/>
      <c r="AI3" s="504"/>
      <c r="AJ3" s="504"/>
      <c r="AK3" s="504"/>
      <c r="AL3" s="504"/>
    </row>
    <row r="4" spans="1:255" ht="20.100000000000001" customHeight="1" thickTop="1">
      <c r="A4" s="372" t="s">
        <v>37</v>
      </c>
      <c r="B4" s="317"/>
      <c r="C4" s="317" t="s">
        <v>13</v>
      </c>
      <c r="D4" s="314" t="s">
        <v>1296</v>
      </c>
      <c r="E4" s="647" t="s">
        <v>1296</v>
      </c>
      <c r="F4" s="647"/>
      <c r="G4" s="647"/>
      <c r="H4" s="1577" t="s">
        <v>15</v>
      </c>
      <c r="I4" s="1578" t="s">
        <v>16</v>
      </c>
      <c r="J4" s="315" t="s">
        <v>17</v>
      </c>
      <c r="K4" s="316" t="s">
        <v>18</v>
      </c>
      <c r="L4" s="646" t="s">
        <v>19</v>
      </c>
      <c r="M4" s="478" t="s">
        <v>39</v>
      </c>
      <c r="N4" s="373" t="s">
        <v>20</v>
      </c>
      <c r="O4" s="1559" t="s">
        <v>21</v>
      </c>
      <c r="P4" s="1559"/>
      <c r="Q4" s="1559"/>
      <c r="R4" s="374" t="s">
        <v>22</v>
      </c>
      <c r="S4" s="375" t="s">
        <v>38</v>
      </c>
      <c r="T4" s="375"/>
      <c r="U4" s="375" t="s">
        <v>57</v>
      </c>
      <c r="V4" s="375" t="s">
        <v>53</v>
      </c>
      <c r="W4" s="376" t="s">
        <v>8</v>
      </c>
      <c r="X4" s="678" t="s">
        <v>40</v>
      </c>
      <c r="Y4" s="377" t="s">
        <v>41</v>
      </c>
      <c r="Z4" s="1580" t="s">
        <v>23</v>
      </c>
      <c r="AA4" s="1581"/>
      <c r="AB4" s="317" t="s">
        <v>44</v>
      </c>
      <c r="AC4" s="317" t="s">
        <v>45</v>
      </c>
      <c r="AD4" s="317" t="s">
        <v>46</v>
      </c>
      <c r="AE4" s="317"/>
      <c r="AF4" s="479" t="s">
        <v>44</v>
      </c>
      <c r="AG4" s="650" t="s">
        <v>51</v>
      </c>
      <c r="AH4" s="371" t="s">
        <v>52</v>
      </c>
    </row>
    <row r="5" spans="1:255" ht="20.100000000000001" customHeight="1" thickBot="1">
      <c r="A5" s="379" t="s">
        <v>47</v>
      </c>
      <c r="B5" s="321"/>
      <c r="C5" s="321" t="s">
        <v>24</v>
      </c>
      <c r="D5" s="318" t="s">
        <v>1297</v>
      </c>
      <c r="E5" s="653" t="s">
        <v>1298</v>
      </c>
      <c r="F5" s="653"/>
      <c r="G5" s="653"/>
      <c r="H5" s="1577"/>
      <c r="I5" s="1579"/>
      <c r="J5" s="315" t="s">
        <v>26</v>
      </c>
      <c r="K5" s="319" t="s">
        <v>26</v>
      </c>
      <c r="L5" s="320" t="s">
        <v>27</v>
      </c>
      <c r="M5" s="480"/>
      <c r="N5" s="380"/>
      <c r="O5" s="299" t="s">
        <v>30</v>
      </c>
      <c r="P5" s="646" t="s">
        <v>31</v>
      </c>
      <c r="Q5" s="646" t="s">
        <v>32</v>
      </c>
      <c r="R5" s="381" t="s">
        <v>33</v>
      </c>
      <c r="S5" s="382" t="s">
        <v>48</v>
      </c>
      <c r="T5" s="382" t="s">
        <v>217</v>
      </c>
      <c r="U5" s="382" t="s">
        <v>58</v>
      </c>
      <c r="V5" s="382" t="s">
        <v>54</v>
      </c>
      <c r="W5" s="383"/>
      <c r="X5" s="699"/>
      <c r="Y5" s="649" t="s">
        <v>34</v>
      </c>
      <c r="Z5" s="649" t="s">
        <v>42</v>
      </c>
      <c r="AA5" s="649" t="s">
        <v>43</v>
      </c>
      <c r="AB5" s="384" t="s">
        <v>49</v>
      </c>
      <c r="AC5" s="321"/>
      <c r="AD5" s="321"/>
      <c r="AE5" s="322"/>
      <c r="AF5" s="481"/>
      <c r="AG5" s="648"/>
      <c r="AH5" s="386"/>
      <c r="AI5" s="600" t="s">
        <v>50</v>
      </c>
      <c r="AJ5" s="601" t="s">
        <v>0</v>
      </c>
      <c r="AK5" s="602" t="s">
        <v>38</v>
      </c>
      <c r="AL5" s="1572" t="s">
        <v>1325</v>
      </c>
    </row>
    <row r="6" spans="1:255" ht="20.100000000000001" hidden="1" customHeight="1" thickTop="1">
      <c r="A6" s="652"/>
      <c r="B6" s="323"/>
      <c r="C6" s="324"/>
      <c r="D6" s="324"/>
      <c r="E6" s="324"/>
      <c r="F6" s="324"/>
      <c r="G6" s="324"/>
      <c r="H6" s="324"/>
      <c r="I6" s="324"/>
      <c r="J6" s="324"/>
      <c r="K6" s="324"/>
      <c r="L6" s="325"/>
      <c r="M6" s="410"/>
      <c r="N6" s="324"/>
      <c r="O6" s="371"/>
      <c r="P6" s="324"/>
      <c r="Q6" s="324"/>
      <c r="R6" s="326"/>
      <c r="S6" s="327"/>
      <c r="T6" s="327"/>
      <c r="U6" s="327"/>
      <c r="V6" s="327"/>
      <c r="W6" s="328"/>
      <c r="X6" s="371"/>
      <c r="Y6" s="324"/>
      <c r="Z6" s="324"/>
      <c r="AA6" s="324"/>
      <c r="AB6" s="329">
        <f>S6/80</f>
        <v>0</v>
      </c>
      <c r="AC6" s="330">
        <f t="shared" ref="AC6:AC15" si="0">AB6+AC5</f>
        <v>0</v>
      </c>
      <c r="AD6" s="331">
        <f>(7+(AC6/60))</f>
        <v>7</v>
      </c>
      <c r="AE6" s="332">
        <f t="shared" ref="AE6:AE15" si="1">FLOOR(AD6,1)</f>
        <v>7</v>
      </c>
      <c r="AF6" s="333">
        <f t="shared" ref="AF6:AF15" si="2">(AE6+((AD6-AE6)*60*0.01))</f>
        <v>7</v>
      </c>
      <c r="AG6" s="648"/>
      <c r="AH6" s="386"/>
      <c r="AK6" s="602"/>
      <c r="AL6" s="1573"/>
    </row>
    <row r="7" spans="1:255" s="388" customFormat="1" ht="20.100000000000001" customHeight="1" thickTop="1">
      <c r="A7" s="334"/>
      <c r="B7" s="334"/>
      <c r="C7" s="335"/>
      <c r="D7" s="647"/>
      <c r="E7" s="334"/>
      <c r="F7" s="334"/>
      <c r="G7" s="334"/>
      <c r="H7" s="336"/>
      <c r="I7" s="336"/>
      <c r="J7" s="334"/>
      <c r="K7" s="335"/>
      <c r="L7" s="336" t="s">
        <v>1</v>
      </c>
      <c r="M7" s="336"/>
      <c r="N7" s="336"/>
      <c r="O7" s="338"/>
      <c r="P7" s="336"/>
      <c r="Q7" s="336"/>
      <c r="R7" s="335"/>
      <c r="S7" s="334"/>
      <c r="T7" s="334"/>
      <c r="U7" s="334"/>
      <c r="V7" s="334"/>
      <c r="W7" s="337"/>
      <c r="X7" s="700"/>
      <c r="Y7" s="338"/>
      <c r="Z7" s="647"/>
      <c r="AA7" s="339"/>
      <c r="AB7" s="329">
        <f t="shared" ref="AB7:AB15" si="3">S7/AI7+AJ7</f>
        <v>30</v>
      </c>
      <c r="AC7" s="329">
        <f t="shared" si="0"/>
        <v>30</v>
      </c>
      <c r="AD7" s="340">
        <f t="shared" ref="AD7:AD15" si="4">(8+(AC7/60))</f>
        <v>8.5</v>
      </c>
      <c r="AE7" s="341">
        <f t="shared" si="1"/>
        <v>8</v>
      </c>
      <c r="AF7" s="340">
        <f t="shared" si="2"/>
        <v>8.3000000000000007</v>
      </c>
      <c r="AG7" s="340"/>
      <c r="AH7" s="387"/>
      <c r="AI7" s="517">
        <v>50</v>
      </c>
      <c r="AJ7" s="603">
        <v>30</v>
      </c>
      <c r="AK7" s="602" t="s">
        <v>1391</v>
      </c>
      <c r="AL7" s="1574"/>
    </row>
    <row r="8" spans="1:255" s="616" customFormat="1" ht="20.100000000000001" customHeight="1">
      <c r="A8" s="419"/>
      <c r="B8" s="419"/>
      <c r="C8" s="634" t="str">
        <f t="shared" ref="C8:C15" si="5">"*"&amp;D8&amp;"*"</f>
        <v>*PDR1810-1004*</v>
      </c>
      <c r="D8" s="421" t="s">
        <v>1773</v>
      </c>
      <c r="E8" s="419" t="s">
        <v>1772</v>
      </c>
      <c r="F8" s="419"/>
      <c r="G8" s="614" t="s">
        <v>1718</v>
      </c>
      <c r="H8" s="422" t="s">
        <v>1714</v>
      </c>
      <c r="I8" s="422" t="s">
        <v>1717</v>
      </c>
      <c r="J8" s="419">
        <v>3039</v>
      </c>
      <c r="K8" s="420">
        <v>43404</v>
      </c>
      <c r="L8" s="422" t="s">
        <v>1716</v>
      </c>
      <c r="M8" s="425" t="s">
        <v>1715</v>
      </c>
      <c r="N8" s="422">
        <f>507+505+812+200</f>
        <v>2024</v>
      </c>
      <c r="O8" s="422" t="s">
        <v>1291</v>
      </c>
      <c r="P8" s="422"/>
      <c r="Q8" s="637"/>
      <c r="R8" s="420">
        <v>43400</v>
      </c>
      <c r="S8" s="419">
        <v>3046</v>
      </c>
      <c r="T8" s="419" t="s">
        <v>1771</v>
      </c>
      <c r="U8" s="419" t="s">
        <v>1855</v>
      </c>
      <c r="V8" s="409" t="s">
        <v>1771</v>
      </c>
      <c r="W8" s="424"/>
      <c r="X8" s="642" t="s">
        <v>11</v>
      </c>
      <c r="Y8" s="425" t="s">
        <v>1306</v>
      </c>
      <c r="Z8" s="421">
        <v>497</v>
      </c>
      <c r="AA8" s="426">
        <v>1607</v>
      </c>
      <c r="AB8" s="329">
        <f t="shared" si="3"/>
        <v>45.46</v>
      </c>
      <c r="AC8" s="329">
        <f t="shared" si="0"/>
        <v>75.460000000000008</v>
      </c>
      <c r="AD8" s="340">
        <f t="shared" si="4"/>
        <v>9.2576666666666672</v>
      </c>
      <c r="AE8" s="341">
        <f t="shared" si="1"/>
        <v>9</v>
      </c>
      <c r="AF8" s="340">
        <f t="shared" si="2"/>
        <v>9.1546000000000003</v>
      </c>
      <c r="AG8" s="430" t="s">
        <v>1330</v>
      </c>
      <c r="AH8" s="639" t="s">
        <v>2</v>
      </c>
      <c r="AI8" s="605">
        <v>100</v>
      </c>
      <c r="AJ8" s="605">
        <v>15</v>
      </c>
      <c r="AK8" s="637">
        <v>20</v>
      </c>
      <c r="AL8" s="637" t="s">
        <v>1713</v>
      </c>
    </row>
    <row r="9" spans="1:255" s="294" customFormat="1" ht="20.100000000000001" customHeight="1">
      <c r="A9" s="263"/>
      <c r="B9" s="275">
        <v>43497</v>
      </c>
      <c r="C9" s="289" t="str">
        <f t="shared" si="5"/>
        <v>*PDR1902-0437*</v>
      </c>
      <c r="D9" s="265" t="s">
        <v>1974</v>
      </c>
      <c r="E9" s="263" t="s">
        <v>1973</v>
      </c>
      <c r="F9" s="263"/>
      <c r="G9" s="266" t="s">
        <v>1539</v>
      </c>
      <c r="H9" s="267" t="s">
        <v>1538</v>
      </c>
      <c r="I9" s="267" t="s">
        <v>1537</v>
      </c>
      <c r="J9" s="263">
        <v>2100</v>
      </c>
      <c r="K9" s="264">
        <v>22682</v>
      </c>
      <c r="L9" s="267" t="s">
        <v>1615</v>
      </c>
      <c r="M9" s="269" t="s">
        <v>1536</v>
      </c>
      <c r="N9" s="265" t="s">
        <v>1308</v>
      </c>
      <c r="O9" s="275" t="s">
        <v>1291</v>
      </c>
      <c r="P9" s="275"/>
      <c r="Q9" s="275"/>
      <c r="R9" s="275">
        <v>43498</v>
      </c>
      <c r="S9" s="276">
        <v>2130</v>
      </c>
      <c r="T9" s="276"/>
      <c r="U9" s="745" t="s">
        <v>1972</v>
      </c>
      <c r="V9" s="263"/>
      <c r="W9" s="268"/>
      <c r="X9" s="677" t="s">
        <v>1828</v>
      </c>
      <c r="Y9" s="269" t="s">
        <v>1534</v>
      </c>
      <c r="Z9" s="265">
        <v>508</v>
      </c>
      <c r="AA9" s="270">
        <v>1675</v>
      </c>
      <c r="AB9" s="329">
        <f t="shared" si="3"/>
        <v>80.428571428571431</v>
      </c>
      <c r="AC9" s="329">
        <f t="shared" si="0"/>
        <v>155.88857142857142</v>
      </c>
      <c r="AD9" s="340">
        <f t="shared" si="4"/>
        <v>10.598142857142857</v>
      </c>
      <c r="AE9" s="341">
        <f t="shared" si="1"/>
        <v>10</v>
      </c>
      <c r="AF9" s="340">
        <f t="shared" si="2"/>
        <v>10.358885714285714</v>
      </c>
      <c r="AG9" s="271" t="s">
        <v>1395</v>
      </c>
      <c r="AH9" s="290" t="s">
        <v>65</v>
      </c>
      <c r="AI9" s="290">
        <v>70</v>
      </c>
      <c r="AJ9" s="290">
        <v>50</v>
      </c>
      <c r="AK9" s="294">
        <v>10</v>
      </c>
      <c r="AL9" s="294" t="s">
        <v>1535</v>
      </c>
    </row>
    <row r="10" spans="1:255" s="273" customFormat="1" ht="20.100000000000001" customHeight="1">
      <c r="A10" s="263"/>
      <c r="B10" s="275">
        <v>43505</v>
      </c>
      <c r="C10" s="289" t="str">
        <f t="shared" si="5"/>
        <v>*PDR1902-0611*</v>
      </c>
      <c r="D10" s="265" t="s">
        <v>1997</v>
      </c>
      <c r="E10" s="263" t="s">
        <v>1998</v>
      </c>
      <c r="F10" s="263"/>
      <c r="G10" s="266" t="s">
        <v>2001</v>
      </c>
      <c r="H10" s="267" t="s">
        <v>1999</v>
      </c>
      <c r="I10" s="267" t="s">
        <v>1575</v>
      </c>
      <c r="J10" s="263">
        <v>2060</v>
      </c>
      <c r="K10" s="264">
        <v>22688</v>
      </c>
      <c r="L10" s="267" t="s">
        <v>2002</v>
      </c>
      <c r="M10" s="269" t="s">
        <v>2000</v>
      </c>
      <c r="N10" s="265" t="s">
        <v>1308</v>
      </c>
      <c r="O10" s="275"/>
      <c r="P10" s="275"/>
      <c r="Q10" s="275"/>
      <c r="R10" s="275">
        <v>43507</v>
      </c>
      <c r="S10" s="276">
        <v>2070</v>
      </c>
      <c r="T10" s="276"/>
      <c r="U10" s="745" t="s">
        <v>1972</v>
      </c>
      <c r="V10" s="263"/>
      <c r="W10" s="268"/>
      <c r="X10" s="677" t="s">
        <v>1828</v>
      </c>
      <c r="Y10" s="269" t="s">
        <v>1534</v>
      </c>
      <c r="Z10" s="265">
        <v>508</v>
      </c>
      <c r="AA10" s="270">
        <v>1675</v>
      </c>
      <c r="AB10" s="329">
        <f t="shared" si="3"/>
        <v>35.700000000000003</v>
      </c>
      <c r="AC10" s="329">
        <f t="shared" si="0"/>
        <v>191.58857142857141</v>
      </c>
      <c r="AD10" s="340">
        <f t="shared" si="4"/>
        <v>11.193142857142856</v>
      </c>
      <c r="AE10" s="341">
        <f t="shared" si="1"/>
        <v>11</v>
      </c>
      <c r="AF10" s="340">
        <f t="shared" si="2"/>
        <v>11.115885714285714</v>
      </c>
      <c r="AG10" s="271" t="s">
        <v>1395</v>
      </c>
      <c r="AH10" s="272" t="s">
        <v>65</v>
      </c>
      <c r="AI10" s="272">
        <v>100</v>
      </c>
      <c r="AJ10" s="272">
        <v>15</v>
      </c>
      <c r="AK10" s="273">
        <v>10</v>
      </c>
      <c r="AL10" s="273" t="s">
        <v>2003</v>
      </c>
    </row>
    <row r="11" spans="1:255" s="740" customFormat="1" ht="20.100000000000001" customHeight="1">
      <c r="A11" s="727" t="s">
        <v>69</v>
      </c>
      <c r="B11" s="728">
        <v>43445</v>
      </c>
      <c r="C11" s="729" t="str">
        <f t="shared" si="5"/>
        <v>*PDR1812-0824*</v>
      </c>
      <c r="D11" s="730" t="s">
        <v>1878</v>
      </c>
      <c r="E11" s="727" t="s">
        <v>1877</v>
      </c>
      <c r="F11" s="727"/>
      <c r="G11" s="731" t="s">
        <v>1876</v>
      </c>
      <c r="H11" s="725" t="s">
        <v>1448</v>
      </c>
      <c r="I11" s="725" t="s">
        <v>2075</v>
      </c>
      <c r="J11" s="727">
        <v>5000</v>
      </c>
      <c r="K11" s="728">
        <v>22712</v>
      </c>
      <c r="L11" s="725" t="s">
        <v>1845</v>
      </c>
      <c r="M11" s="732" t="s">
        <v>2073</v>
      </c>
      <c r="N11" s="730"/>
      <c r="O11" s="728" t="s">
        <v>1291</v>
      </c>
      <c r="P11" s="728"/>
      <c r="Q11" s="728"/>
      <c r="R11" s="728">
        <v>43526</v>
      </c>
      <c r="S11" s="727">
        <v>5005</v>
      </c>
      <c r="T11" s="727"/>
      <c r="U11" s="727" t="s">
        <v>2088</v>
      </c>
      <c r="V11" s="727" t="s">
        <v>2091</v>
      </c>
      <c r="W11" s="734"/>
      <c r="X11" s="735" t="s">
        <v>1831</v>
      </c>
      <c r="Y11" s="732" t="s">
        <v>218</v>
      </c>
      <c r="Z11" s="730">
        <v>516</v>
      </c>
      <c r="AA11" s="736">
        <v>1113</v>
      </c>
      <c r="AB11" s="329">
        <f t="shared" si="3"/>
        <v>86.5</v>
      </c>
      <c r="AC11" s="329">
        <f t="shared" si="0"/>
        <v>278.08857142857141</v>
      </c>
      <c r="AD11" s="340">
        <f t="shared" si="4"/>
        <v>12.634809523809523</v>
      </c>
      <c r="AE11" s="341">
        <f t="shared" si="1"/>
        <v>12</v>
      </c>
      <c r="AF11" s="340">
        <f t="shared" si="2"/>
        <v>12.380885714285714</v>
      </c>
      <c r="AG11" s="737" t="s">
        <v>1330</v>
      </c>
      <c r="AH11" s="738" t="s">
        <v>2</v>
      </c>
      <c r="AI11" s="738">
        <v>70</v>
      </c>
      <c r="AJ11" s="738">
        <v>15</v>
      </c>
      <c r="AK11" s="738">
        <v>20</v>
      </c>
      <c r="AL11" s="738" t="s">
        <v>1875</v>
      </c>
    </row>
    <row r="12" spans="1:255" s="273" customFormat="1" ht="20.100000000000001" customHeight="1">
      <c r="A12" s="263"/>
      <c r="B12" s="275">
        <v>43561</v>
      </c>
      <c r="C12" s="289" t="str">
        <f t="shared" si="5"/>
        <v>*PDR1904-0587*</v>
      </c>
      <c r="D12" s="265" t="s">
        <v>2210</v>
      </c>
      <c r="E12" s="263" t="s">
        <v>2211</v>
      </c>
      <c r="F12" s="263"/>
      <c r="G12" s="266" t="s">
        <v>2161</v>
      </c>
      <c r="H12" s="267" t="s">
        <v>2159</v>
      </c>
      <c r="I12" s="267" t="s">
        <v>2160</v>
      </c>
      <c r="J12" s="263">
        <v>21000</v>
      </c>
      <c r="K12" s="264">
        <v>22747</v>
      </c>
      <c r="L12" s="267" t="s">
        <v>2162</v>
      </c>
      <c r="M12" s="269" t="s">
        <v>2163</v>
      </c>
      <c r="N12" s="265" t="s">
        <v>2147</v>
      </c>
      <c r="O12" s="275" t="s">
        <v>1291</v>
      </c>
      <c r="P12" s="275"/>
      <c r="Q12" s="275"/>
      <c r="R12" s="275">
        <v>43573</v>
      </c>
      <c r="S12" s="276">
        <v>10503</v>
      </c>
      <c r="T12" s="276"/>
      <c r="U12" s="745" t="s">
        <v>1972</v>
      </c>
      <c r="V12" s="263"/>
      <c r="W12" s="268"/>
      <c r="X12" s="677" t="s">
        <v>1828</v>
      </c>
      <c r="Y12" s="269" t="s">
        <v>2152</v>
      </c>
      <c r="Z12" s="265">
        <v>508</v>
      </c>
      <c r="AA12" s="270">
        <v>1675</v>
      </c>
      <c r="AB12" s="329">
        <f t="shared" si="3"/>
        <v>155.03</v>
      </c>
      <c r="AC12" s="329">
        <f t="shared" si="0"/>
        <v>433.11857142857139</v>
      </c>
      <c r="AD12" s="340">
        <f t="shared" si="4"/>
        <v>15.218642857142857</v>
      </c>
      <c r="AE12" s="341">
        <f t="shared" si="1"/>
        <v>15</v>
      </c>
      <c r="AF12" s="340">
        <f t="shared" si="2"/>
        <v>15.131185714285714</v>
      </c>
      <c r="AG12" s="271" t="s">
        <v>1330</v>
      </c>
      <c r="AH12" s="272" t="s">
        <v>2</v>
      </c>
      <c r="AI12" s="272">
        <v>100</v>
      </c>
      <c r="AJ12" s="272">
        <v>50</v>
      </c>
      <c r="AK12" s="273">
        <v>10</v>
      </c>
      <c r="AL12" s="273" t="s">
        <v>2048</v>
      </c>
    </row>
    <row r="13" spans="1:255" s="273" customFormat="1" ht="20.100000000000001" customHeight="1">
      <c r="A13" s="263"/>
      <c r="B13" s="275">
        <v>43599</v>
      </c>
      <c r="C13" s="289" t="str">
        <f t="shared" si="5"/>
        <v>*PDR1905-0977*</v>
      </c>
      <c r="D13" s="265" t="s">
        <v>2531</v>
      </c>
      <c r="E13" s="263" t="s">
        <v>2530</v>
      </c>
      <c r="F13" s="263"/>
      <c r="G13" s="266" t="s">
        <v>2452</v>
      </c>
      <c r="H13" s="267" t="s">
        <v>2383</v>
      </c>
      <c r="I13" s="267" t="s">
        <v>2451</v>
      </c>
      <c r="J13" s="263">
        <v>20000</v>
      </c>
      <c r="K13" s="264">
        <v>22787</v>
      </c>
      <c r="L13" s="267" t="s">
        <v>2450</v>
      </c>
      <c r="M13" s="269" t="s">
        <v>2449</v>
      </c>
      <c r="N13" s="265" t="s">
        <v>2147</v>
      </c>
      <c r="O13" s="275" t="s">
        <v>1291</v>
      </c>
      <c r="P13" s="275"/>
      <c r="Q13" s="275"/>
      <c r="R13" s="275">
        <v>43829</v>
      </c>
      <c r="S13" s="276">
        <v>20005</v>
      </c>
      <c r="T13" s="276"/>
      <c r="U13" s="794" t="s">
        <v>1568</v>
      </c>
      <c r="V13" s="263"/>
      <c r="W13" s="268"/>
      <c r="X13" s="677" t="s">
        <v>1828</v>
      </c>
      <c r="Y13" s="269" t="s">
        <v>2152</v>
      </c>
      <c r="Z13" s="265">
        <v>508</v>
      </c>
      <c r="AA13" s="270">
        <v>1675</v>
      </c>
      <c r="AB13" s="329">
        <f t="shared" si="3"/>
        <v>250.05</v>
      </c>
      <c r="AC13" s="329">
        <f t="shared" si="0"/>
        <v>683.16857142857134</v>
      </c>
      <c r="AD13" s="340">
        <f t="shared" si="4"/>
        <v>19.386142857142858</v>
      </c>
      <c r="AE13" s="341">
        <f t="shared" si="1"/>
        <v>19</v>
      </c>
      <c r="AF13" s="340">
        <f t="shared" si="2"/>
        <v>19.231685714285714</v>
      </c>
      <c r="AG13" s="271" t="s">
        <v>1330</v>
      </c>
      <c r="AH13" s="272" t="s">
        <v>2</v>
      </c>
      <c r="AI13" s="272">
        <v>100</v>
      </c>
      <c r="AJ13" s="272">
        <v>50</v>
      </c>
      <c r="AK13" s="273">
        <v>10</v>
      </c>
      <c r="AL13" s="273" t="s">
        <v>2048</v>
      </c>
    </row>
    <row r="14" spans="1:255" s="792" customFormat="1" ht="18" customHeight="1">
      <c r="A14" s="805"/>
      <c r="B14" s="1302">
        <v>43635</v>
      </c>
      <c r="C14" s="1305" t="str">
        <f t="shared" si="5"/>
        <v>*PDR1907-0138*</v>
      </c>
      <c r="D14" s="1298" t="s">
        <v>4340</v>
      </c>
      <c r="E14" s="805" t="s">
        <v>4338</v>
      </c>
      <c r="F14" s="805"/>
      <c r="G14" s="1304" t="s">
        <v>2393</v>
      </c>
      <c r="H14" s="1303" t="s">
        <v>1309</v>
      </c>
      <c r="I14" s="1303" t="s">
        <v>2761</v>
      </c>
      <c r="J14" s="805">
        <v>2000</v>
      </c>
      <c r="K14" s="1302">
        <v>22828</v>
      </c>
      <c r="L14" s="1303" t="s">
        <v>4337</v>
      </c>
      <c r="M14" s="1299" t="s">
        <v>2391</v>
      </c>
      <c r="N14" s="1298"/>
      <c r="O14" s="1302" t="s">
        <v>1291</v>
      </c>
      <c r="P14" s="1302"/>
      <c r="Q14" s="1302"/>
      <c r="R14" s="1302">
        <v>43643</v>
      </c>
      <c r="S14" s="805">
        <v>2000</v>
      </c>
      <c r="T14" s="805"/>
      <c r="U14" s="1300" t="s">
        <v>4336</v>
      </c>
      <c r="V14" s="805"/>
      <c r="W14" s="1301"/>
      <c r="X14" s="1300" t="s">
        <v>1828</v>
      </c>
      <c r="Y14" s="1299" t="s">
        <v>2390</v>
      </c>
      <c r="Z14" s="1298">
        <v>910</v>
      </c>
      <c r="AA14" s="1297">
        <v>2115</v>
      </c>
      <c r="AB14" s="329">
        <f t="shared" si="3"/>
        <v>43.571428571428569</v>
      </c>
      <c r="AC14" s="329">
        <f t="shared" si="0"/>
        <v>726.7399999999999</v>
      </c>
      <c r="AD14" s="340">
        <f t="shared" si="4"/>
        <v>20.112333333333332</v>
      </c>
      <c r="AE14" s="341">
        <f t="shared" si="1"/>
        <v>20</v>
      </c>
      <c r="AF14" s="340">
        <f t="shared" si="2"/>
        <v>20.067399999999999</v>
      </c>
      <c r="AG14" s="1296" t="s">
        <v>1330</v>
      </c>
      <c r="AH14" s="1295" t="s">
        <v>1749</v>
      </c>
      <c r="AI14" s="846">
        <v>70</v>
      </c>
      <c r="AJ14" s="846">
        <v>15</v>
      </c>
      <c r="AK14" s="1294">
        <v>10</v>
      </c>
      <c r="AL14" s="1294" t="s">
        <v>4335</v>
      </c>
      <c r="AM14" s="1294"/>
      <c r="AN14" s="1294"/>
      <c r="AO14" s="1294"/>
      <c r="AP14" s="1294"/>
      <c r="AQ14" s="1294"/>
      <c r="AR14" s="1294"/>
      <c r="AS14" s="1294"/>
      <c r="AT14" s="1294"/>
      <c r="AU14" s="1294"/>
      <c r="AV14" s="1294"/>
      <c r="AW14" s="1294"/>
      <c r="AX14" s="1294"/>
      <c r="AY14" s="1294"/>
      <c r="AZ14" s="1294"/>
      <c r="BA14" s="1294"/>
      <c r="BB14" s="1294"/>
      <c r="BC14" s="1294"/>
      <c r="BD14" s="1294"/>
      <c r="BE14" s="1294"/>
      <c r="BF14" s="1294"/>
      <c r="BG14" s="1294"/>
      <c r="BH14" s="1294"/>
      <c r="BI14" s="1294"/>
      <c r="BJ14" s="1294"/>
      <c r="BK14" s="1294"/>
      <c r="BL14" s="1294"/>
      <c r="BM14" s="1294"/>
      <c r="BN14" s="1294"/>
      <c r="BO14" s="1294"/>
      <c r="BP14" s="1294"/>
      <c r="BQ14" s="1294"/>
      <c r="BR14" s="1294"/>
      <c r="BS14" s="1294"/>
      <c r="BT14" s="1294"/>
      <c r="BU14" s="1294"/>
      <c r="BV14" s="1294"/>
      <c r="BW14" s="1294"/>
      <c r="BX14" s="1294"/>
      <c r="BY14" s="1294"/>
      <c r="BZ14" s="1294"/>
      <c r="CA14" s="1294"/>
      <c r="CB14" s="1294"/>
      <c r="CC14" s="1294"/>
      <c r="CD14" s="1294"/>
      <c r="CE14" s="1294"/>
      <c r="CF14" s="1294"/>
      <c r="CG14" s="1294"/>
      <c r="CH14" s="1294"/>
      <c r="CI14" s="1294"/>
      <c r="CJ14" s="1294"/>
      <c r="CK14" s="1294"/>
      <c r="CL14" s="1294"/>
      <c r="CM14" s="1294"/>
      <c r="CN14" s="1294"/>
      <c r="CO14" s="1294"/>
      <c r="CP14" s="1294"/>
      <c r="CQ14" s="1294"/>
      <c r="CR14" s="1294"/>
      <c r="CS14" s="1294"/>
      <c r="CT14" s="1294"/>
      <c r="CU14" s="1294"/>
      <c r="CV14" s="1294"/>
      <c r="CW14" s="1294"/>
      <c r="CX14" s="1294"/>
      <c r="CY14" s="1294"/>
      <c r="CZ14" s="1294"/>
      <c r="DA14" s="1294"/>
      <c r="DB14" s="1294"/>
      <c r="DC14" s="1294"/>
      <c r="DD14" s="1294"/>
      <c r="DE14" s="1294"/>
      <c r="DF14" s="1294"/>
      <c r="DG14" s="1294"/>
      <c r="DH14" s="1294"/>
      <c r="DI14" s="1294"/>
      <c r="DJ14" s="1294"/>
      <c r="DK14" s="1294"/>
      <c r="DL14" s="1294"/>
      <c r="DM14" s="1294"/>
      <c r="DN14" s="1294"/>
      <c r="DO14" s="1294"/>
      <c r="DP14" s="1294"/>
      <c r="DQ14" s="1294"/>
      <c r="DR14" s="1294"/>
      <c r="DS14" s="1294"/>
      <c r="DT14" s="1294"/>
      <c r="DU14" s="1294"/>
      <c r="DV14" s="1294"/>
      <c r="DW14" s="1294"/>
      <c r="DX14" s="1294"/>
      <c r="DY14" s="1294"/>
      <c r="DZ14" s="1294"/>
      <c r="EA14" s="1294"/>
      <c r="EB14" s="1294"/>
      <c r="EC14" s="1294"/>
      <c r="ED14" s="1294"/>
      <c r="EE14" s="1294"/>
      <c r="EF14" s="1294"/>
      <c r="EG14" s="1294"/>
      <c r="EH14" s="1294"/>
      <c r="EI14" s="1294"/>
      <c r="EJ14" s="1294"/>
      <c r="EK14" s="1294"/>
      <c r="EL14" s="1294"/>
      <c r="EM14" s="1294"/>
      <c r="EN14" s="1294"/>
      <c r="EO14" s="1294"/>
      <c r="EP14" s="1294"/>
      <c r="EQ14" s="1294"/>
      <c r="ER14" s="1294"/>
      <c r="ES14" s="1294"/>
      <c r="ET14" s="1294"/>
      <c r="EU14" s="1294"/>
      <c r="EV14" s="1294"/>
      <c r="EW14" s="1294"/>
      <c r="EX14" s="1294"/>
      <c r="EY14" s="1294"/>
      <c r="EZ14" s="1294"/>
      <c r="FA14" s="1294"/>
      <c r="FB14" s="1294"/>
      <c r="FC14" s="1294"/>
      <c r="FD14" s="1294"/>
      <c r="FE14" s="1294"/>
      <c r="FF14" s="1294"/>
      <c r="FG14" s="1294"/>
      <c r="FH14" s="1294"/>
      <c r="FI14" s="1294"/>
      <c r="FJ14" s="1294"/>
      <c r="FK14" s="1294"/>
      <c r="FL14" s="1294"/>
      <c r="FM14" s="1294"/>
      <c r="FN14" s="1294"/>
      <c r="FO14" s="1294"/>
      <c r="FP14" s="1294"/>
      <c r="FQ14" s="1294"/>
      <c r="FR14" s="1294"/>
      <c r="FS14" s="1294"/>
      <c r="FT14" s="1294"/>
      <c r="FU14" s="1294"/>
      <c r="FV14" s="1294"/>
      <c r="FW14" s="1294"/>
      <c r="FX14" s="1294"/>
      <c r="FY14" s="1294"/>
      <c r="FZ14" s="1294"/>
      <c r="GA14" s="1294"/>
      <c r="GB14" s="1294"/>
      <c r="GC14" s="1294"/>
      <c r="GD14" s="1294"/>
      <c r="GE14" s="1294"/>
      <c r="GF14" s="1294"/>
      <c r="GG14" s="1294"/>
      <c r="GH14" s="1294"/>
      <c r="GI14" s="1294"/>
      <c r="GJ14" s="1294"/>
      <c r="GK14" s="1294"/>
      <c r="GL14" s="1294"/>
      <c r="GM14" s="1294"/>
      <c r="GN14" s="1294"/>
      <c r="GO14" s="1294"/>
      <c r="GP14" s="1294"/>
      <c r="GQ14" s="1294"/>
      <c r="GR14" s="1294"/>
      <c r="GS14" s="1294"/>
      <c r="GT14" s="1294"/>
      <c r="GU14" s="1294"/>
      <c r="GV14" s="1294"/>
      <c r="GW14" s="1294"/>
      <c r="GX14" s="1294"/>
      <c r="GY14" s="1294"/>
      <c r="GZ14" s="1294"/>
      <c r="HA14" s="1294"/>
      <c r="HB14" s="1294"/>
      <c r="HC14" s="1294"/>
      <c r="HD14" s="1294"/>
      <c r="HE14" s="1294"/>
      <c r="HF14" s="1294"/>
      <c r="HG14" s="1294"/>
      <c r="HH14" s="1294"/>
      <c r="HI14" s="1294"/>
      <c r="HJ14" s="1294"/>
      <c r="HK14" s="1294"/>
      <c r="HL14" s="1294"/>
      <c r="HM14" s="1294"/>
      <c r="HN14" s="1294"/>
      <c r="HO14" s="1294"/>
      <c r="HP14" s="1294"/>
      <c r="HQ14" s="1294"/>
      <c r="HR14" s="1294"/>
      <c r="HS14" s="1294"/>
      <c r="HT14" s="1294"/>
      <c r="HU14" s="1294"/>
      <c r="HV14" s="1294"/>
      <c r="HW14" s="1294"/>
      <c r="HX14" s="1294"/>
      <c r="HY14" s="1294"/>
      <c r="HZ14" s="1294"/>
      <c r="IA14" s="1294"/>
      <c r="IB14" s="1294"/>
      <c r="IC14" s="1294"/>
      <c r="ID14" s="1294"/>
      <c r="IE14" s="1294"/>
      <c r="IF14" s="1294"/>
      <c r="IG14" s="1294"/>
      <c r="IH14" s="1294"/>
      <c r="II14" s="1294"/>
      <c r="IJ14" s="1294"/>
      <c r="IK14" s="1294"/>
      <c r="IL14" s="1294"/>
      <c r="IM14" s="1294"/>
      <c r="IN14" s="1294"/>
      <c r="IO14" s="1294"/>
      <c r="IP14" s="1294"/>
      <c r="IQ14" s="1294"/>
      <c r="IR14" s="1294"/>
      <c r="IS14" s="1294"/>
      <c r="IT14" s="1294"/>
      <c r="IU14" s="1294"/>
    </row>
    <row r="15" spans="1:255" s="792" customFormat="1" ht="18" customHeight="1">
      <c r="A15" s="805"/>
      <c r="B15" s="1302">
        <v>43635</v>
      </c>
      <c r="C15" s="1305" t="str">
        <f t="shared" si="5"/>
        <v>*PDR1907-0139*</v>
      </c>
      <c r="D15" s="1298" t="s">
        <v>4339</v>
      </c>
      <c r="E15" s="805" t="s">
        <v>4338</v>
      </c>
      <c r="F15" s="805"/>
      <c r="G15" s="1304" t="s">
        <v>2393</v>
      </c>
      <c r="H15" s="1303" t="s">
        <v>1309</v>
      </c>
      <c r="I15" s="1303" t="s">
        <v>2761</v>
      </c>
      <c r="J15" s="805">
        <v>2000</v>
      </c>
      <c r="K15" s="1302">
        <v>22831</v>
      </c>
      <c r="L15" s="1303" t="s">
        <v>4337</v>
      </c>
      <c r="M15" s="1299" t="s">
        <v>2391</v>
      </c>
      <c r="N15" s="1298"/>
      <c r="O15" s="1302" t="s">
        <v>1291</v>
      </c>
      <c r="P15" s="1302"/>
      <c r="Q15" s="1302"/>
      <c r="R15" s="1302">
        <v>43647</v>
      </c>
      <c r="S15" s="805">
        <v>2000</v>
      </c>
      <c r="T15" s="805"/>
      <c r="U15" s="1300" t="s">
        <v>4336</v>
      </c>
      <c r="V15" s="805"/>
      <c r="W15" s="1301"/>
      <c r="X15" s="1300" t="s">
        <v>1828</v>
      </c>
      <c r="Y15" s="1299" t="s">
        <v>2390</v>
      </c>
      <c r="Z15" s="1298">
        <v>910</v>
      </c>
      <c r="AA15" s="1297">
        <v>2115</v>
      </c>
      <c r="AB15" s="329">
        <f t="shared" si="3"/>
        <v>43.571428571428569</v>
      </c>
      <c r="AC15" s="329">
        <f t="shared" si="0"/>
        <v>770.31142857142845</v>
      </c>
      <c r="AD15" s="340">
        <f t="shared" si="4"/>
        <v>20.838523809523807</v>
      </c>
      <c r="AE15" s="341">
        <f t="shared" si="1"/>
        <v>20</v>
      </c>
      <c r="AF15" s="340">
        <f t="shared" si="2"/>
        <v>20.503114285714283</v>
      </c>
      <c r="AG15" s="1296" t="s">
        <v>1330</v>
      </c>
      <c r="AH15" s="1295" t="s">
        <v>1749</v>
      </c>
      <c r="AI15" s="846">
        <v>70</v>
      </c>
      <c r="AJ15" s="846">
        <v>15</v>
      </c>
      <c r="AK15" s="1294">
        <v>10</v>
      </c>
      <c r="AL15" s="1294" t="s">
        <v>4335</v>
      </c>
      <c r="AM15" s="1294"/>
      <c r="AN15" s="1294"/>
      <c r="AO15" s="1294"/>
      <c r="AP15" s="1294"/>
      <c r="AQ15" s="1294"/>
      <c r="AR15" s="1294"/>
      <c r="AS15" s="1294"/>
      <c r="AT15" s="1294"/>
      <c r="AU15" s="1294"/>
      <c r="AV15" s="1294"/>
      <c r="AW15" s="1294"/>
      <c r="AX15" s="1294"/>
      <c r="AY15" s="1294"/>
      <c r="AZ15" s="1294"/>
      <c r="BA15" s="1294"/>
      <c r="BB15" s="1294"/>
      <c r="BC15" s="1294"/>
      <c r="BD15" s="1294"/>
      <c r="BE15" s="1294"/>
      <c r="BF15" s="1294"/>
      <c r="BG15" s="1294"/>
      <c r="BH15" s="1294"/>
      <c r="BI15" s="1294"/>
      <c r="BJ15" s="1294"/>
      <c r="BK15" s="1294"/>
      <c r="BL15" s="1294"/>
      <c r="BM15" s="1294"/>
      <c r="BN15" s="1294"/>
      <c r="BO15" s="1294"/>
      <c r="BP15" s="1294"/>
      <c r="BQ15" s="1294"/>
      <c r="BR15" s="1294"/>
      <c r="BS15" s="1294"/>
      <c r="BT15" s="1294"/>
      <c r="BU15" s="1294"/>
      <c r="BV15" s="1294"/>
      <c r="BW15" s="1294"/>
      <c r="BX15" s="1294"/>
      <c r="BY15" s="1294"/>
      <c r="BZ15" s="1294"/>
      <c r="CA15" s="1294"/>
      <c r="CB15" s="1294"/>
      <c r="CC15" s="1294"/>
      <c r="CD15" s="1294"/>
      <c r="CE15" s="1294"/>
      <c r="CF15" s="1294"/>
      <c r="CG15" s="1294"/>
      <c r="CH15" s="1294"/>
      <c r="CI15" s="1294"/>
      <c r="CJ15" s="1294"/>
      <c r="CK15" s="1294"/>
      <c r="CL15" s="1294"/>
      <c r="CM15" s="1294"/>
      <c r="CN15" s="1294"/>
      <c r="CO15" s="1294"/>
      <c r="CP15" s="1294"/>
      <c r="CQ15" s="1294"/>
      <c r="CR15" s="1294"/>
      <c r="CS15" s="1294"/>
      <c r="CT15" s="1294"/>
      <c r="CU15" s="1294"/>
      <c r="CV15" s="1294"/>
      <c r="CW15" s="1294"/>
      <c r="CX15" s="1294"/>
      <c r="CY15" s="1294"/>
      <c r="CZ15" s="1294"/>
      <c r="DA15" s="1294"/>
      <c r="DB15" s="1294"/>
      <c r="DC15" s="1294"/>
      <c r="DD15" s="1294"/>
      <c r="DE15" s="1294"/>
      <c r="DF15" s="1294"/>
      <c r="DG15" s="1294"/>
      <c r="DH15" s="1294"/>
      <c r="DI15" s="1294"/>
      <c r="DJ15" s="1294"/>
      <c r="DK15" s="1294"/>
      <c r="DL15" s="1294"/>
      <c r="DM15" s="1294"/>
      <c r="DN15" s="1294"/>
      <c r="DO15" s="1294"/>
      <c r="DP15" s="1294"/>
      <c r="DQ15" s="1294"/>
      <c r="DR15" s="1294"/>
      <c r="DS15" s="1294"/>
      <c r="DT15" s="1294"/>
      <c r="DU15" s="1294"/>
      <c r="DV15" s="1294"/>
      <c r="DW15" s="1294"/>
      <c r="DX15" s="1294"/>
      <c r="DY15" s="1294"/>
      <c r="DZ15" s="1294"/>
      <c r="EA15" s="1294"/>
      <c r="EB15" s="1294"/>
      <c r="EC15" s="1294"/>
      <c r="ED15" s="1294"/>
      <c r="EE15" s="1294"/>
      <c r="EF15" s="1294"/>
      <c r="EG15" s="1294"/>
      <c r="EH15" s="1294"/>
      <c r="EI15" s="1294"/>
      <c r="EJ15" s="1294"/>
      <c r="EK15" s="1294"/>
      <c r="EL15" s="1294"/>
      <c r="EM15" s="1294"/>
      <c r="EN15" s="1294"/>
      <c r="EO15" s="1294"/>
      <c r="EP15" s="1294"/>
      <c r="EQ15" s="1294"/>
      <c r="ER15" s="1294"/>
      <c r="ES15" s="1294"/>
      <c r="ET15" s="1294"/>
      <c r="EU15" s="1294"/>
      <c r="EV15" s="1294"/>
      <c r="EW15" s="1294"/>
      <c r="EX15" s="1294"/>
      <c r="EY15" s="1294"/>
      <c r="EZ15" s="1294"/>
      <c r="FA15" s="1294"/>
      <c r="FB15" s="1294"/>
      <c r="FC15" s="1294"/>
      <c r="FD15" s="1294"/>
      <c r="FE15" s="1294"/>
      <c r="FF15" s="1294"/>
      <c r="FG15" s="1294"/>
      <c r="FH15" s="1294"/>
      <c r="FI15" s="1294"/>
      <c r="FJ15" s="1294"/>
      <c r="FK15" s="1294"/>
      <c r="FL15" s="1294"/>
      <c r="FM15" s="1294"/>
      <c r="FN15" s="1294"/>
      <c r="FO15" s="1294"/>
      <c r="FP15" s="1294"/>
      <c r="FQ15" s="1294"/>
      <c r="FR15" s="1294"/>
      <c r="FS15" s="1294"/>
      <c r="FT15" s="1294"/>
      <c r="FU15" s="1294"/>
      <c r="FV15" s="1294"/>
      <c r="FW15" s="1294"/>
      <c r="FX15" s="1294"/>
      <c r="FY15" s="1294"/>
      <c r="FZ15" s="1294"/>
      <c r="GA15" s="1294"/>
      <c r="GB15" s="1294"/>
      <c r="GC15" s="1294"/>
      <c r="GD15" s="1294"/>
      <c r="GE15" s="1294"/>
      <c r="GF15" s="1294"/>
      <c r="GG15" s="1294"/>
      <c r="GH15" s="1294"/>
      <c r="GI15" s="1294"/>
      <c r="GJ15" s="1294"/>
      <c r="GK15" s="1294"/>
      <c r="GL15" s="1294"/>
      <c r="GM15" s="1294"/>
      <c r="GN15" s="1294"/>
      <c r="GO15" s="1294"/>
      <c r="GP15" s="1294"/>
      <c r="GQ15" s="1294"/>
      <c r="GR15" s="1294"/>
      <c r="GS15" s="1294"/>
      <c r="GT15" s="1294"/>
      <c r="GU15" s="1294"/>
      <c r="GV15" s="1294"/>
      <c r="GW15" s="1294"/>
      <c r="GX15" s="1294"/>
      <c r="GY15" s="1294"/>
      <c r="GZ15" s="1294"/>
      <c r="HA15" s="1294"/>
      <c r="HB15" s="1294"/>
      <c r="HC15" s="1294"/>
      <c r="HD15" s="1294"/>
      <c r="HE15" s="1294"/>
      <c r="HF15" s="1294"/>
      <c r="HG15" s="1294"/>
      <c r="HH15" s="1294"/>
      <c r="HI15" s="1294"/>
      <c r="HJ15" s="1294"/>
      <c r="HK15" s="1294"/>
      <c r="HL15" s="1294"/>
      <c r="HM15" s="1294"/>
      <c r="HN15" s="1294"/>
      <c r="HO15" s="1294"/>
      <c r="HP15" s="1294"/>
      <c r="HQ15" s="1294"/>
      <c r="HR15" s="1294"/>
      <c r="HS15" s="1294"/>
      <c r="HT15" s="1294"/>
      <c r="HU15" s="1294"/>
      <c r="HV15" s="1294"/>
      <c r="HW15" s="1294"/>
      <c r="HX15" s="1294"/>
      <c r="HY15" s="1294"/>
      <c r="HZ15" s="1294"/>
      <c r="IA15" s="1294"/>
      <c r="IB15" s="1294"/>
      <c r="IC15" s="1294"/>
      <c r="ID15" s="1294"/>
      <c r="IE15" s="1294"/>
      <c r="IF15" s="1294"/>
      <c r="IG15" s="1294"/>
      <c r="IH15" s="1294"/>
      <c r="II15" s="1294"/>
      <c r="IJ15" s="1294"/>
      <c r="IK15" s="1294"/>
      <c r="IL15" s="1294"/>
      <c r="IM15" s="1294"/>
      <c r="IN15" s="1294"/>
      <c r="IO15" s="1294"/>
      <c r="IP15" s="1294"/>
      <c r="IQ15" s="1294"/>
      <c r="IR15" s="1294"/>
      <c r="IS15" s="1294"/>
      <c r="IT15" s="1294"/>
      <c r="IU15" s="1294"/>
    </row>
    <row r="16" spans="1:255" s="792" customFormat="1" ht="18" customHeight="1">
      <c r="A16" s="256"/>
      <c r="B16" s="257">
        <v>43643</v>
      </c>
      <c r="C16" s="713" t="str">
        <f t="shared" ref="C16:C42" si="6">"*"&amp;D16&amp;"*"</f>
        <v>*PDR1907-0303*</v>
      </c>
      <c r="D16" s="672" t="s">
        <v>5169</v>
      </c>
      <c r="E16" s="256" t="s">
        <v>5168</v>
      </c>
      <c r="F16" s="256"/>
      <c r="G16" s="297" t="s">
        <v>5165</v>
      </c>
      <c r="H16" s="258" t="s">
        <v>2430</v>
      </c>
      <c r="I16" s="258" t="s">
        <v>5164</v>
      </c>
      <c r="J16" s="256">
        <v>1030</v>
      </c>
      <c r="K16" s="257">
        <v>22832</v>
      </c>
      <c r="L16" s="258" t="s">
        <v>5163</v>
      </c>
      <c r="M16" s="260" t="s">
        <v>5162</v>
      </c>
      <c r="N16" s="672"/>
      <c r="O16" s="257" t="s">
        <v>1291</v>
      </c>
      <c r="P16" s="258"/>
      <c r="Q16" s="258"/>
      <c r="R16" s="257">
        <v>43648</v>
      </c>
      <c r="S16" s="256">
        <v>1030</v>
      </c>
      <c r="T16" s="256"/>
      <c r="U16" s="256"/>
      <c r="V16" s="256"/>
      <c r="W16" s="259"/>
      <c r="X16" s="680" t="s">
        <v>1828</v>
      </c>
      <c r="Y16" s="260" t="s">
        <v>1314</v>
      </c>
      <c r="Z16" s="672">
        <v>739</v>
      </c>
      <c r="AA16" s="261">
        <v>1655</v>
      </c>
      <c r="AB16" s="1319">
        <f t="shared" ref="AB16:AB41" si="7">S16/AI16+AJ16</f>
        <v>29.714285714285715</v>
      </c>
      <c r="AC16" s="1319" t="e">
        <f>AB16+#REF!</f>
        <v>#REF!</v>
      </c>
      <c r="AD16" s="262" t="e">
        <f t="shared" ref="AD16:AD41" si="8">(8+(AC16/60))</f>
        <v>#REF!</v>
      </c>
      <c r="AE16" s="1320" t="e">
        <f t="shared" ref="AE16:AE40" si="9">FLOOR(AD16,1)</f>
        <v>#REF!</v>
      </c>
      <c r="AF16" s="262" t="e">
        <f t="shared" ref="AF16:AF40" si="10">(AE16+((AD16-AE16)*60*0.01))</f>
        <v>#REF!</v>
      </c>
      <c r="AG16" s="262" t="s">
        <v>1330</v>
      </c>
      <c r="AH16" s="846" t="s">
        <v>1749</v>
      </c>
      <c r="AI16" s="846">
        <v>70</v>
      </c>
      <c r="AJ16" s="846">
        <v>15</v>
      </c>
      <c r="AK16" s="792">
        <v>10</v>
      </c>
      <c r="AL16" s="792" t="s">
        <v>1982</v>
      </c>
    </row>
    <row r="17" spans="1:264" s="792" customFormat="1" ht="18" customHeight="1">
      <c r="A17" s="256"/>
      <c r="B17" s="257">
        <v>43643</v>
      </c>
      <c r="C17" s="713" t="str">
        <f t="shared" si="6"/>
        <v>*PDR1907-0321*</v>
      </c>
      <c r="D17" s="672" t="s">
        <v>5160</v>
      </c>
      <c r="E17" s="256" t="s">
        <v>5159</v>
      </c>
      <c r="F17" s="256"/>
      <c r="G17" s="297" t="s">
        <v>5158</v>
      </c>
      <c r="H17" s="258" t="s">
        <v>3987</v>
      </c>
      <c r="I17" s="258" t="s">
        <v>5157</v>
      </c>
      <c r="J17" s="256">
        <v>10000</v>
      </c>
      <c r="K17" s="257">
        <v>22835</v>
      </c>
      <c r="L17" s="258" t="s">
        <v>3985</v>
      </c>
      <c r="M17" s="260" t="s">
        <v>5156</v>
      </c>
      <c r="N17" s="672"/>
      <c r="O17" s="257" t="s">
        <v>1291</v>
      </c>
      <c r="P17" s="258"/>
      <c r="Q17" s="258"/>
      <c r="R17" s="257">
        <v>43651</v>
      </c>
      <c r="S17" s="256">
        <v>10000</v>
      </c>
      <c r="T17" s="256"/>
      <c r="U17" s="256"/>
      <c r="V17" s="256"/>
      <c r="W17" s="259"/>
      <c r="X17" s="680" t="s">
        <v>1829</v>
      </c>
      <c r="Y17" s="260" t="s">
        <v>3983</v>
      </c>
      <c r="Z17" s="672">
        <v>540</v>
      </c>
      <c r="AA17" s="261">
        <v>1255</v>
      </c>
      <c r="AB17" s="1319">
        <f t="shared" si="7"/>
        <v>157.85714285714286</v>
      </c>
      <c r="AC17" s="1319" t="e">
        <f>AB17+#REF!</f>
        <v>#REF!</v>
      </c>
      <c r="AD17" s="262" t="e">
        <f t="shared" si="8"/>
        <v>#REF!</v>
      </c>
      <c r="AE17" s="1320" t="e">
        <f t="shared" si="9"/>
        <v>#REF!</v>
      </c>
      <c r="AF17" s="262" t="e">
        <f t="shared" si="10"/>
        <v>#REF!</v>
      </c>
      <c r="AG17" s="262" t="s">
        <v>1330</v>
      </c>
      <c r="AH17" s="846" t="s">
        <v>1749</v>
      </c>
      <c r="AI17" s="846">
        <v>70</v>
      </c>
      <c r="AJ17" s="846">
        <v>15</v>
      </c>
      <c r="AK17" s="792">
        <v>10</v>
      </c>
      <c r="AL17" s="792" t="s">
        <v>5155</v>
      </c>
    </row>
    <row r="18" spans="1:264" s="792" customFormat="1" ht="18" customHeight="1">
      <c r="A18" s="256"/>
      <c r="B18" s="257">
        <v>43643</v>
      </c>
      <c r="C18" s="713" t="str">
        <f t="shared" si="6"/>
        <v>*PDR1907-0308*</v>
      </c>
      <c r="D18" s="672" t="s">
        <v>5167</v>
      </c>
      <c r="E18" s="256" t="s">
        <v>5166</v>
      </c>
      <c r="F18" s="256"/>
      <c r="G18" s="297" t="s">
        <v>5165</v>
      </c>
      <c r="H18" s="258" t="s">
        <v>2430</v>
      </c>
      <c r="I18" s="258" t="s">
        <v>5164</v>
      </c>
      <c r="J18" s="256">
        <v>1030</v>
      </c>
      <c r="K18" s="257">
        <v>22845</v>
      </c>
      <c r="L18" s="258" t="s">
        <v>5163</v>
      </c>
      <c r="M18" s="260" t="s">
        <v>5162</v>
      </c>
      <c r="N18" s="672"/>
      <c r="O18" s="257" t="s">
        <v>1291</v>
      </c>
      <c r="P18" s="258"/>
      <c r="Q18" s="258"/>
      <c r="R18" s="257">
        <v>43661</v>
      </c>
      <c r="S18" s="256">
        <v>1030</v>
      </c>
      <c r="T18" s="256"/>
      <c r="U18" s="256"/>
      <c r="V18" s="256"/>
      <c r="W18" s="259"/>
      <c r="X18" s="680" t="s">
        <v>1828</v>
      </c>
      <c r="Y18" s="260" t="s">
        <v>1314</v>
      </c>
      <c r="Z18" s="672">
        <v>739</v>
      </c>
      <c r="AA18" s="261">
        <v>1655</v>
      </c>
      <c r="AB18" s="1319">
        <f t="shared" si="7"/>
        <v>29.714285714285715</v>
      </c>
      <c r="AC18" s="1319" t="e">
        <f>AB18+#REF!</f>
        <v>#REF!</v>
      </c>
      <c r="AD18" s="262" t="e">
        <f t="shared" si="8"/>
        <v>#REF!</v>
      </c>
      <c r="AE18" s="1320" t="e">
        <f t="shared" si="9"/>
        <v>#REF!</v>
      </c>
      <c r="AF18" s="262" t="e">
        <f t="shared" si="10"/>
        <v>#REF!</v>
      </c>
      <c r="AG18" s="262" t="s">
        <v>1330</v>
      </c>
      <c r="AH18" s="846" t="s">
        <v>1749</v>
      </c>
      <c r="AI18" s="846">
        <v>70</v>
      </c>
      <c r="AJ18" s="846">
        <v>15</v>
      </c>
      <c r="AK18" s="792">
        <v>10</v>
      </c>
      <c r="AL18" s="792" t="s">
        <v>1982</v>
      </c>
    </row>
    <row r="19" spans="1:264" s="792" customFormat="1" ht="18" customHeight="1">
      <c r="A19" s="256"/>
      <c r="B19" s="257">
        <v>43607</v>
      </c>
      <c r="C19" s="713" t="str">
        <f t="shared" si="6"/>
        <v>*PDR1908-0003*</v>
      </c>
      <c r="D19" s="672" t="s">
        <v>4799</v>
      </c>
      <c r="E19" s="256" t="s">
        <v>4800</v>
      </c>
      <c r="F19" s="256"/>
      <c r="G19" s="297" t="s">
        <v>3424</v>
      </c>
      <c r="H19" s="258" t="s">
        <v>1350</v>
      </c>
      <c r="I19" s="258" t="s">
        <v>3423</v>
      </c>
      <c r="J19" s="256">
        <v>3000</v>
      </c>
      <c r="K19" s="257">
        <v>43654</v>
      </c>
      <c r="L19" s="258" t="s">
        <v>3422</v>
      </c>
      <c r="M19" s="260" t="s">
        <v>3421</v>
      </c>
      <c r="N19" s="672"/>
      <c r="O19" s="257" t="s">
        <v>1291</v>
      </c>
      <c r="P19" s="258"/>
      <c r="Q19" s="258"/>
      <c r="R19" s="257">
        <v>43651</v>
      </c>
      <c r="S19" s="256">
        <v>3003</v>
      </c>
      <c r="T19" s="256"/>
      <c r="U19" s="256"/>
      <c r="V19" s="256"/>
      <c r="W19" s="259"/>
      <c r="X19" s="680" t="s">
        <v>1828</v>
      </c>
      <c r="Y19" s="260" t="s">
        <v>1380</v>
      </c>
      <c r="Z19" s="672">
        <v>550</v>
      </c>
      <c r="AA19" s="261">
        <v>1293</v>
      </c>
      <c r="AB19" s="357">
        <f t="shared" si="7"/>
        <v>57.9</v>
      </c>
      <c r="AC19" s="357">
        <f>AB19+AC6</f>
        <v>57.9</v>
      </c>
      <c r="AD19" s="300">
        <f t="shared" si="8"/>
        <v>8.9649999999999999</v>
      </c>
      <c r="AE19" s="358">
        <f t="shared" si="9"/>
        <v>8</v>
      </c>
      <c r="AF19" s="300">
        <f t="shared" si="10"/>
        <v>8.5790000000000006</v>
      </c>
      <c r="AG19" s="262" t="s">
        <v>1330</v>
      </c>
      <c r="AH19" s="846" t="s">
        <v>2</v>
      </c>
      <c r="AI19" s="846">
        <v>70</v>
      </c>
      <c r="AJ19" s="846">
        <v>15</v>
      </c>
      <c r="AK19" s="792">
        <v>10</v>
      </c>
      <c r="AL19" s="792">
        <v>0</v>
      </c>
    </row>
    <row r="20" spans="1:264" s="792" customFormat="1" ht="18" customHeight="1">
      <c r="A20" s="256">
        <v>180</v>
      </c>
      <c r="B20" s="257">
        <v>43613</v>
      </c>
      <c r="C20" s="713" t="str">
        <f t="shared" si="6"/>
        <v>*PDR1906-0361*</v>
      </c>
      <c r="D20" s="672" t="s">
        <v>2901</v>
      </c>
      <c r="E20" s="256" t="s">
        <v>2900</v>
      </c>
      <c r="F20" s="256"/>
      <c r="G20" s="297" t="s">
        <v>2248</v>
      </c>
      <c r="H20" s="258" t="s">
        <v>1309</v>
      </c>
      <c r="I20" s="258" t="s">
        <v>2899</v>
      </c>
      <c r="J20" s="256">
        <v>2000</v>
      </c>
      <c r="K20" s="257">
        <v>43655</v>
      </c>
      <c r="L20" s="258" t="s">
        <v>2247</v>
      </c>
      <c r="M20" s="260" t="s">
        <v>2246</v>
      </c>
      <c r="N20" s="672"/>
      <c r="O20" s="257" t="s">
        <v>1291</v>
      </c>
      <c r="P20" s="257"/>
      <c r="Q20" s="257"/>
      <c r="R20" s="257">
        <v>43651</v>
      </c>
      <c r="S20" s="256">
        <v>2003</v>
      </c>
      <c r="T20" s="256"/>
      <c r="U20" s="256"/>
      <c r="V20" s="256"/>
      <c r="W20" s="259"/>
      <c r="X20" s="680" t="s">
        <v>2898</v>
      </c>
      <c r="Y20" s="674" t="s">
        <v>1095</v>
      </c>
      <c r="Z20" s="672">
        <v>854</v>
      </c>
      <c r="AA20" s="261">
        <v>1985</v>
      </c>
      <c r="AB20" s="357">
        <f t="shared" si="7"/>
        <v>43.614285714285714</v>
      </c>
      <c r="AC20" s="357">
        <f t="shared" ref="AC20:AC40" si="11">AB20+AC19</f>
        <v>101.51428571428571</v>
      </c>
      <c r="AD20" s="300">
        <f t="shared" si="8"/>
        <v>9.6919047619047625</v>
      </c>
      <c r="AE20" s="358">
        <f t="shared" si="9"/>
        <v>9</v>
      </c>
      <c r="AF20" s="300">
        <f t="shared" si="10"/>
        <v>9.4151428571428575</v>
      </c>
      <c r="AG20" s="262" t="s">
        <v>1330</v>
      </c>
      <c r="AH20" s="255" t="s">
        <v>2</v>
      </c>
      <c r="AI20" s="846">
        <v>70</v>
      </c>
      <c r="AJ20" s="255">
        <v>15</v>
      </c>
      <c r="AK20" s="274">
        <v>10</v>
      </c>
      <c r="AL20" s="274" t="s">
        <v>2347</v>
      </c>
    </row>
    <row r="21" spans="1:264" s="792" customFormat="1" ht="18" customHeight="1">
      <c r="A21" s="256"/>
      <c r="B21" s="257">
        <v>43642</v>
      </c>
      <c r="C21" s="713" t="str">
        <f t="shared" si="6"/>
        <v>*PDR1907-0259*</v>
      </c>
      <c r="D21" s="672" t="s">
        <v>5024</v>
      </c>
      <c r="E21" s="256" t="s">
        <v>5022</v>
      </c>
      <c r="F21" s="256"/>
      <c r="G21" s="297" t="s">
        <v>5021</v>
      </c>
      <c r="H21" s="258" t="s">
        <v>2096</v>
      </c>
      <c r="I21" s="258" t="s">
        <v>5020</v>
      </c>
      <c r="J21" s="256">
        <v>600</v>
      </c>
      <c r="K21" s="257">
        <v>22837</v>
      </c>
      <c r="L21" s="258" t="s">
        <v>2094</v>
      </c>
      <c r="M21" s="260" t="s">
        <v>5019</v>
      </c>
      <c r="N21" s="672"/>
      <c r="O21" s="257" t="s">
        <v>1291</v>
      </c>
      <c r="P21" s="257"/>
      <c r="Q21" s="257"/>
      <c r="R21" s="257">
        <v>43652</v>
      </c>
      <c r="S21" s="256">
        <v>600</v>
      </c>
      <c r="T21" s="256"/>
      <c r="U21" s="256"/>
      <c r="V21" s="256"/>
      <c r="W21" s="259"/>
      <c r="X21" s="680" t="s">
        <v>1828</v>
      </c>
      <c r="Y21" s="260" t="s">
        <v>2092</v>
      </c>
      <c r="Z21" s="672">
        <v>702</v>
      </c>
      <c r="AA21" s="261">
        <v>2201</v>
      </c>
      <c r="AB21" s="1319">
        <f t="shared" si="7"/>
        <v>23.571428571428569</v>
      </c>
      <c r="AC21" s="1319">
        <f t="shared" si="11"/>
        <v>125.08571428571427</v>
      </c>
      <c r="AD21" s="262">
        <f t="shared" si="8"/>
        <v>10.084761904761905</v>
      </c>
      <c r="AE21" s="1320">
        <f t="shared" si="9"/>
        <v>10</v>
      </c>
      <c r="AF21" s="262">
        <f t="shared" si="10"/>
        <v>10.050857142857144</v>
      </c>
      <c r="AG21" s="262" t="s">
        <v>1330</v>
      </c>
      <c r="AH21" s="846" t="s">
        <v>2</v>
      </c>
      <c r="AI21" s="846">
        <v>70</v>
      </c>
      <c r="AJ21" s="846">
        <v>15</v>
      </c>
      <c r="AK21" s="792">
        <v>10</v>
      </c>
      <c r="AL21" s="792">
        <v>0</v>
      </c>
    </row>
    <row r="22" spans="1:264" s="792" customFormat="1" ht="18" customHeight="1">
      <c r="A22" s="256"/>
      <c r="B22" s="257">
        <v>43638</v>
      </c>
      <c r="C22" s="713" t="str">
        <f t="shared" si="6"/>
        <v>*PDR1907-0173*</v>
      </c>
      <c r="D22" s="672" t="s">
        <v>4626</v>
      </c>
      <c r="E22" s="256" t="s">
        <v>4625</v>
      </c>
      <c r="F22" s="256"/>
      <c r="G22" s="297" t="s">
        <v>1909</v>
      </c>
      <c r="H22" s="258" t="s">
        <v>1328</v>
      </c>
      <c r="I22" s="258" t="s">
        <v>1910</v>
      </c>
      <c r="J22" s="256">
        <v>1200</v>
      </c>
      <c r="K22" s="257">
        <v>22837</v>
      </c>
      <c r="L22" s="258" t="s">
        <v>1872</v>
      </c>
      <c r="M22" s="260" t="s">
        <v>1911</v>
      </c>
      <c r="N22" s="672" t="s">
        <v>1912</v>
      </c>
      <c r="O22" s="257" t="s">
        <v>1291</v>
      </c>
      <c r="P22" s="257"/>
      <c r="Q22" s="257"/>
      <c r="R22" s="257">
        <v>43652</v>
      </c>
      <c r="S22" s="256">
        <v>1200</v>
      </c>
      <c r="T22" s="256"/>
      <c r="U22" s="256"/>
      <c r="V22" s="256"/>
      <c r="W22" s="259"/>
      <c r="X22" s="680" t="s">
        <v>1828</v>
      </c>
      <c r="Y22" s="260" t="s">
        <v>257</v>
      </c>
      <c r="Z22" s="672">
        <v>802</v>
      </c>
      <c r="AA22" s="261">
        <v>2455</v>
      </c>
      <c r="AB22" s="357">
        <f t="shared" si="7"/>
        <v>84.285714285714278</v>
      </c>
      <c r="AC22" s="357">
        <f t="shared" si="11"/>
        <v>209.37142857142857</v>
      </c>
      <c r="AD22" s="300">
        <f t="shared" si="8"/>
        <v>11.48952380952381</v>
      </c>
      <c r="AE22" s="358">
        <f t="shared" si="9"/>
        <v>11</v>
      </c>
      <c r="AF22" s="300">
        <f t="shared" si="10"/>
        <v>11.293714285714286</v>
      </c>
      <c r="AG22" s="262" t="s">
        <v>1330</v>
      </c>
      <c r="AH22" s="846" t="s">
        <v>2</v>
      </c>
      <c r="AI22" s="846">
        <v>35</v>
      </c>
      <c r="AJ22" s="846">
        <v>50</v>
      </c>
      <c r="AK22" s="792">
        <v>5</v>
      </c>
      <c r="AL22" s="792" t="s">
        <v>1913</v>
      </c>
    </row>
    <row r="23" spans="1:264" s="792" customFormat="1" ht="18" customHeight="1">
      <c r="A23" s="256"/>
      <c r="B23" s="257">
        <v>43613</v>
      </c>
      <c r="C23" s="713" t="str">
        <f t="shared" si="6"/>
        <v>*PDR1906-0371*</v>
      </c>
      <c r="D23" s="672" t="s">
        <v>4606</v>
      </c>
      <c r="E23" s="256" t="s">
        <v>4607</v>
      </c>
      <c r="F23" s="256"/>
      <c r="G23" s="297" t="s">
        <v>4460</v>
      </c>
      <c r="H23" s="258" t="s">
        <v>1350</v>
      </c>
      <c r="I23" s="258" t="s">
        <v>4461</v>
      </c>
      <c r="J23" s="256">
        <v>2010</v>
      </c>
      <c r="K23" s="257">
        <v>43656</v>
      </c>
      <c r="L23" s="258" t="s">
        <v>4462</v>
      </c>
      <c r="M23" s="260" t="s">
        <v>4463</v>
      </c>
      <c r="N23" s="672"/>
      <c r="O23" s="257" t="s">
        <v>1291</v>
      </c>
      <c r="P23" s="257"/>
      <c r="Q23" s="257"/>
      <c r="R23" s="257">
        <v>43652</v>
      </c>
      <c r="S23" s="256">
        <v>2015</v>
      </c>
      <c r="T23" s="256"/>
      <c r="U23" s="256"/>
      <c r="V23" s="256"/>
      <c r="W23" s="259"/>
      <c r="X23" s="680" t="s">
        <v>1828</v>
      </c>
      <c r="Y23" s="674" t="s">
        <v>1304</v>
      </c>
      <c r="Z23" s="672">
        <v>465</v>
      </c>
      <c r="AA23" s="261">
        <v>1185</v>
      </c>
      <c r="AB23" s="357">
        <f t="shared" si="7"/>
        <v>43.785714285714285</v>
      </c>
      <c r="AC23" s="357">
        <f t="shared" si="11"/>
        <v>253.15714285714284</v>
      </c>
      <c r="AD23" s="300">
        <f t="shared" si="8"/>
        <v>12.219285714285714</v>
      </c>
      <c r="AE23" s="358">
        <f t="shared" si="9"/>
        <v>12</v>
      </c>
      <c r="AF23" s="300">
        <f t="shared" si="10"/>
        <v>12.131571428571428</v>
      </c>
      <c r="AG23" s="262" t="s">
        <v>1330</v>
      </c>
      <c r="AH23" s="290" t="s">
        <v>2</v>
      </c>
      <c r="AI23" s="846">
        <v>70</v>
      </c>
      <c r="AJ23" s="255">
        <v>15</v>
      </c>
      <c r="AK23" s="274">
        <v>10</v>
      </c>
      <c r="AL23" s="274" t="s">
        <v>4465</v>
      </c>
    </row>
    <row r="24" spans="1:264" s="792" customFormat="1" ht="18" customHeight="1">
      <c r="A24" s="256"/>
      <c r="B24" s="257">
        <v>43637</v>
      </c>
      <c r="C24" s="713" t="str">
        <f t="shared" si="6"/>
        <v>*PDR1907-0159*</v>
      </c>
      <c r="D24" s="672" t="s">
        <v>4521</v>
      </c>
      <c r="E24" s="256" t="s">
        <v>4515</v>
      </c>
      <c r="F24" s="256"/>
      <c r="G24" s="297" t="s">
        <v>4520</v>
      </c>
      <c r="H24" s="258" t="s">
        <v>1827</v>
      </c>
      <c r="I24" s="258" t="s">
        <v>4519</v>
      </c>
      <c r="J24" s="256">
        <v>200</v>
      </c>
      <c r="K24" s="257">
        <v>22837</v>
      </c>
      <c r="L24" s="258" t="s">
        <v>4518</v>
      </c>
      <c r="M24" s="260" t="s">
        <v>4517</v>
      </c>
      <c r="N24" s="846"/>
      <c r="O24" s="257" t="s">
        <v>1291</v>
      </c>
      <c r="P24" s="257"/>
      <c r="Q24" s="257"/>
      <c r="R24" s="257">
        <v>43652</v>
      </c>
      <c r="S24" s="256">
        <v>200</v>
      </c>
      <c r="T24" s="256"/>
      <c r="U24" s="256"/>
      <c r="V24" s="256"/>
      <c r="W24" s="259"/>
      <c r="X24" s="680" t="s">
        <v>1828</v>
      </c>
      <c r="Y24" s="260" t="s">
        <v>555</v>
      </c>
      <c r="Z24" s="672">
        <v>484</v>
      </c>
      <c r="AA24" s="261">
        <v>1479</v>
      </c>
      <c r="AB24" s="357">
        <f t="shared" si="7"/>
        <v>17.857142857142858</v>
      </c>
      <c r="AC24" s="357">
        <f t="shared" si="11"/>
        <v>271.01428571428568</v>
      </c>
      <c r="AD24" s="300">
        <f t="shared" si="8"/>
        <v>12.516904761904762</v>
      </c>
      <c r="AE24" s="358">
        <f t="shared" si="9"/>
        <v>12</v>
      </c>
      <c r="AF24" s="300">
        <f t="shared" si="10"/>
        <v>12.310142857142857</v>
      </c>
      <c r="AG24" s="262" t="s">
        <v>1395</v>
      </c>
      <c r="AH24" s="846" t="s">
        <v>65</v>
      </c>
      <c r="AI24" s="846">
        <v>70</v>
      </c>
      <c r="AJ24" s="846">
        <v>15</v>
      </c>
      <c r="AK24" s="792">
        <v>10</v>
      </c>
      <c r="AL24" s="792" t="s">
        <v>2422</v>
      </c>
    </row>
    <row r="25" spans="1:264" s="792" customFormat="1" ht="18" customHeight="1">
      <c r="A25" s="256"/>
      <c r="B25" s="257">
        <v>43637</v>
      </c>
      <c r="C25" s="713" t="str">
        <f t="shared" si="6"/>
        <v>*PDR1907-0160*</v>
      </c>
      <c r="D25" s="672" t="s">
        <v>4516</v>
      </c>
      <c r="E25" s="256" t="s">
        <v>4515</v>
      </c>
      <c r="F25" s="256"/>
      <c r="G25" s="297" t="s">
        <v>4514</v>
      </c>
      <c r="H25" s="258" t="s">
        <v>1827</v>
      </c>
      <c r="I25" s="258" t="s">
        <v>4513</v>
      </c>
      <c r="J25" s="256">
        <v>300</v>
      </c>
      <c r="K25" s="257">
        <v>22837</v>
      </c>
      <c r="L25" s="258" t="s">
        <v>1316</v>
      </c>
      <c r="M25" s="260" t="s">
        <v>4512</v>
      </c>
      <c r="N25" s="846"/>
      <c r="O25" s="257" t="s">
        <v>1291</v>
      </c>
      <c r="P25" s="257"/>
      <c r="Q25" s="257"/>
      <c r="R25" s="257">
        <v>43652</v>
      </c>
      <c r="S25" s="256">
        <v>300</v>
      </c>
      <c r="T25" s="256"/>
      <c r="U25" s="256"/>
      <c r="V25" s="256"/>
      <c r="W25" s="259"/>
      <c r="X25" s="680" t="s">
        <v>1828</v>
      </c>
      <c r="Y25" s="260" t="s">
        <v>555</v>
      </c>
      <c r="Z25" s="672">
        <v>484</v>
      </c>
      <c r="AA25" s="261">
        <v>1479</v>
      </c>
      <c r="AB25" s="357">
        <f t="shared" si="7"/>
        <v>19.285714285714285</v>
      </c>
      <c r="AC25" s="357">
        <f t="shared" si="11"/>
        <v>290.29999999999995</v>
      </c>
      <c r="AD25" s="300">
        <f t="shared" si="8"/>
        <v>12.838333333333333</v>
      </c>
      <c r="AE25" s="358">
        <f t="shared" si="9"/>
        <v>12</v>
      </c>
      <c r="AF25" s="300">
        <f t="shared" si="10"/>
        <v>12.503</v>
      </c>
      <c r="AG25" s="262" t="s">
        <v>1395</v>
      </c>
      <c r="AH25" s="846" t="s">
        <v>65</v>
      </c>
      <c r="AI25" s="846">
        <v>70</v>
      </c>
      <c r="AJ25" s="846">
        <v>15</v>
      </c>
      <c r="AK25" s="792">
        <v>10</v>
      </c>
      <c r="AL25" s="792" t="s">
        <v>2422</v>
      </c>
    </row>
    <row r="26" spans="1:264" s="792" customFormat="1" ht="18" customHeight="1">
      <c r="A26" s="256"/>
      <c r="B26" s="257">
        <v>43636</v>
      </c>
      <c r="C26" s="713" t="str">
        <f t="shared" si="6"/>
        <v>*PDR1907-0145*</v>
      </c>
      <c r="D26" s="672" t="s">
        <v>4469</v>
      </c>
      <c r="E26" s="256" t="s">
        <v>4467</v>
      </c>
      <c r="F26" s="256"/>
      <c r="G26" s="297" t="s">
        <v>2097</v>
      </c>
      <c r="H26" s="258" t="s">
        <v>2096</v>
      </c>
      <c r="I26" s="258" t="s">
        <v>2095</v>
      </c>
      <c r="J26" s="256">
        <v>1000</v>
      </c>
      <c r="K26" s="257">
        <v>22837</v>
      </c>
      <c r="L26" s="258" t="s">
        <v>2094</v>
      </c>
      <c r="M26" s="260" t="s">
        <v>2093</v>
      </c>
      <c r="N26" s="672"/>
      <c r="O26" s="257" t="s">
        <v>1291</v>
      </c>
      <c r="P26" s="257"/>
      <c r="Q26" s="257"/>
      <c r="R26" s="257">
        <v>43652</v>
      </c>
      <c r="S26" s="256">
        <v>1000</v>
      </c>
      <c r="T26" s="256"/>
      <c r="U26" s="256"/>
      <c r="V26" s="256"/>
      <c r="W26" s="259"/>
      <c r="X26" s="680" t="s">
        <v>1828</v>
      </c>
      <c r="Y26" s="260" t="s">
        <v>2092</v>
      </c>
      <c r="Z26" s="672">
        <v>632</v>
      </c>
      <c r="AA26" s="261">
        <v>1945</v>
      </c>
      <c r="AB26" s="357">
        <f t="shared" si="7"/>
        <v>29.285714285714285</v>
      </c>
      <c r="AC26" s="357">
        <f t="shared" si="11"/>
        <v>319.58571428571423</v>
      </c>
      <c r="AD26" s="300">
        <f t="shared" si="8"/>
        <v>13.32642857142857</v>
      </c>
      <c r="AE26" s="358">
        <f t="shared" si="9"/>
        <v>13</v>
      </c>
      <c r="AF26" s="300">
        <f t="shared" si="10"/>
        <v>13.195857142857141</v>
      </c>
      <c r="AG26" s="262" t="s">
        <v>1330</v>
      </c>
      <c r="AH26" s="846" t="s">
        <v>1749</v>
      </c>
      <c r="AI26" s="846">
        <v>70</v>
      </c>
      <c r="AJ26" s="846">
        <v>15</v>
      </c>
      <c r="AK26" s="792">
        <v>10</v>
      </c>
      <c r="AL26" s="792">
        <v>0</v>
      </c>
    </row>
    <row r="27" spans="1:264" s="792" customFormat="1" ht="18" customHeight="1">
      <c r="A27" s="256"/>
      <c r="B27" s="257">
        <v>43621</v>
      </c>
      <c r="C27" s="713" t="str">
        <f t="shared" si="6"/>
        <v>*PDR1906-0679*</v>
      </c>
      <c r="D27" s="672" t="s">
        <v>3410</v>
      </c>
      <c r="E27" s="256" t="s">
        <v>3408</v>
      </c>
      <c r="F27" s="256"/>
      <c r="G27" s="297" t="s">
        <v>1931</v>
      </c>
      <c r="H27" s="258" t="s">
        <v>1696</v>
      </c>
      <c r="I27" s="258" t="s">
        <v>1930</v>
      </c>
      <c r="J27" s="256">
        <v>1000</v>
      </c>
      <c r="K27" s="257">
        <v>43657</v>
      </c>
      <c r="L27" s="258" t="s">
        <v>1929</v>
      </c>
      <c r="M27" s="260" t="s">
        <v>1928</v>
      </c>
      <c r="N27" s="672"/>
      <c r="O27" s="257" t="s">
        <v>1291</v>
      </c>
      <c r="P27" s="257"/>
      <c r="Q27" s="793"/>
      <c r="R27" s="257">
        <v>43654</v>
      </c>
      <c r="S27" s="256">
        <v>1003</v>
      </c>
      <c r="T27" s="256"/>
      <c r="U27" s="256"/>
      <c r="V27" s="256"/>
      <c r="W27" s="259"/>
      <c r="X27" s="680" t="s">
        <v>1829</v>
      </c>
      <c r="Y27" s="260" t="s">
        <v>1311</v>
      </c>
      <c r="Z27" s="672">
        <v>579</v>
      </c>
      <c r="AA27" s="261">
        <v>1575</v>
      </c>
      <c r="AB27" s="357">
        <f t="shared" si="7"/>
        <v>29.328571428571429</v>
      </c>
      <c r="AC27" s="357">
        <f t="shared" si="11"/>
        <v>348.91428571428565</v>
      </c>
      <c r="AD27" s="300">
        <f t="shared" si="8"/>
        <v>13.815238095238094</v>
      </c>
      <c r="AE27" s="358">
        <f t="shared" si="9"/>
        <v>13</v>
      </c>
      <c r="AF27" s="300">
        <f t="shared" si="10"/>
        <v>13.489142857142856</v>
      </c>
      <c r="AG27" s="262" t="s">
        <v>1330</v>
      </c>
      <c r="AH27" s="255" t="s">
        <v>2</v>
      </c>
      <c r="AI27" s="846">
        <v>70</v>
      </c>
      <c r="AJ27" s="846">
        <v>15</v>
      </c>
      <c r="AK27" s="792">
        <v>10</v>
      </c>
      <c r="AL27" s="792" t="s">
        <v>1927</v>
      </c>
    </row>
    <row r="28" spans="1:264" s="792" customFormat="1" ht="15.95" customHeight="1">
      <c r="A28" s="256"/>
      <c r="B28" s="257">
        <v>43622</v>
      </c>
      <c r="C28" s="713" t="str">
        <f t="shared" si="6"/>
        <v>*PDR1907-0043*</v>
      </c>
      <c r="D28" s="672" t="s">
        <v>3464</v>
      </c>
      <c r="E28" s="256" t="s">
        <v>3463</v>
      </c>
      <c r="F28" s="256"/>
      <c r="G28" s="297" t="s">
        <v>2009</v>
      </c>
      <c r="H28" s="258" t="s">
        <v>1328</v>
      </c>
      <c r="I28" s="258" t="s">
        <v>2008</v>
      </c>
      <c r="J28" s="256">
        <v>2000</v>
      </c>
      <c r="K28" s="257">
        <v>22839</v>
      </c>
      <c r="L28" s="258" t="s">
        <v>2007</v>
      </c>
      <c r="M28" s="260" t="s">
        <v>2006</v>
      </c>
      <c r="N28" s="672" t="s">
        <v>2005</v>
      </c>
      <c r="O28" s="257" t="s">
        <v>1291</v>
      </c>
      <c r="P28" s="258"/>
      <c r="Q28" s="258"/>
      <c r="R28" s="257">
        <v>43654</v>
      </c>
      <c r="S28" s="256">
        <v>2020</v>
      </c>
      <c r="T28" s="256"/>
      <c r="U28" s="256"/>
      <c r="V28" s="256"/>
      <c r="W28" s="259"/>
      <c r="X28" s="680" t="s">
        <v>1828</v>
      </c>
      <c r="Y28" s="260" t="s">
        <v>257</v>
      </c>
      <c r="Z28" s="672">
        <v>1081</v>
      </c>
      <c r="AA28" s="261">
        <v>2455</v>
      </c>
      <c r="AB28" s="329">
        <f t="shared" si="7"/>
        <v>78.857142857142861</v>
      </c>
      <c r="AC28" s="329">
        <f t="shared" si="11"/>
        <v>427.77142857142849</v>
      </c>
      <c r="AD28" s="340">
        <f t="shared" si="8"/>
        <v>15.129523809523807</v>
      </c>
      <c r="AE28" s="341">
        <f t="shared" si="9"/>
        <v>15</v>
      </c>
      <c r="AF28" s="340">
        <f t="shared" si="10"/>
        <v>15.077714285714285</v>
      </c>
      <c r="AG28" s="262" t="s">
        <v>1330</v>
      </c>
      <c r="AH28" s="846" t="s">
        <v>2</v>
      </c>
      <c r="AI28" s="846">
        <v>70</v>
      </c>
      <c r="AJ28" s="846">
        <v>50</v>
      </c>
      <c r="AK28" s="792">
        <v>5</v>
      </c>
      <c r="AL28" s="792" t="s">
        <v>2004</v>
      </c>
    </row>
    <row r="29" spans="1:264" s="792" customFormat="1" ht="15.95" customHeight="1">
      <c r="A29" s="256"/>
      <c r="B29" s="257">
        <v>43638</v>
      </c>
      <c r="C29" s="713" t="str">
        <f t="shared" si="6"/>
        <v>*PDR1907-0196*</v>
      </c>
      <c r="D29" s="672" t="s">
        <v>4629</v>
      </c>
      <c r="E29" s="256" t="s">
        <v>4627</v>
      </c>
      <c r="F29" s="256"/>
      <c r="G29" s="297" t="s">
        <v>1366</v>
      </c>
      <c r="H29" s="258" t="s">
        <v>1310</v>
      </c>
      <c r="I29" s="258" t="s">
        <v>1365</v>
      </c>
      <c r="J29" s="256">
        <v>500</v>
      </c>
      <c r="K29" s="257">
        <v>22839</v>
      </c>
      <c r="L29" s="258" t="s">
        <v>1609</v>
      </c>
      <c r="M29" s="260" t="s">
        <v>1364</v>
      </c>
      <c r="N29" s="672"/>
      <c r="O29" s="257" t="s">
        <v>1291</v>
      </c>
      <c r="P29" s="257"/>
      <c r="Q29" s="257"/>
      <c r="R29" s="257">
        <v>43655</v>
      </c>
      <c r="S29" s="256">
        <v>500</v>
      </c>
      <c r="T29" s="256"/>
      <c r="U29" s="256"/>
      <c r="V29" s="256"/>
      <c r="W29" s="259"/>
      <c r="X29" s="680" t="s">
        <v>1829</v>
      </c>
      <c r="Y29" s="260" t="s">
        <v>1313</v>
      </c>
      <c r="Z29" s="672">
        <v>630</v>
      </c>
      <c r="AA29" s="261">
        <v>1595</v>
      </c>
      <c r="AB29" s="329">
        <f t="shared" si="7"/>
        <v>22.142857142857142</v>
      </c>
      <c r="AC29" s="329">
        <f t="shared" si="11"/>
        <v>449.91428571428565</v>
      </c>
      <c r="AD29" s="340">
        <f t="shared" si="8"/>
        <v>15.498571428571427</v>
      </c>
      <c r="AE29" s="341">
        <f t="shared" si="9"/>
        <v>15</v>
      </c>
      <c r="AF29" s="340">
        <f t="shared" si="10"/>
        <v>15.299142857142856</v>
      </c>
      <c r="AG29" s="262" t="s">
        <v>1330</v>
      </c>
      <c r="AH29" s="846" t="s">
        <v>2</v>
      </c>
      <c r="AI29" s="846">
        <v>70</v>
      </c>
      <c r="AJ29" s="846">
        <v>15</v>
      </c>
      <c r="AK29" s="846">
        <v>20</v>
      </c>
      <c r="AL29" s="846" t="s">
        <v>2660</v>
      </c>
    </row>
    <row r="30" spans="1:264" s="295" customFormat="1" ht="18" customHeight="1">
      <c r="A30" s="256"/>
      <c r="B30" s="257">
        <v>43635</v>
      </c>
      <c r="C30" s="713" t="str">
        <f t="shared" si="6"/>
        <v>*PDR1907-0121*</v>
      </c>
      <c r="D30" s="672" t="s">
        <v>4323</v>
      </c>
      <c r="E30" s="256" t="s">
        <v>4321</v>
      </c>
      <c r="F30" s="256"/>
      <c r="G30" s="297" t="s">
        <v>2750</v>
      </c>
      <c r="H30" s="258" t="s">
        <v>1307</v>
      </c>
      <c r="I30" s="258" t="s">
        <v>2749</v>
      </c>
      <c r="J30" s="256">
        <v>6460</v>
      </c>
      <c r="K30" s="257">
        <v>22839</v>
      </c>
      <c r="L30" s="258" t="s">
        <v>2748</v>
      </c>
      <c r="M30" s="260" t="s">
        <v>2747</v>
      </c>
      <c r="N30" s="672" t="s">
        <v>2150</v>
      </c>
      <c r="O30" s="257" t="s">
        <v>1291</v>
      </c>
      <c r="P30" s="257"/>
      <c r="Q30" s="257"/>
      <c r="R30" s="257">
        <v>43655</v>
      </c>
      <c r="S30" s="256">
        <v>3230</v>
      </c>
      <c r="T30" s="256"/>
      <c r="U30" s="256"/>
      <c r="V30" s="256"/>
      <c r="W30" s="259"/>
      <c r="X30" s="680" t="s">
        <v>1831</v>
      </c>
      <c r="Y30" s="260" t="s">
        <v>1306</v>
      </c>
      <c r="Z30" s="672">
        <v>718</v>
      </c>
      <c r="AA30" s="261">
        <v>1125</v>
      </c>
      <c r="AB30" s="329">
        <f t="shared" si="7"/>
        <v>61.142857142857146</v>
      </c>
      <c r="AC30" s="329">
        <f t="shared" si="11"/>
        <v>511.05714285714282</v>
      </c>
      <c r="AD30" s="340">
        <f t="shared" si="8"/>
        <v>16.517619047619046</v>
      </c>
      <c r="AE30" s="341">
        <f t="shared" si="9"/>
        <v>16</v>
      </c>
      <c r="AF30" s="340">
        <f t="shared" si="10"/>
        <v>16.310571428571428</v>
      </c>
      <c r="AG30" s="262" t="s">
        <v>1330</v>
      </c>
      <c r="AH30" s="846" t="s">
        <v>2662</v>
      </c>
      <c r="AI30" s="846">
        <v>70</v>
      </c>
      <c r="AJ30" s="846">
        <v>15</v>
      </c>
      <c r="AK30" s="846">
        <v>20</v>
      </c>
      <c r="AL30" s="846" t="s">
        <v>2219</v>
      </c>
      <c r="AM30" s="792"/>
      <c r="AN30" s="792"/>
      <c r="AO30" s="792"/>
      <c r="AP30" s="792"/>
      <c r="AQ30" s="792"/>
      <c r="AR30" s="792"/>
      <c r="AS30" s="792"/>
      <c r="AT30" s="792"/>
      <c r="AU30" s="792"/>
      <c r="AV30" s="792"/>
      <c r="AW30" s="792"/>
      <c r="AX30" s="792"/>
      <c r="AY30" s="792"/>
      <c r="AZ30" s="792"/>
      <c r="BA30" s="792"/>
      <c r="BB30" s="792"/>
      <c r="BC30" s="792"/>
      <c r="BD30" s="792"/>
      <c r="BE30" s="792"/>
      <c r="BF30" s="792"/>
      <c r="BG30" s="792"/>
      <c r="BH30" s="792"/>
      <c r="BI30" s="792"/>
      <c r="BJ30" s="792"/>
      <c r="BK30" s="792"/>
      <c r="BL30" s="792"/>
      <c r="BM30" s="792"/>
      <c r="BN30" s="792"/>
      <c r="BO30" s="792"/>
      <c r="BP30" s="792"/>
      <c r="BQ30" s="792"/>
      <c r="BR30" s="792"/>
      <c r="BS30" s="792"/>
      <c r="BT30" s="792"/>
      <c r="BU30" s="792"/>
      <c r="BV30" s="792"/>
      <c r="BW30" s="792"/>
      <c r="BX30" s="792"/>
      <c r="BY30" s="792"/>
      <c r="BZ30" s="792"/>
      <c r="CA30" s="792"/>
      <c r="CB30" s="792"/>
      <c r="CC30" s="792"/>
      <c r="CD30" s="792"/>
      <c r="CE30" s="792"/>
      <c r="CF30" s="792"/>
      <c r="CG30" s="792"/>
      <c r="CH30" s="792"/>
      <c r="CI30" s="792"/>
      <c r="CJ30" s="792"/>
      <c r="CK30" s="792"/>
      <c r="CL30" s="792"/>
      <c r="CM30" s="792"/>
      <c r="CN30" s="792"/>
      <c r="CO30" s="792"/>
      <c r="CP30" s="792"/>
      <c r="CQ30" s="792"/>
      <c r="CR30" s="792"/>
      <c r="CS30" s="792"/>
      <c r="CT30" s="792"/>
      <c r="CU30" s="792"/>
      <c r="CV30" s="792"/>
      <c r="CW30" s="792"/>
      <c r="CX30" s="792"/>
      <c r="CY30" s="792"/>
      <c r="CZ30" s="792"/>
      <c r="DA30" s="792"/>
      <c r="DB30" s="792"/>
      <c r="DC30" s="792"/>
      <c r="DD30" s="792"/>
      <c r="DE30" s="792"/>
      <c r="DF30" s="792"/>
      <c r="DG30" s="792"/>
      <c r="DH30" s="792"/>
      <c r="DI30" s="792"/>
      <c r="DJ30" s="792"/>
      <c r="DK30" s="792"/>
      <c r="DL30" s="792"/>
      <c r="DM30" s="792"/>
      <c r="DN30" s="792"/>
      <c r="DO30" s="792"/>
      <c r="DP30" s="792"/>
      <c r="DQ30" s="792"/>
      <c r="DR30" s="792"/>
      <c r="DS30" s="792"/>
      <c r="DT30" s="792"/>
      <c r="DU30" s="792"/>
      <c r="DV30" s="792"/>
      <c r="DW30" s="792"/>
      <c r="DX30" s="792"/>
      <c r="DY30" s="792"/>
      <c r="DZ30" s="792"/>
      <c r="EA30" s="792"/>
      <c r="EB30" s="792"/>
      <c r="EC30" s="792"/>
      <c r="ED30" s="792"/>
      <c r="EE30" s="792"/>
      <c r="EF30" s="792"/>
      <c r="EG30" s="792"/>
      <c r="EH30" s="792"/>
      <c r="EI30" s="792"/>
      <c r="EJ30" s="792"/>
      <c r="EK30" s="792"/>
      <c r="EL30" s="792"/>
      <c r="EM30" s="792"/>
      <c r="EN30" s="792"/>
      <c r="EO30" s="792"/>
      <c r="EP30" s="792"/>
      <c r="EQ30" s="792"/>
      <c r="ER30" s="792"/>
      <c r="ES30" s="792"/>
      <c r="ET30" s="792"/>
      <c r="EU30" s="792"/>
      <c r="EV30" s="792"/>
      <c r="EW30" s="792"/>
      <c r="EX30" s="792"/>
      <c r="EY30" s="792"/>
      <c r="EZ30" s="792"/>
      <c r="FA30" s="792"/>
      <c r="FB30" s="792"/>
      <c r="FC30" s="792"/>
      <c r="FD30" s="792"/>
      <c r="FE30" s="792"/>
      <c r="FF30" s="792"/>
      <c r="FG30" s="792"/>
      <c r="FH30" s="792"/>
      <c r="FI30" s="792"/>
      <c r="FJ30" s="792"/>
      <c r="FK30" s="792"/>
      <c r="FL30" s="792"/>
      <c r="FM30" s="792"/>
      <c r="FN30" s="792"/>
      <c r="FO30" s="792"/>
      <c r="FP30" s="792"/>
      <c r="FQ30" s="792"/>
      <c r="FR30" s="792"/>
      <c r="FS30" s="792"/>
      <c r="FT30" s="792"/>
      <c r="FU30" s="792"/>
      <c r="FV30" s="792"/>
      <c r="FW30" s="792"/>
      <c r="FX30" s="792"/>
      <c r="FY30" s="792"/>
      <c r="FZ30" s="792"/>
      <c r="GA30" s="792"/>
      <c r="GB30" s="792"/>
      <c r="GC30" s="792"/>
      <c r="GD30" s="792"/>
      <c r="GE30" s="792"/>
      <c r="GF30" s="792"/>
      <c r="GG30" s="792"/>
      <c r="GH30" s="792"/>
      <c r="GI30" s="792"/>
      <c r="GJ30" s="792"/>
      <c r="GK30" s="792"/>
      <c r="GL30" s="792"/>
      <c r="GM30" s="792"/>
      <c r="GN30" s="792"/>
      <c r="GO30" s="792"/>
      <c r="GP30" s="792"/>
      <c r="GQ30" s="792"/>
      <c r="GR30" s="792"/>
      <c r="GS30" s="792"/>
      <c r="GT30" s="792"/>
      <c r="GU30" s="792"/>
      <c r="GV30" s="792"/>
      <c r="GW30" s="792"/>
      <c r="GX30" s="792"/>
      <c r="GY30" s="792"/>
      <c r="GZ30" s="792"/>
      <c r="HA30" s="792"/>
      <c r="HB30" s="792"/>
      <c r="HC30" s="792"/>
      <c r="HD30" s="792"/>
      <c r="HE30" s="792"/>
      <c r="HF30" s="792"/>
      <c r="HG30" s="792"/>
      <c r="HH30" s="792"/>
      <c r="HI30" s="792"/>
      <c r="HJ30" s="792"/>
      <c r="HK30" s="792"/>
      <c r="HL30" s="792"/>
      <c r="HM30" s="792"/>
      <c r="HN30" s="792"/>
      <c r="HO30" s="792"/>
      <c r="HP30" s="792"/>
      <c r="HQ30" s="792"/>
      <c r="HR30" s="792"/>
      <c r="HS30" s="792"/>
      <c r="HT30" s="792"/>
      <c r="HU30" s="792"/>
      <c r="HV30" s="792"/>
      <c r="HW30" s="792"/>
      <c r="HX30" s="792"/>
      <c r="HY30" s="792"/>
      <c r="HZ30" s="792"/>
      <c r="IA30" s="792"/>
      <c r="IB30" s="792"/>
      <c r="IC30" s="792"/>
      <c r="ID30" s="792"/>
      <c r="IE30" s="792"/>
      <c r="IF30" s="792"/>
      <c r="IG30" s="792"/>
      <c r="IH30" s="792"/>
      <c r="II30" s="792"/>
      <c r="IJ30" s="792"/>
      <c r="IK30" s="792"/>
      <c r="IL30" s="792"/>
      <c r="IM30" s="792"/>
      <c r="IN30" s="792"/>
      <c r="IO30" s="792"/>
      <c r="IP30" s="792"/>
      <c r="IQ30" s="792"/>
      <c r="IR30" s="792"/>
      <c r="IS30" s="792"/>
      <c r="IT30" s="792"/>
      <c r="IU30" s="792"/>
      <c r="IV30" s="792"/>
      <c r="IW30" s="792"/>
      <c r="IX30" s="792"/>
      <c r="IY30" s="792"/>
      <c r="IZ30" s="792"/>
      <c r="JA30" s="792"/>
      <c r="JB30" s="792"/>
      <c r="JC30" s="792"/>
      <c r="JD30" s="792"/>
    </row>
    <row r="31" spans="1:264" s="792" customFormat="1" ht="18" customHeight="1">
      <c r="A31" s="256"/>
      <c r="B31" s="257">
        <v>43635</v>
      </c>
      <c r="C31" s="713" t="str">
        <f t="shared" si="6"/>
        <v>*PDR1907-0122*</v>
      </c>
      <c r="D31" s="672" t="s">
        <v>4322</v>
      </c>
      <c r="E31" s="256" t="s">
        <v>4321</v>
      </c>
      <c r="F31" s="256"/>
      <c r="G31" s="297" t="s">
        <v>2750</v>
      </c>
      <c r="H31" s="258" t="s">
        <v>1307</v>
      </c>
      <c r="I31" s="258" t="s">
        <v>2749</v>
      </c>
      <c r="J31" s="256">
        <v>6460</v>
      </c>
      <c r="K31" s="257">
        <v>22842</v>
      </c>
      <c r="L31" s="258" t="s">
        <v>2748</v>
      </c>
      <c r="M31" s="260" t="s">
        <v>2747</v>
      </c>
      <c r="N31" s="672" t="s">
        <v>2150</v>
      </c>
      <c r="O31" s="257" t="s">
        <v>1291</v>
      </c>
      <c r="P31" s="257"/>
      <c r="Q31" s="257"/>
      <c r="R31" s="257">
        <v>43655</v>
      </c>
      <c r="S31" s="256">
        <v>3230</v>
      </c>
      <c r="T31" s="256"/>
      <c r="U31" s="256"/>
      <c r="V31" s="256"/>
      <c r="W31" s="259"/>
      <c r="X31" s="680" t="s">
        <v>1831</v>
      </c>
      <c r="Y31" s="260" t="s">
        <v>1306</v>
      </c>
      <c r="Z31" s="672">
        <v>718</v>
      </c>
      <c r="AA31" s="261">
        <v>1125</v>
      </c>
      <c r="AB31" s="329">
        <f t="shared" si="7"/>
        <v>61.142857142857146</v>
      </c>
      <c r="AC31" s="329">
        <f t="shared" si="11"/>
        <v>572.19999999999993</v>
      </c>
      <c r="AD31" s="340">
        <f t="shared" si="8"/>
        <v>17.536666666666665</v>
      </c>
      <c r="AE31" s="341">
        <f t="shared" si="9"/>
        <v>17</v>
      </c>
      <c r="AF31" s="340">
        <f t="shared" si="10"/>
        <v>17.321999999999999</v>
      </c>
      <c r="AG31" s="262" t="s">
        <v>1330</v>
      </c>
      <c r="AH31" s="846" t="s">
        <v>2662</v>
      </c>
      <c r="AI31" s="846">
        <v>70</v>
      </c>
      <c r="AJ31" s="846">
        <v>15</v>
      </c>
      <c r="AK31" s="846">
        <v>20</v>
      </c>
      <c r="AL31" s="846" t="s">
        <v>2219</v>
      </c>
    </row>
    <row r="32" spans="1:264" s="792" customFormat="1" ht="18" customHeight="1">
      <c r="A32" s="256"/>
      <c r="B32" s="257">
        <v>43629</v>
      </c>
      <c r="C32" s="713" t="str">
        <f t="shared" si="6"/>
        <v>*PDR1907-0088*</v>
      </c>
      <c r="D32" s="672" t="s">
        <v>3981</v>
      </c>
      <c r="E32" s="256" t="s">
        <v>3980</v>
      </c>
      <c r="F32" s="256"/>
      <c r="G32" s="297" t="s">
        <v>1366</v>
      </c>
      <c r="H32" s="258" t="s">
        <v>1310</v>
      </c>
      <c r="I32" s="258" t="s">
        <v>1365</v>
      </c>
      <c r="J32" s="256">
        <v>80</v>
      </c>
      <c r="K32" s="257">
        <v>22839</v>
      </c>
      <c r="L32" s="258" t="s">
        <v>1609</v>
      </c>
      <c r="M32" s="260" t="s">
        <v>1364</v>
      </c>
      <c r="N32" s="672"/>
      <c r="O32" s="257" t="s">
        <v>1291</v>
      </c>
      <c r="P32" s="257"/>
      <c r="Q32" s="257"/>
      <c r="R32" s="257">
        <v>43655</v>
      </c>
      <c r="S32" s="256">
        <v>80</v>
      </c>
      <c r="T32" s="256"/>
      <c r="U32" s="256"/>
      <c r="V32" s="256"/>
      <c r="W32" s="259"/>
      <c r="X32" s="680" t="s">
        <v>1829</v>
      </c>
      <c r="Y32" s="260" t="s">
        <v>1313</v>
      </c>
      <c r="Z32" s="672">
        <v>630</v>
      </c>
      <c r="AA32" s="261">
        <v>1595</v>
      </c>
      <c r="AB32" s="329">
        <f t="shared" si="7"/>
        <v>16.142857142857142</v>
      </c>
      <c r="AC32" s="329">
        <f t="shared" si="11"/>
        <v>588.34285714285704</v>
      </c>
      <c r="AD32" s="340">
        <f t="shared" si="8"/>
        <v>17.805714285714284</v>
      </c>
      <c r="AE32" s="341">
        <f t="shared" si="9"/>
        <v>17</v>
      </c>
      <c r="AF32" s="340">
        <f t="shared" si="10"/>
        <v>17.483428571428572</v>
      </c>
      <c r="AG32" s="262" t="s">
        <v>1330</v>
      </c>
      <c r="AH32" s="846" t="s">
        <v>2</v>
      </c>
      <c r="AI32" s="846">
        <v>70</v>
      </c>
      <c r="AJ32" s="846">
        <v>15</v>
      </c>
      <c r="AK32" s="846">
        <v>20</v>
      </c>
      <c r="AL32" s="846" t="s">
        <v>2660</v>
      </c>
    </row>
    <row r="33" spans="1:264" s="792" customFormat="1" ht="15.95" customHeight="1">
      <c r="A33" s="256"/>
      <c r="B33" s="257">
        <v>43629</v>
      </c>
      <c r="C33" s="713" t="str">
        <f t="shared" si="6"/>
        <v>*PDR1907-0089*</v>
      </c>
      <c r="D33" s="672" t="s">
        <v>3979</v>
      </c>
      <c r="E33" s="256" t="s">
        <v>3978</v>
      </c>
      <c r="F33" s="256"/>
      <c r="G33" s="297" t="s">
        <v>1366</v>
      </c>
      <c r="H33" s="258" t="s">
        <v>1310</v>
      </c>
      <c r="I33" s="258" t="s">
        <v>1365</v>
      </c>
      <c r="J33" s="256">
        <v>420</v>
      </c>
      <c r="K33" s="257">
        <v>22839</v>
      </c>
      <c r="L33" s="258" t="s">
        <v>1609</v>
      </c>
      <c r="M33" s="260" t="s">
        <v>1364</v>
      </c>
      <c r="N33" s="672"/>
      <c r="O33" s="257"/>
      <c r="P33" s="257"/>
      <c r="Q33" s="257">
        <v>43629</v>
      </c>
      <c r="R33" s="257">
        <v>43655</v>
      </c>
      <c r="S33" s="256">
        <v>420</v>
      </c>
      <c r="T33" s="256"/>
      <c r="U33" s="256"/>
      <c r="V33" s="256"/>
      <c r="W33" s="259"/>
      <c r="X33" s="680" t="s">
        <v>3977</v>
      </c>
      <c r="Y33" s="260" t="s">
        <v>1313</v>
      </c>
      <c r="Z33" s="672">
        <v>630</v>
      </c>
      <c r="AA33" s="261">
        <v>1595</v>
      </c>
      <c r="AB33" s="329">
        <f t="shared" si="7"/>
        <v>21</v>
      </c>
      <c r="AC33" s="329">
        <f t="shared" si="11"/>
        <v>609.34285714285704</v>
      </c>
      <c r="AD33" s="340">
        <f t="shared" si="8"/>
        <v>18.155714285714282</v>
      </c>
      <c r="AE33" s="341">
        <f t="shared" si="9"/>
        <v>18</v>
      </c>
      <c r="AF33" s="340">
        <f t="shared" si="10"/>
        <v>18.093428571428568</v>
      </c>
      <c r="AG33" s="262" t="s">
        <v>1330</v>
      </c>
      <c r="AH33" s="846" t="s">
        <v>2</v>
      </c>
      <c r="AI33" s="846">
        <v>70</v>
      </c>
      <c r="AJ33" s="846">
        <v>15</v>
      </c>
      <c r="AK33" s="846">
        <v>20</v>
      </c>
      <c r="AL33" s="846" t="s">
        <v>2660</v>
      </c>
    </row>
    <row r="34" spans="1:264" s="792" customFormat="1" ht="18" customHeight="1">
      <c r="A34" s="256"/>
      <c r="B34" s="257">
        <v>43626</v>
      </c>
      <c r="C34" s="713" t="str">
        <f t="shared" si="6"/>
        <v>*PDR1907-0073*</v>
      </c>
      <c r="D34" s="672" t="s">
        <v>3750</v>
      </c>
      <c r="E34" s="256" t="s">
        <v>3749</v>
      </c>
      <c r="F34" s="256"/>
      <c r="G34" s="297" t="s">
        <v>3566</v>
      </c>
      <c r="H34" s="258" t="s">
        <v>1328</v>
      </c>
      <c r="I34" s="258" t="s">
        <v>3565</v>
      </c>
      <c r="J34" s="256">
        <v>2500</v>
      </c>
      <c r="K34" s="257">
        <v>22839</v>
      </c>
      <c r="L34" s="258" t="s">
        <v>1316</v>
      </c>
      <c r="M34" s="260" t="s">
        <v>3564</v>
      </c>
      <c r="N34" s="672"/>
      <c r="O34" s="257" t="s">
        <v>1291</v>
      </c>
      <c r="P34" s="257"/>
      <c r="Q34" s="741" t="s">
        <v>1980</v>
      </c>
      <c r="R34" s="257">
        <v>43655</v>
      </c>
      <c r="S34" s="256">
        <v>2500</v>
      </c>
      <c r="T34" s="256"/>
      <c r="U34" s="857" t="s">
        <v>3748</v>
      </c>
      <c r="V34" s="256"/>
      <c r="W34" s="259"/>
      <c r="X34" s="680" t="s">
        <v>1828</v>
      </c>
      <c r="Y34" s="260" t="s">
        <v>302</v>
      </c>
      <c r="Z34" s="672">
        <v>720</v>
      </c>
      <c r="AA34" s="261">
        <v>440</v>
      </c>
      <c r="AB34" s="329">
        <f t="shared" si="7"/>
        <v>50.714285714285715</v>
      </c>
      <c r="AC34" s="329">
        <f t="shared" si="11"/>
        <v>660.05714285714271</v>
      </c>
      <c r="AD34" s="340">
        <f t="shared" si="8"/>
        <v>19.000952380952377</v>
      </c>
      <c r="AE34" s="341">
        <f t="shared" si="9"/>
        <v>19</v>
      </c>
      <c r="AF34" s="340">
        <f t="shared" si="10"/>
        <v>19.000571428571426</v>
      </c>
      <c r="AG34" s="262" t="s">
        <v>1416</v>
      </c>
      <c r="AH34" s="846" t="s">
        <v>2</v>
      </c>
      <c r="AI34" s="846">
        <v>70</v>
      </c>
      <c r="AJ34" s="846">
        <v>15</v>
      </c>
      <c r="AK34" s="846">
        <v>20</v>
      </c>
      <c r="AL34" s="846" t="s">
        <v>2121</v>
      </c>
    </row>
    <row r="35" spans="1:264" s="792" customFormat="1" ht="18" customHeight="1">
      <c r="A35" s="256"/>
      <c r="B35" s="257">
        <v>43624</v>
      </c>
      <c r="C35" s="713" t="str">
        <f t="shared" si="6"/>
        <v>*PDR1907-0063*</v>
      </c>
      <c r="D35" s="672" t="s">
        <v>3617</v>
      </c>
      <c r="E35" s="256" t="s">
        <v>3616</v>
      </c>
      <c r="F35" s="256"/>
      <c r="G35" s="297" t="s">
        <v>1338</v>
      </c>
      <c r="H35" s="258" t="s">
        <v>1310</v>
      </c>
      <c r="I35" s="258" t="s">
        <v>1339</v>
      </c>
      <c r="J35" s="256">
        <v>860</v>
      </c>
      <c r="K35" s="257">
        <v>22839</v>
      </c>
      <c r="L35" s="258" t="s">
        <v>1613</v>
      </c>
      <c r="M35" s="260" t="s">
        <v>1574</v>
      </c>
      <c r="N35" s="672"/>
      <c r="O35" s="257" t="s">
        <v>1291</v>
      </c>
      <c r="P35" s="257"/>
      <c r="Q35" s="257"/>
      <c r="R35" s="257">
        <v>43655</v>
      </c>
      <c r="S35" s="256">
        <v>860</v>
      </c>
      <c r="T35" s="256"/>
      <c r="U35" s="256"/>
      <c r="V35" s="256"/>
      <c r="W35" s="259"/>
      <c r="X35" s="680" t="s">
        <v>1829</v>
      </c>
      <c r="Y35" s="260" t="s">
        <v>1340</v>
      </c>
      <c r="Z35" s="672">
        <v>580</v>
      </c>
      <c r="AA35" s="261">
        <v>1695</v>
      </c>
      <c r="AB35" s="329">
        <f t="shared" si="7"/>
        <v>27.285714285714285</v>
      </c>
      <c r="AC35" s="329">
        <f t="shared" si="11"/>
        <v>687.34285714285704</v>
      </c>
      <c r="AD35" s="340">
        <f t="shared" si="8"/>
        <v>19.455714285714286</v>
      </c>
      <c r="AE35" s="341">
        <f t="shared" si="9"/>
        <v>19</v>
      </c>
      <c r="AF35" s="340">
        <f t="shared" si="10"/>
        <v>19.273428571428571</v>
      </c>
      <c r="AG35" s="262" t="s">
        <v>1330</v>
      </c>
      <c r="AH35" s="846" t="s">
        <v>2</v>
      </c>
      <c r="AI35" s="846">
        <v>70</v>
      </c>
      <c r="AJ35" s="846">
        <v>15</v>
      </c>
      <c r="AK35" s="846">
        <v>20</v>
      </c>
      <c r="AL35" s="846" t="s">
        <v>1652</v>
      </c>
    </row>
    <row r="36" spans="1:264" s="792" customFormat="1" ht="18" customHeight="1">
      <c r="A36" s="263"/>
      <c r="B36" s="275">
        <v>43567</v>
      </c>
      <c r="C36" s="289" t="str">
        <f t="shared" si="6"/>
        <v>*PDR1907-0007*</v>
      </c>
      <c r="D36" s="265" t="s">
        <v>2254</v>
      </c>
      <c r="E36" s="263" t="s">
        <v>2253</v>
      </c>
      <c r="F36" s="263"/>
      <c r="G36" s="266" t="s">
        <v>2252</v>
      </c>
      <c r="H36" s="267" t="s">
        <v>1350</v>
      </c>
      <c r="I36" s="267" t="s">
        <v>2251</v>
      </c>
      <c r="J36" s="263">
        <v>1650</v>
      </c>
      <c r="K36" s="264">
        <v>43658</v>
      </c>
      <c r="L36" s="267" t="s">
        <v>1526</v>
      </c>
      <c r="M36" s="269" t="s">
        <v>2250</v>
      </c>
      <c r="N36" s="265"/>
      <c r="O36" s="275" t="s">
        <v>1291</v>
      </c>
      <c r="P36" s="275"/>
      <c r="Q36" s="275"/>
      <c r="R36" s="275">
        <v>43655</v>
      </c>
      <c r="S36" s="276">
        <v>1653</v>
      </c>
      <c r="T36" s="276"/>
      <c r="U36" s="263"/>
      <c r="V36" s="263"/>
      <c r="W36" s="268"/>
      <c r="X36" s="677" t="s">
        <v>1828</v>
      </c>
      <c r="Y36" s="269" t="s">
        <v>1524</v>
      </c>
      <c r="Z36" s="265">
        <v>624</v>
      </c>
      <c r="AA36" s="270">
        <v>2035</v>
      </c>
      <c r="AB36" s="329">
        <f t="shared" si="7"/>
        <v>38.614285714285714</v>
      </c>
      <c r="AC36" s="329">
        <f t="shared" si="11"/>
        <v>725.9571428571428</v>
      </c>
      <c r="AD36" s="340">
        <f t="shared" si="8"/>
        <v>20.099285714285713</v>
      </c>
      <c r="AE36" s="341">
        <f t="shared" si="9"/>
        <v>20</v>
      </c>
      <c r="AF36" s="340">
        <f t="shared" si="10"/>
        <v>20.059571428571427</v>
      </c>
      <c r="AG36" s="271" t="s">
        <v>1330</v>
      </c>
      <c r="AH36" s="290" t="s">
        <v>2</v>
      </c>
      <c r="AI36" s="846">
        <v>70</v>
      </c>
      <c r="AJ36" s="290">
        <v>15</v>
      </c>
      <c r="AK36" s="290">
        <v>10</v>
      </c>
      <c r="AL36" s="290" t="s">
        <v>2249</v>
      </c>
      <c r="AM36" s="294"/>
      <c r="AN36" s="294"/>
      <c r="AO36" s="294"/>
      <c r="AP36" s="294"/>
      <c r="AQ36" s="294"/>
      <c r="AR36" s="294"/>
      <c r="AS36" s="294"/>
      <c r="AT36" s="294"/>
      <c r="AU36" s="294"/>
      <c r="AV36" s="294"/>
      <c r="AW36" s="294"/>
      <c r="AX36" s="294"/>
      <c r="AY36" s="294"/>
      <c r="AZ36" s="294"/>
      <c r="BA36" s="294"/>
      <c r="BB36" s="294"/>
      <c r="BC36" s="294"/>
      <c r="BD36" s="294"/>
      <c r="BE36" s="294"/>
      <c r="BF36" s="294"/>
      <c r="BG36" s="294"/>
      <c r="BH36" s="294"/>
      <c r="BI36" s="294"/>
      <c r="BJ36" s="294"/>
      <c r="BK36" s="294"/>
      <c r="BL36" s="294"/>
      <c r="BM36" s="294"/>
      <c r="BN36" s="294"/>
      <c r="BO36" s="294"/>
      <c r="BP36" s="294"/>
      <c r="BQ36" s="294"/>
      <c r="BR36" s="294"/>
      <c r="BS36" s="294"/>
      <c r="BT36" s="294"/>
      <c r="BU36" s="294"/>
      <c r="BV36" s="294"/>
      <c r="BW36" s="294"/>
      <c r="BX36" s="294"/>
      <c r="BY36" s="294"/>
      <c r="BZ36" s="294"/>
      <c r="CA36" s="294"/>
      <c r="CB36" s="294"/>
      <c r="CC36" s="294"/>
      <c r="CD36" s="294"/>
      <c r="CE36" s="294"/>
      <c r="CF36" s="294"/>
      <c r="CG36" s="294"/>
      <c r="CH36" s="294"/>
      <c r="CI36" s="294"/>
      <c r="CJ36" s="294"/>
      <c r="CK36" s="294"/>
      <c r="CL36" s="294"/>
      <c r="CM36" s="294"/>
      <c r="CN36" s="294"/>
      <c r="CO36" s="294"/>
      <c r="CP36" s="294"/>
      <c r="CQ36" s="294"/>
      <c r="CR36" s="294"/>
      <c r="CS36" s="294"/>
      <c r="CT36" s="294"/>
      <c r="CU36" s="294"/>
      <c r="CV36" s="294"/>
      <c r="CW36" s="294"/>
      <c r="CX36" s="294"/>
      <c r="CY36" s="294"/>
      <c r="CZ36" s="294"/>
      <c r="DA36" s="294"/>
      <c r="DB36" s="294"/>
      <c r="DC36" s="294"/>
      <c r="DD36" s="294"/>
      <c r="DE36" s="294"/>
      <c r="DF36" s="294"/>
      <c r="DG36" s="294"/>
      <c r="DH36" s="294"/>
      <c r="DI36" s="294"/>
      <c r="DJ36" s="294"/>
      <c r="DK36" s="294"/>
      <c r="DL36" s="294"/>
      <c r="DM36" s="294"/>
      <c r="DN36" s="294"/>
      <c r="DO36" s="294"/>
      <c r="DP36" s="294"/>
      <c r="DQ36" s="294"/>
      <c r="DR36" s="294"/>
      <c r="DS36" s="294"/>
      <c r="DT36" s="294"/>
      <c r="DU36" s="294"/>
      <c r="DV36" s="294"/>
      <c r="DW36" s="294"/>
      <c r="DX36" s="294"/>
      <c r="DY36" s="294"/>
      <c r="DZ36" s="294"/>
      <c r="EA36" s="294"/>
      <c r="EB36" s="294"/>
      <c r="EC36" s="294"/>
      <c r="ED36" s="294"/>
      <c r="EE36" s="294"/>
      <c r="EF36" s="294"/>
      <c r="EG36" s="294"/>
      <c r="EH36" s="294"/>
      <c r="EI36" s="294"/>
      <c r="EJ36" s="294"/>
      <c r="EK36" s="294"/>
      <c r="EL36" s="294"/>
      <c r="EM36" s="294"/>
      <c r="EN36" s="294"/>
      <c r="EO36" s="294"/>
      <c r="EP36" s="294"/>
      <c r="EQ36" s="294"/>
      <c r="ER36" s="294"/>
      <c r="ES36" s="294"/>
      <c r="ET36" s="294"/>
      <c r="EU36" s="294"/>
      <c r="EV36" s="294"/>
      <c r="EW36" s="294"/>
      <c r="EX36" s="294"/>
      <c r="EY36" s="294"/>
      <c r="EZ36" s="294"/>
      <c r="FA36" s="294"/>
      <c r="FB36" s="294"/>
      <c r="FC36" s="294"/>
      <c r="FD36" s="294"/>
      <c r="FE36" s="294"/>
      <c r="FF36" s="294"/>
      <c r="FG36" s="294"/>
      <c r="FH36" s="294"/>
      <c r="FI36" s="294"/>
      <c r="FJ36" s="294"/>
      <c r="FK36" s="294"/>
      <c r="FL36" s="294"/>
      <c r="FM36" s="294"/>
      <c r="FN36" s="294"/>
      <c r="FO36" s="294"/>
      <c r="FP36" s="294"/>
      <c r="FQ36" s="294"/>
      <c r="FR36" s="294"/>
      <c r="FS36" s="294"/>
      <c r="FT36" s="294"/>
      <c r="FU36" s="294"/>
      <c r="FV36" s="294"/>
      <c r="FW36" s="294"/>
      <c r="FX36" s="294"/>
      <c r="FY36" s="294"/>
      <c r="FZ36" s="294"/>
      <c r="GA36" s="294"/>
      <c r="GB36" s="294"/>
      <c r="GC36" s="294"/>
      <c r="GD36" s="294"/>
      <c r="GE36" s="294"/>
      <c r="GF36" s="294"/>
      <c r="GG36" s="294"/>
      <c r="GH36" s="294"/>
      <c r="GI36" s="294"/>
      <c r="GJ36" s="294"/>
      <c r="GK36" s="294"/>
      <c r="GL36" s="294"/>
      <c r="GM36" s="294"/>
      <c r="GN36" s="294"/>
      <c r="GO36" s="294"/>
      <c r="GP36" s="294"/>
      <c r="GQ36" s="294"/>
      <c r="GR36" s="294"/>
      <c r="GS36" s="294"/>
      <c r="GT36" s="294"/>
      <c r="GU36" s="294"/>
      <c r="GV36" s="294"/>
      <c r="GW36" s="294"/>
      <c r="GX36" s="294"/>
      <c r="GY36" s="294"/>
      <c r="GZ36" s="294"/>
      <c r="HA36" s="294"/>
      <c r="HB36" s="294"/>
      <c r="HC36" s="294"/>
      <c r="HD36" s="294"/>
      <c r="HE36" s="294"/>
      <c r="HF36" s="294"/>
      <c r="HG36" s="294"/>
      <c r="HH36" s="294"/>
      <c r="HI36" s="294"/>
      <c r="HJ36" s="294"/>
      <c r="HK36" s="294"/>
      <c r="HL36" s="294"/>
      <c r="HM36" s="294"/>
      <c r="HN36" s="294"/>
      <c r="HO36" s="294"/>
      <c r="HP36" s="294"/>
      <c r="HQ36" s="294"/>
      <c r="HR36" s="294"/>
      <c r="HS36" s="294"/>
      <c r="HT36" s="294"/>
      <c r="HU36" s="294"/>
      <c r="HV36" s="294"/>
      <c r="HW36" s="294"/>
      <c r="HX36" s="294"/>
      <c r="HY36" s="294"/>
      <c r="HZ36" s="294"/>
      <c r="IA36" s="294"/>
      <c r="IB36" s="294"/>
      <c r="IC36" s="294"/>
      <c r="ID36" s="294"/>
      <c r="IE36" s="294"/>
      <c r="IF36" s="294"/>
      <c r="IG36" s="294"/>
      <c r="IH36" s="294"/>
      <c r="II36" s="294"/>
      <c r="IJ36" s="294"/>
      <c r="IK36" s="294"/>
      <c r="IL36" s="294"/>
      <c r="IM36" s="294"/>
      <c r="IN36" s="294"/>
      <c r="IO36" s="294"/>
      <c r="IP36" s="294"/>
      <c r="IQ36" s="294"/>
      <c r="IR36" s="294"/>
      <c r="IS36" s="294"/>
      <c r="IT36" s="294"/>
      <c r="IU36" s="294"/>
      <c r="IV36" s="294"/>
      <c r="IW36" s="294"/>
      <c r="IX36" s="294"/>
      <c r="IY36" s="294"/>
      <c r="IZ36" s="294"/>
      <c r="JA36" s="294"/>
      <c r="JB36" s="294"/>
      <c r="JC36" s="294"/>
      <c r="JD36" s="294"/>
    </row>
    <row r="37" spans="1:264" s="273" customFormat="1" ht="18" customHeight="1">
      <c r="A37" s="256"/>
      <c r="B37" s="257">
        <v>43619</v>
      </c>
      <c r="C37" s="713" t="str">
        <f t="shared" si="6"/>
        <v>*PDR1907-0037*</v>
      </c>
      <c r="D37" s="672" t="s">
        <v>3179</v>
      </c>
      <c r="E37" s="256" t="s">
        <v>3178</v>
      </c>
      <c r="F37" s="256"/>
      <c r="G37" s="297" t="s">
        <v>2056</v>
      </c>
      <c r="H37" s="258" t="s">
        <v>1310</v>
      </c>
      <c r="I37" s="258" t="s">
        <v>2055</v>
      </c>
      <c r="J37" s="256">
        <v>500</v>
      </c>
      <c r="K37" s="257">
        <v>43658</v>
      </c>
      <c r="L37" s="258" t="s">
        <v>1894</v>
      </c>
      <c r="M37" s="260" t="s">
        <v>2054</v>
      </c>
      <c r="N37" s="672"/>
      <c r="O37" s="257" t="s">
        <v>1291</v>
      </c>
      <c r="P37" s="257"/>
      <c r="Q37" s="257"/>
      <c r="R37" s="257">
        <v>43655</v>
      </c>
      <c r="S37" s="256">
        <v>505</v>
      </c>
      <c r="T37" s="256"/>
      <c r="U37" s="256"/>
      <c r="V37" s="256"/>
      <c r="W37" s="259"/>
      <c r="X37" s="680" t="s">
        <v>1829</v>
      </c>
      <c r="Y37" s="260" t="s">
        <v>495</v>
      </c>
      <c r="Z37" s="672">
        <v>606</v>
      </c>
      <c r="AA37" s="261">
        <v>1647</v>
      </c>
      <c r="AB37" s="329">
        <f t="shared" si="7"/>
        <v>22.214285714285715</v>
      </c>
      <c r="AC37" s="329">
        <f t="shared" si="11"/>
        <v>748.17142857142846</v>
      </c>
      <c r="AD37" s="340">
        <f t="shared" si="8"/>
        <v>20.469523809523807</v>
      </c>
      <c r="AE37" s="341">
        <f t="shared" si="9"/>
        <v>20</v>
      </c>
      <c r="AF37" s="340">
        <f t="shared" si="10"/>
        <v>20.281714285714283</v>
      </c>
      <c r="AG37" s="262" t="s">
        <v>1330</v>
      </c>
      <c r="AH37" s="290" t="s">
        <v>2</v>
      </c>
      <c r="AI37" s="846">
        <v>70</v>
      </c>
      <c r="AJ37" s="846">
        <v>15</v>
      </c>
      <c r="AK37" s="846">
        <v>0</v>
      </c>
      <c r="AL37" s="846" t="s">
        <v>2053</v>
      </c>
      <c r="AM37" s="792"/>
      <c r="AN37" s="792"/>
      <c r="AO37" s="792"/>
      <c r="AP37" s="792"/>
      <c r="AQ37" s="792"/>
      <c r="AR37" s="792"/>
      <c r="AS37" s="792"/>
      <c r="AT37" s="792"/>
      <c r="AU37" s="792"/>
      <c r="AV37" s="792"/>
      <c r="AW37" s="792"/>
      <c r="AX37" s="792"/>
      <c r="AY37" s="792"/>
      <c r="AZ37" s="792"/>
      <c r="BA37" s="792"/>
      <c r="BB37" s="792"/>
      <c r="BC37" s="792"/>
      <c r="BD37" s="792"/>
      <c r="BE37" s="792"/>
      <c r="BF37" s="792"/>
      <c r="BG37" s="792"/>
      <c r="BH37" s="792"/>
      <c r="BI37" s="792"/>
      <c r="BJ37" s="792"/>
      <c r="BK37" s="792"/>
      <c r="BL37" s="792"/>
      <c r="BM37" s="792"/>
      <c r="BN37" s="792"/>
      <c r="BO37" s="792"/>
      <c r="BP37" s="792"/>
      <c r="BQ37" s="792"/>
      <c r="BR37" s="792"/>
      <c r="BS37" s="792"/>
      <c r="BT37" s="792"/>
      <c r="BU37" s="792"/>
      <c r="BV37" s="792"/>
      <c r="BW37" s="792"/>
      <c r="BX37" s="792"/>
      <c r="BY37" s="792"/>
      <c r="BZ37" s="792"/>
      <c r="CA37" s="792"/>
      <c r="CB37" s="792"/>
      <c r="CC37" s="792"/>
      <c r="CD37" s="792"/>
      <c r="CE37" s="792"/>
      <c r="CF37" s="792"/>
      <c r="CG37" s="792"/>
      <c r="CH37" s="792"/>
      <c r="CI37" s="792"/>
      <c r="CJ37" s="792"/>
      <c r="CK37" s="792"/>
      <c r="CL37" s="792"/>
      <c r="CM37" s="792"/>
      <c r="CN37" s="792"/>
      <c r="CO37" s="792"/>
      <c r="CP37" s="792"/>
      <c r="CQ37" s="792"/>
      <c r="CR37" s="792"/>
      <c r="CS37" s="792"/>
      <c r="CT37" s="792"/>
      <c r="CU37" s="792"/>
      <c r="CV37" s="792"/>
      <c r="CW37" s="792"/>
      <c r="CX37" s="792"/>
      <c r="CY37" s="792"/>
      <c r="CZ37" s="792"/>
      <c r="DA37" s="792"/>
      <c r="DB37" s="792"/>
      <c r="DC37" s="792"/>
      <c r="DD37" s="792"/>
      <c r="DE37" s="792"/>
      <c r="DF37" s="792"/>
      <c r="DG37" s="792"/>
      <c r="DH37" s="792"/>
      <c r="DI37" s="792"/>
      <c r="DJ37" s="792"/>
      <c r="DK37" s="792"/>
      <c r="DL37" s="792"/>
      <c r="DM37" s="792"/>
      <c r="DN37" s="792"/>
      <c r="DO37" s="792"/>
      <c r="DP37" s="792"/>
      <c r="DQ37" s="792"/>
      <c r="DR37" s="792"/>
      <c r="DS37" s="792"/>
      <c r="DT37" s="792"/>
      <c r="DU37" s="792"/>
      <c r="DV37" s="792"/>
      <c r="DW37" s="792"/>
      <c r="DX37" s="792"/>
      <c r="DY37" s="792"/>
      <c r="DZ37" s="792"/>
      <c r="EA37" s="792"/>
      <c r="EB37" s="792"/>
      <c r="EC37" s="792"/>
      <c r="ED37" s="792"/>
      <c r="EE37" s="792"/>
      <c r="EF37" s="792"/>
      <c r="EG37" s="792"/>
      <c r="EH37" s="792"/>
      <c r="EI37" s="792"/>
      <c r="EJ37" s="792"/>
      <c r="EK37" s="792"/>
      <c r="EL37" s="792"/>
      <c r="EM37" s="792"/>
      <c r="EN37" s="792"/>
      <c r="EO37" s="792"/>
      <c r="EP37" s="792"/>
      <c r="EQ37" s="792"/>
      <c r="ER37" s="792"/>
      <c r="ES37" s="792"/>
      <c r="ET37" s="792"/>
      <c r="EU37" s="792"/>
      <c r="EV37" s="792"/>
      <c r="EW37" s="792"/>
      <c r="EX37" s="792"/>
      <c r="EY37" s="792"/>
      <c r="EZ37" s="792"/>
      <c r="FA37" s="792"/>
      <c r="FB37" s="792"/>
      <c r="FC37" s="792"/>
      <c r="FD37" s="792"/>
      <c r="FE37" s="792"/>
      <c r="FF37" s="792"/>
      <c r="FG37" s="792"/>
      <c r="FH37" s="792"/>
      <c r="FI37" s="792"/>
      <c r="FJ37" s="792"/>
      <c r="FK37" s="792"/>
      <c r="FL37" s="792"/>
      <c r="FM37" s="792"/>
      <c r="FN37" s="792"/>
      <c r="FO37" s="792"/>
      <c r="FP37" s="792"/>
      <c r="FQ37" s="792"/>
      <c r="FR37" s="792"/>
      <c r="FS37" s="792"/>
      <c r="FT37" s="792"/>
      <c r="FU37" s="792"/>
      <c r="FV37" s="792"/>
      <c r="FW37" s="792"/>
      <c r="FX37" s="792"/>
      <c r="FY37" s="792"/>
      <c r="FZ37" s="792"/>
      <c r="GA37" s="792"/>
      <c r="GB37" s="792"/>
      <c r="GC37" s="792"/>
      <c r="GD37" s="792"/>
      <c r="GE37" s="792"/>
      <c r="GF37" s="792"/>
      <c r="GG37" s="792"/>
      <c r="GH37" s="792"/>
      <c r="GI37" s="792"/>
      <c r="GJ37" s="792"/>
      <c r="GK37" s="792"/>
      <c r="GL37" s="792"/>
      <c r="GM37" s="792"/>
      <c r="GN37" s="792"/>
      <c r="GO37" s="792"/>
      <c r="GP37" s="792"/>
      <c r="GQ37" s="792"/>
      <c r="GR37" s="792"/>
      <c r="GS37" s="792"/>
      <c r="GT37" s="792"/>
      <c r="GU37" s="792"/>
      <c r="GV37" s="792"/>
      <c r="GW37" s="792"/>
      <c r="GX37" s="792"/>
      <c r="GY37" s="792"/>
      <c r="GZ37" s="792"/>
      <c r="HA37" s="792"/>
      <c r="HB37" s="792"/>
      <c r="HC37" s="792"/>
      <c r="HD37" s="792"/>
      <c r="HE37" s="792"/>
      <c r="HF37" s="792"/>
      <c r="HG37" s="792"/>
      <c r="HH37" s="792"/>
      <c r="HI37" s="792"/>
      <c r="HJ37" s="792"/>
      <c r="HK37" s="792"/>
      <c r="HL37" s="792"/>
      <c r="HM37" s="792"/>
      <c r="HN37" s="792"/>
      <c r="HO37" s="792"/>
      <c r="HP37" s="792"/>
      <c r="HQ37" s="792"/>
      <c r="HR37" s="792"/>
      <c r="HS37" s="792"/>
      <c r="HT37" s="792"/>
      <c r="HU37" s="792"/>
      <c r="HV37" s="792"/>
      <c r="HW37" s="792"/>
      <c r="HX37" s="792"/>
      <c r="HY37" s="792"/>
      <c r="HZ37" s="792"/>
      <c r="IA37" s="792"/>
      <c r="IB37" s="792"/>
      <c r="IC37" s="792"/>
      <c r="ID37" s="792"/>
      <c r="IE37" s="792"/>
      <c r="IF37" s="792"/>
      <c r="IG37" s="792"/>
      <c r="IH37" s="792"/>
      <c r="II37" s="792"/>
      <c r="IJ37" s="792"/>
      <c r="IK37" s="792"/>
      <c r="IL37" s="792"/>
      <c r="IM37" s="792"/>
      <c r="IN37" s="792"/>
      <c r="IO37" s="792"/>
      <c r="IP37" s="792"/>
      <c r="IQ37" s="792"/>
      <c r="IR37" s="792"/>
      <c r="IS37" s="792"/>
      <c r="IT37" s="792"/>
      <c r="IU37" s="792"/>
      <c r="IV37" s="792"/>
      <c r="IW37" s="792"/>
      <c r="IX37" s="792"/>
      <c r="IY37" s="792"/>
      <c r="IZ37" s="792"/>
      <c r="JA37" s="792"/>
      <c r="JB37" s="792"/>
      <c r="JC37" s="792"/>
      <c r="JD37" s="792"/>
    </row>
    <row r="38" spans="1:264" s="295" customFormat="1" ht="18" customHeight="1">
      <c r="A38" s="256"/>
      <c r="B38" s="257">
        <v>43626</v>
      </c>
      <c r="C38" s="713" t="str">
        <f t="shared" si="6"/>
        <v>*PDR1907-0079*</v>
      </c>
      <c r="D38" s="672" t="s">
        <v>3742</v>
      </c>
      <c r="E38" s="256" t="s">
        <v>3741</v>
      </c>
      <c r="F38" s="256"/>
      <c r="G38" s="297" t="s">
        <v>1498</v>
      </c>
      <c r="H38" s="258" t="s">
        <v>1350</v>
      </c>
      <c r="I38" s="258" t="s">
        <v>1848</v>
      </c>
      <c r="J38" s="256">
        <v>2000</v>
      </c>
      <c r="K38" s="257">
        <v>22839</v>
      </c>
      <c r="L38" s="258" t="s">
        <v>1695</v>
      </c>
      <c r="M38" s="260" t="s">
        <v>1521</v>
      </c>
      <c r="N38" s="672"/>
      <c r="O38" s="257" t="s">
        <v>1291</v>
      </c>
      <c r="P38" s="257"/>
      <c r="Q38" s="257"/>
      <c r="R38" s="257">
        <v>43656</v>
      </c>
      <c r="S38" s="256">
        <v>2000</v>
      </c>
      <c r="T38" s="256"/>
      <c r="U38" s="256"/>
      <c r="V38" s="256"/>
      <c r="W38" s="259"/>
      <c r="X38" s="680" t="s">
        <v>1828</v>
      </c>
      <c r="Y38" s="260" t="s">
        <v>1380</v>
      </c>
      <c r="Z38" s="672">
        <v>550</v>
      </c>
      <c r="AA38" s="261">
        <v>1293</v>
      </c>
      <c r="AB38" s="329">
        <f t="shared" si="7"/>
        <v>43.571428571428569</v>
      </c>
      <c r="AC38" s="329">
        <f t="shared" si="11"/>
        <v>791.74285714285702</v>
      </c>
      <c r="AD38" s="340">
        <f t="shared" si="8"/>
        <v>21.195714285714281</v>
      </c>
      <c r="AE38" s="341">
        <f t="shared" si="9"/>
        <v>21</v>
      </c>
      <c r="AF38" s="340">
        <f t="shared" si="10"/>
        <v>21.117428571428569</v>
      </c>
      <c r="AG38" s="262" t="s">
        <v>1330</v>
      </c>
      <c r="AH38" s="846" t="s">
        <v>2</v>
      </c>
      <c r="AI38" s="846">
        <v>70</v>
      </c>
      <c r="AJ38" s="846">
        <v>15</v>
      </c>
      <c r="AK38" s="846">
        <v>10</v>
      </c>
      <c r="AL38" s="846" t="s">
        <v>1740</v>
      </c>
      <c r="AM38" s="792"/>
      <c r="AN38" s="792"/>
      <c r="AO38" s="792"/>
      <c r="AP38" s="792"/>
      <c r="AQ38" s="792"/>
      <c r="AR38" s="792"/>
      <c r="AS38" s="792"/>
      <c r="AT38" s="792"/>
      <c r="AU38" s="792"/>
      <c r="AV38" s="792"/>
      <c r="AW38" s="792"/>
      <c r="AX38" s="792"/>
      <c r="AY38" s="792"/>
      <c r="AZ38" s="792"/>
      <c r="BA38" s="792"/>
      <c r="BB38" s="792"/>
      <c r="BC38" s="792"/>
      <c r="BD38" s="792"/>
      <c r="BE38" s="792"/>
      <c r="BF38" s="792"/>
      <c r="BG38" s="792"/>
      <c r="BH38" s="792"/>
      <c r="BI38" s="792"/>
      <c r="BJ38" s="792"/>
      <c r="BK38" s="792"/>
      <c r="BL38" s="792"/>
      <c r="BM38" s="792"/>
      <c r="BN38" s="792"/>
      <c r="BO38" s="792"/>
      <c r="BP38" s="792"/>
      <c r="BQ38" s="792"/>
      <c r="BR38" s="792"/>
      <c r="BS38" s="792"/>
      <c r="BT38" s="792"/>
      <c r="BU38" s="792"/>
      <c r="BV38" s="792"/>
      <c r="BW38" s="792"/>
      <c r="BX38" s="792"/>
      <c r="BY38" s="792"/>
      <c r="BZ38" s="792"/>
      <c r="CA38" s="792"/>
      <c r="CB38" s="792"/>
      <c r="CC38" s="792"/>
      <c r="CD38" s="792"/>
      <c r="CE38" s="792"/>
      <c r="CF38" s="792"/>
      <c r="CG38" s="792"/>
      <c r="CH38" s="792"/>
      <c r="CI38" s="792"/>
      <c r="CJ38" s="792"/>
      <c r="CK38" s="792"/>
      <c r="CL38" s="792"/>
      <c r="CM38" s="792"/>
      <c r="CN38" s="792"/>
      <c r="CO38" s="792"/>
      <c r="CP38" s="792"/>
      <c r="CQ38" s="792"/>
      <c r="CR38" s="792"/>
      <c r="CS38" s="792"/>
      <c r="CT38" s="792"/>
      <c r="CU38" s="792"/>
      <c r="CV38" s="792"/>
      <c r="CW38" s="792"/>
      <c r="CX38" s="792"/>
      <c r="CY38" s="792"/>
      <c r="CZ38" s="792"/>
      <c r="DA38" s="792"/>
      <c r="DB38" s="792"/>
      <c r="DC38" s="792"/>
      <c r="DD38" s="792"/>
      <c r="DE38" s="792"/>
      <c r="DF38" s="792"/>
      <c r="DG38" s="792"/>
      <c r="DH38" s="792"/>
      <c r="DI38" s="792"/>
      <c r="DJ38" s="792"/>
      <c r="DK38" s="792"/>
      <c r="DL38" s="792"/>
      <c r="DM38" s="792"/>
      <c r="DN38" s="792"/>
      <c r="DO38" s="792"/>
      <c r="DP38" s="792"/>
      <c r="DQ38" s="792"/>
      <c r="DR38" s="792"/>
      <c r="DS38" s="792"/>
      <c r="DT38" s="792"/>
      <c r="DU38" s="792"/>
      <c r="DV38" s="792"/>
      <c r="DW38" s="792"/>
      <c r="DX38" s="792"/>
      <c r="DY38" s="792"/>
      <c r="DZ38" s="792"/>
      <c r="EA38" s="792"/>
      <c r="EB38" s="792"/>
      <c r="EC38" s="792"/>
      <c r="ED38" s="792"/>
      <c r="EE38" s="792"/>
      <c r="EF38" s="792"/>
      <c r="EG38" s="792"/>
      <c r="EH38" s="792"/>
      <c r="EI38" s="792"/>
      <c r="EJ38" s="792"/>
      <c r="EK38" s="792"/>
      <c r="EL38" s="792"/>
      <c r="EM38" s="792"/>
      <c r="EN38" s="792"/>
      <c r="EO38" s="792"/>
      <c r="EP38" s="792"/>
      <c r="EQ38" s="792"/>
      <c r="ER38" s="792"/>
      <c r="ES38" s="792"/>
      <c r="ET38" s="792"/>
      <c r="EU38" s="792"/>
      <c r="EV38" s="792"/>
      <c r="EW38" s="792"/>
      <c r="EX38" s="792"/>
      <c r="EY38" s="792"/>
      <c r="EZ38" s="792"/>
      <c r="FA38" s="792"/>
      <c r="FB38" s="792"/>
      <c r="FC38" s="792"/>
      <c r="FD38" s="792"/>
      <c r="FE38" s="792"/>
      <c r="FF38" s="792"/>
      <c r="FG38" s="792"/>
      <c r="FH38" s="792"/>
      <c r="FI38" s="792"/>
      <c r="FJ38" s="792"/>
      <c r="FK38" s="792"/>
      <c r="FL38" s="792"/>
      <c r="FM38" s="792"/>
      <c r="FN38" s="792"/>
      <c r="FO38" s="792"/>
      <c r="FP38" s="792"/>
      <c r="FQ38" s="792"/>
      <c r="FR38" s="792"/>
      <c r="FS38" s="792"/>
      <c r="FT38" s="792"/>
      <c r="FU38" s="792"/>
      <c r="FV38" s="792"/>
      <c r="FW38" s="792"/>
      <c r="FX38" s="792"/>
      <c r="FY38" s="792"/>
      <c r="FZ38" s="792"/>
      <c r="GA38" s="792"/>
      <c r="GB38" s="792"/>
      <c r="GC38" s="792"/>
      <c r="GD38" s="792"/>
      <c r="GE38" s="792"/>
      <c r="GF38" s="792"/>
      <c r="GG38" s="792"/>
      <c r="GH38" s="792"/>
      <c r="GI38" s="792"/>
      <c r="GJ38" s="792"/>
      <c r="GK38" s="792"/>
      <c r="GL38" s="792"/>
      <c r="GM38" s="792"/>
      <c r="GN38" s="792"/>
      <c r="GO38" s="792"/>
      <c r="GP38" s="792"/>
      <c r="GQ38" s="792"/>
      <c r="GR38" s="792"/>
      <c r="GS38" s="792"/>
      <c r="GT38" s="792"/>
      <c r="GU38" s="792"/>
      <c r="GV38" s="792"/>
      <c r="GW38" s="792"/>
      <c r="GX38" s="792"/>
      <c r="GY38" s="792"/>
      <c r="GZ38" s="792"/>
      <c r="HA38" s="792"/>
      <c r="HB38" s="792"/>
      <c r="HC38" s="792"/>
      <c r="HD38" s="792"/>
      <c r="HE38" s="792"/>
      <c r="HF38" s="792"/>
      <c r="HG38" s="792"/>
      <c r="HH38" s="792"/>
      <c r="HI38" s="792"/>
      <c r="HJ38" s="792"/>
      <c r="HK38" s="792"/>
      <c r="HL38" s="792"/>
      <c r="HM38" s="792"/>
      <c r="HN38" s="792"/>
      <c r="HO38" s="792"/>
      <c r="HP38" s="792"/>
      <c r="HQ38" s="792"/>
      <c r="HR38" s="792"/>
      <c r="HS38" s="792"/>
      <c r="HT38" s="792"/>
      <c r="HU38" s="792"/>
      <c r="HV38" s="792"/>
      <c r="HW38" s="792"/>
      <c r="HX38" s="792"/>
      <c r="HY38" s="792"/>
      <c r="HZ38" s="792"/>
      <c r="IA38" s="792"/>
      <c r="IB38" s="792"/>
      <c r="IC38" s="792"/>
      <c r="ID38" s="792"/>
      <c r="IE38" s="792"/>
      <c r="IF38" s="792"/>
      <c r="IG38" s="792"/>
      <c r="IH38" s="792"/>
      <c r="II38" s="792"/>
      <c r="IJ38" s="792"/>
      <c r="IK38" s="792"/>
      <c r="IL38" s="792"/>
      <c r="IM38" s="792"/>
      <c r="IN38" s="792"/>
      <c r="IO38" s="792"/>
      <c r="IP38" s="792"/>
      <c r="IQ38" s="792"/>
      <c r="IR38" s="792"/>
      <c r="IS38" s="792"/>
      <c r="IT38" s="792"/>
      <c r="IU38" s="792"/>
      <c r="IV38" s="792"/>
      <c r="IW38" s="792"/>
      <c r="IX38" s="792"/>
      <c r="IY38" s="792"/>
      <c r="IZ38" s="792"/>
      <c r="JA38" s="792"/>
      <c r="JB38" s="792"/>
      <c r="JC38" s="792"/>
      <c r="JD38" s="792"/>
    </row>
    <row r="39" spans="1:264" s="295" customFormat="1" ht="18" customHeight="1">
      <c r="A39" s="256"/>
      <c r="B39" s="257">
        <v>43624</v>
      </c>
      <c r="C39" s="713" t="str">
        <f t="shared" si="6"/>
        <v>*PDR1907-0071*</v>
      </c>
      <c r="D39" s="672" t="s">
        <v>3649</v>
      </c>
      <c r="E39" s="256" t="s">
        <v>3648</v>
      </c>
      <c r="F39" s="256"/>
      <c r="G39" s="297" t="s">
        <v>3647</v>
      </c>
      <c r="H39" s="258" t="s">
        <v>1328</v>
      </c>
      <c r="I39" s="258" t="s">
        <v>3646</v>
      </c>
      <c r="J39" s="256">
        <v>2200</v>
      </c>
      <c r="K39" s="257">
        <v>22840</v>
      </c>
      <c r="L39" s="258" t="s">
        <v>3645</v>
      </c>
      <c r="M39" s="260" t="s">
        <v>3644</v>
      </c>
      <c r="N39" s="672">
        <v>1368</v>
      </c>
      <c r="O39" s="257" t="s">
        <v>1291</v>
      </c>
      <c r="P39" s="257"/>
      <c r="Q39" s="257"/>
      <c r="R39" s="257">
        <v>43656</v>
      </c>
      <c r="S39" s="256">
        <v>2200</v>
      </c>
      <c r="T39" s="256"/>
      <c r="U39" s="256"/>
      <c r="V39" s="256"/>
      <c r="W39" s="259"/>
      <c r="X39" s="680" t="s">
        <v>1828</v>
      </c>
      <c r="Y39" s="260" t="s">
        <v>3643</v>
      </c>
      <c r="Z39" s="672">
        <v>1058</v>
      </c>
      <c r="AA39" s="261">
        <v>1274</v>
      </c>
      <c r="AB39" s="329">
        <f t="shared" si="7"/>
        <v>46.428571428571431</v>
      </c>
      <c r="AC39" s="329">
        <f t="shared" si="11"/>
        <v>838.17142857142846</v>
      </c>
      <c r="AD39" s="340">
        <f t="shared" si="8"/>
        <v>21.969523809523807</v>
      </c>
      <c r="AE39" s="341">
        <f t="shared" si="9"/>
        <v>21</v>
      </c>
      <c r="AF39" s="340">
        <f t="shared" si="10"/>
        <v>21.581714285714284</v>
      </c>
      <c r="AG39" s="262" t="s">
        <v>1330</v>
      </c>
      <c r="AH39" s="846" t="s">
        <v>2662</v>
      </c>
      <c r="AI39" s="846">
        <v>70</v>
      </c>
      <c r="AJ39" s="846">
        <v>15</v>
      </c>
      <c r="AK39" s="846">
        <v>10</v>
      </c>
      <c r="AL39" s="846" t="s">
        <v>3642</v>
      </c>
      <c r="AM39" s="792"/>
      <c r="AN39" s="792"/>
      <c r="AO39" s="792"/>
      <c r="AP39" s="792"/>
      <c r="AQ39" s="792"/>
      <c r="AR39" s="792"/>
      <c r="AS39" s="792"/>
      <c r="AT39" s="792"/>
      <c r="AU39" s="792"/>
      <c r="AV39" s="792"/>
      <c r="AW39" s="792"/>
      <c r="AX39" s="792"/>
      <c r="AY39" s="792"/>
      <c r="AZ39" s="792"/>
      <c r="BA39" s="792"/>
      <c r="BB39" s="792"/>
      <c r="BC39" s="792"/>
      <c r="BD39" s="792"/>
      <c r="BE39" s="792"/>
      <c r="BF39" s="792"/>
      <c r="BG39" s="792"/>
      <c r="BH39" s="792"/>
      <c r="BI39" s="792"/>
      <c r="BJ39" s="792"/>
      <c r="BK39" s="792"/>
      <c r="BL39" s="792"/>
      <c r="BM39" s="792"/>
      <c r="BN39" s="792"/>
      <c r="BO39" s="792"/>
      <c r="BP39" s="792"/>
      <c r="BQ39" s="792"/>
      <c r="BR39" s="792"/>
      <c r="BS39" s="792"/>
      <c r="BT39" s="792"/>
      <c r="BU39" s="792"/>
      <c r="BV39" s="792"/>
      <c r="BW39" s="792"/>
      <c r="BX39" s="792"/>
      <c r="BY39" s="792"/>
      <c r="BZ39" s="792"/>
      <c r="CA39" s="792"/>
      <c r="CB39" s="792"/>
      <c r="CC39" s="792"/>
      <c r="CD39" s="792"/>
      <c r="CE39" s="792"/>
      <c r="CF39" s="792"/>
      <c r="CG39" s="792"/>
      <c r="CH39" s="792"/>
      <c r="CI39" s="792"/>
      <c r="CJ39" s="792"/>
      <c r="CK39" s="792"/>
      <c r="CL39" s="792"/>
      <c r="CM39" s="792"/>
      <c r="CN39" s="792"/>
      <c r="CO39" s="792"/>
      <c r="CP39" s="792"/>
      <c r="CQ39" s="792"/>
      <c r="CR39" s="792"/>
      <c r="CS39" s="792"/>
      <c r="CT39" s="792"/>
      <c r="CU39" s="792"/>
      <c r="CV39" s="792"/>
      <c r="CW39" s="792"/>
      <c r="CX39" s="792"/>
      <c r="CY39" s="792"/>
      <c r="CZ39" s="792"/>
      <c r="DA39" s="792"/>
      <c r="DB39" s="792"/>
      <c r="DC39" s="792"/>
      <c r="DD39" s="792"/>
      <c r="DE39" s="792"/>
      <c r="DF39" s="792"/>
      <c r="DG39" s="792"/>
      <c r="DH39" s="792"/>
      <c r="DI39" s="792"/>
      <c r="DJ39" s="792"/>
      <c r="DK39" s="792"/>
      <c r="DL39" s="792"/>
      <c r="DM39" s="792"/>
      <c r="DN39" s="792"/>
      <c r="DO39" s="792"/>
      <c r="DP39" s="792"/>
      <c r="DQ39" s="792"/>
      <c r="DR39" s="792"/>
      <c r="DS39" s="792"/>
      <c r="DT39" s="792"/>
      <c r="DU39" s="792"/>
      <c r="DV39" s="792"/>
      <c r="DW39" s="792"/>
      <c r="DX39" s="792"/>
      <c r="DY39" s="792"/>
      <c r="DZ39" s="792"/>
      <c r="EA39" s="792"/>
      <c r="EB39" s="792"/>
      <c r="EC39" s="792"/>
      <c r="ED39" s="792"/>
      <c r="EE39" s="792"/>
      <c r="EF39" s="792"/>
      <c r="EG39" s="792"/>
      <c r="EH39" s="792"/>
      <c r="EI39" s="792"/>
      <c r="EJ39" s="792"/>
      <c r="EK39" s="792"/>
      <c r="EL39" s="792"/>
      <c r="EM39" s="792"/>
      <c r="EN39" s="792"/>
      <c r="EO39" s="792"/>
      <c r="EP39" s="792"/>
      <c r="EQ39" s="792"/>
      <c r="ER39" s="792"/>
      <c r="ES39" s="792"/>
      <c r="ET39" s="792"/>
      <c r="EU39" s="792"/>
      <c r="EV39" s="792"/>
      <c r="EW39" s="792"/>
      <c r="EX39" s="792"/>
      <c r="EY39" s="792"/>
      <c r="EZ39" s="792"/>
      <c r="FA39" s="792"/>
      <c r="FB39" s="792"/>
      <c r="FC39" s="792"/>
      <c r="FD39" s="792"/>
      <c r="FE39" s="792"/>
      <c r="FF39" s="792"/>
      <c r="FG39" s="792"/>
      <c r="FH39" s="792"/>
      <c r="FI39" s="792"/>
      <c r="FJ39" s="792"/>
      <c r="FK39" s="792"/>
      <c r="FL39" s="792"/>
      <c r="FM39" s="792"/>
      <c r="FN39" s="792"/>
      <c r="FO39" s="792"/>
      <c r="FP39" s="792"/>
      <c r="FQ39" s="792"/>
      <c r="FR39" s="792"/>
      <c r="FS39" s="792"/>
      <c r="FT39" s="792"/>
      <c r="FU39" s="792"/>
      <c r="FV39" s="792"/>
      <c r="FW39" s="792"/>
      <c r="FX39" s="792"/>
      <c r="FY39" s="792"/>
      <c r="FZ39" s="792"/>
      <c r="GA39" s="792"/>
      <c r="GB39" s="792"/>
      <c r="GC39" s="792"/>
      <c r="GD39" s="792"/>
      <c r="GE39" s="792"/>
      <c r="GF39" s="792"/>
      <c r="GG39" s="792"/>
      <c r="GH39" s="792"/>
      <c r="GI39" s="792"/>
      <c r="GJ39" s="792"/>
      <c r="GK39" s="792"/>
      <c r="GL39" s="792"/>
      <c r="GM39" s="792"/>
      <c r="GN39" s="792"/>
      <c r="GO39" s="792"/>
      <c r="GP39" s="792"/>
      <c r="GQ39" s="792"/>
      <c r="GR39" s="792"/>
      <c r="GS39" s="792"/>
      <c r="GT39" s="792"/>
      <c r="GU39" s="792"/>
      <c r="GV39" s="792"/>
      <c r="GW39" s="792"/>
      <c r="GX39" s="792"/>
      <c r="GY39" s="792"/>
      <c r="GZ39" s="792"/>
      <c r="HA39" s="792"/>
      <c r="HB39" s="792"/>
      <c r="HC39" s="792"/>
      <c r="HD39" s="792"/>
      <c r="HE39" s="792"/>
      <c r="HF39" s="792"/>
      <c r="HG39" s="792"/>
      <c r="HH39" s="792"/>
      <c r="HI39" s="792"/>
      <c r="HJ39" s="792"/>
      <c r="HK39" s="792"/>
      <c r="HL39" s="792"/>
      <c r="HM39" s="792"/>
      <c r="HN39" s="792"/>
      <c r="HO39" s="792"/>
      <c r="HP39" s="792"/>
      <c r="HQ39" s="792"/>
      <c r="HR39" s="792"/>
      <c r="HS39" s="792"/>
      <c r="HT39" s="792"/>
      <c r="HU39" s="792"/>
      <c r="HV39" s="792"/>
      <c r="HW39" s="792"/>
      <c r="HX39" s="792"/>
      <c r="HY39" s="792"/>
      <c r="HZ39" s="792"/>
      <c r="IA39" s="792"/>
      <c r="IB39" s="792"/>
      <c r="IC39" s="792"/>
      <c r="ID39" s="792"/>
      <c r="IE39" s="792"/>
      <c r="IF39" s="792"/>
      <c r="IG39" s="792"/>
      <c r="IH39" s="792"/>
      <c r="II39" s="792"/>
      <c r="IJ39" s="792"/>
      <c r="IK39" s="792"/>
      <c r="IL39" s="792"/>
      <c r="IM39" s="792"/>
      <c r="IN39" s="792"/>
      <c r="IO39" s="792"/>
      <c r="IP39" s="792"/>
      <c r="IQ39" s="792"/>
      <c r="IR39" s="792"/>
      <c r="IS39" s="792"/>
      <c r="IT39" s="792"/>
      <c r="IU39" s="792"/>
      <c r="IV39" s="792"/>
      <c r="IW39" s="792"/>
      <c r="IX39" s="792"/>
      <c r="IY39" s="792"/>
      <c r="IZ39" s="792"/>
      <c r="JA39" s="792"/>
      <c r="JB39" s="792"/>
      <c r="JC39" s="792"/>
      <c r="JD39" s="792"/>
    </row>
    <row r="40" spans="1:264" s="295" customFormat="1" ht="18" customHeight="1">
      <c r="A40" s="256"/>
      <c r="B40" s="257">
        <v>43637</v>
      </c>
      <c r="C40" s="713" t="str">
        <f t="shared" si="6"/>
        <v>*PDR1907-0161*</v>
      </c>
      <c r="D40" s="672" t="s">
        <v>4608</v>
      </c>
      <c r="E40" s="256" t="s">
        <v>4609</v>
      </c>
      <c r="F40" s="256"/>
      <c r="G40" s="297" t="s">
        <v>4460</v>
      </c>
      <c r="H40" s="258" t="s">
        <v>1350</v>
      </c>
      <c r="I40" s="258" t="s">
        <v>4461</v>
      </c>
      <c r="J40" s="256">
        <v>2010</v>
      </c>
      <c r="K40" s="257">
        <v>22842</v>
      </c>
      <c r="L40" s="258" t="s">
        <v>4462</v>
      </c>
      <c r="M40" s="260" t="s">
        <v>4463</v>
      </c>
      <c r="N40" s="672"/>
      <c r="O40" s="257" t="s">
        <v>1291</v>
      </c>
      <c r="P40" s="257"/>
      <c r="Q40" s="257"/>
      <c r="R40" s="257">
        <v>43658</v>
      </c>
      <c r="S40" s="256">
        <v>2010</v>
      </c>
      <c r="T40" s="256"/>
      <c r="U40" s="256"/>
      <c r="V40" s="256"/>
      <c r="W40" s="259"/>
      <c r="X40" s="680" t="s">
        <v>1828</v>
      </c>
      <c r="Y40" s="260" t="s">
        <v>1304</v>
      </c>
      <c r="Z40" s="672">
        <v>465</v>
      </c>
      <c r="AA40" s="261">
        <v>1185</v>
      </c>
      <c r="AB40" s="329">
        <f t="shared" si="7"/>
        <v>43.714285714285715</v>
      </c>
      <c r="AC40" s="329">
        <f t="shared" si="11"/>
        <v>881.88571428571413</v>
      </c>
      <c r="AD40" s="340">
        <f t="shared" si="8"/>
        <v>22.698095238095235</v>
      </c>
      <c r="AE40" s="341">
        <f t="shared" si="9"/>
        <v>22</v>
      </c>
      <c r="AF40" s="340">
        <f t="shared" si="10"/>
        <v>22.418857142857142</v>
      </c>
      <c r="AG40" s="262" t="s">
        <v>1330</v>
      </c>
      <c r="AH40" s="290" t="s">
        <v>2</v>
      </c>
      <c r="AI40" s="846">
        <v>70</v>
      </c>
      <c r="AJ40" s="846">
        <v>15</v>
      </c>
      <c r="AK40" s="846">
        <v>10</v>
      </c>
      <c r="AL40" s="846" t="s">
        <v>4465</v>
      </c>
      <c r="AM40" s="792"/>
      <c r="AN40" s="792"/>
      <c r="AO40" s="792"/>
      <c r="AP40" s="792"/>
      <c r="AQ40" s="792"/>
      <c r="AR40" s="792"/>
      <c r="AS40" s="792"/>
      <c r="AT40" s="792"/>
      <c r="AU40" s="792"/>
      <c r="AV40" s="792"/>
      <c r="AW40" s="792"/>
      <c r="AX40" s="792"/>
      <c r="AY40" s="792"/>
      <c r="AZ40" s="792"/>
      <c r="BA40" s="792"/>
      <c r="BB40" s="792"/>
      <c r="BC40" s="792"/>
      <c r="BD40" s="792"/>
      <c r="BE40" s="792"/>
      <c r="BF40" s="792"/>
      <c r="BG40" s="792"/>
      <c r="BH40" s="792"/>
      <c r="BI40" s="792"/>
      <c r="BJ40" s="792"/>
      <c r="BK40" s="792"/>
      <c r="BL40" s="792"/>
      <c r="BM40" s="792"/>
      <c r="BN40" s="792"/>
      <c r="BO40" s="792"/>
      <c r="BP40" s="792"/>
      <c r="BQ40" s="792"/>
      <c r="BR40" s="792"/>
      <c r="BS40" s="792"/>
      <c r="BT40" s="792"/>
      <c r="BU40" s="792"/>
      <c r="BV40" s="792"/>
      <c r="BW40" s="792"/>
      <c r="BX40" s="792"/>
      <c r="BY40" s="792"/>
      <c r="BZ40" s="792"/>
      <c r="CA40" s="792"/>
      <c r="CB40" s="792"/>
      <c r="CC40" s="792"/>
      <c r="CD40" s="792"/>
      <c r="CE40" s="792"/>
      <c r="CF40" s="792"/>
      <c r="CG40" s="792"/>
      <c r="CH40" s="792"/>
      <c r="CI40" s="792"/>
      <c r="CJ40" s="792"/>
      <c r="CK40" s="792"/>
      <c r="CL40" s="792"/>
      <c r="CM40" s="792"/>
      <c r="CN40" s="792"/>
      <c r="CO40" s="792"/>
      <c r="CP40" s="792"/>
      <c r="CQ40" s="792"/>
      <c r="CR40" s="792"/>
      <c r="CS40" s="792"/>
      <c r="CT40" s="792"/>
      <c r="CU40" s="792"/>
      <c r="CV40" s="792"/>
      <c r="CW40" s="792"/>
      <c r="CX40" s="792"/>
      <c r="CY40" s="792"/>
      <c r="CZ40" s="792"/>
      <c r="DA40" s="792"/>
      <c r="DB40" s="792"/>
      <c r="DC40" s="792"/>
      <c r="DD40" s="792"/>
      <c r="DE40" s="792"/>
      <c r="DF40" s="792"/>
      <c r="DG40" s="792"/>
      <c r="DH40" s="792"/>
      <c r="DI40" s="792"/>
      <c r="DJ40" s="792"/>
      <c r="DK40" s="792"/>
      <c r="DL40" s="792"/>
      <c r="DM40" s="792"/>
      <c r="DN40" s="792"/>
      <c r="DO40" s="792"/>
      <c r="DP40" s="792"/>
      <c r="DQ40" s="792"/>
      <c r="DR40" s="792"/>
      <c r="DS40" s="792"/>
      <c r="DT40" s="792"/>
      <c r="DU40" s="792"/>
      <c r="DV40" s="792"/>
      <c r="DW40" s="792"/>
      <c r="DX40" s="792"/>
      <c r="DY40" s="792"/>
      <c r="DZ40" s="792"/>
      <c r="EA40" s="792"/>
      <c r="EB40" s="792"/>
      <c r="EC40" s="792"/>
      <c r="ED40" s="792"/>
      <c r="EE40" s="792"/>
      <c r="EF40" s="792"/>
      <c r="EG40" s="792"/>
      <c r="EH40" s="792"/>
      <c r="EI40" s="792"/>
      <c r="EJ40" s="792"/>
      <c r="EK40" s="792"/>
      <c r="EL40" s="792"/>
      <c r="EM40" s="792"/>
      <c r="EN40" s="792"/>
      <c r="EO40" s="792"/>
      <c r="EP40" s="792"/>
      <c r="EQ40" s="792"/>
      <c r="ER40" s="792"/>
      <c r="ES40" s="792"/>
      <c r="ET40" s="792"/>
      <c r="EU40" s="792"/>
      <c r="EV40" s="792"/>
      <c r="EW40" s="792"/>
      <c r="EX40" s="792"/>
      <c r="EY40" s="792"/>
      <c r="EZ40" s="792"/>
      <c r="FA40" s="792"/>
      <c r="FB40" s="792"/>
      <c r="FC40" s="792"/>
      <c r="FD40" s="792"/>
      <c r="FE40" s="792"/>
      <c r="FF40" s="792"/>
      <c r="FG40" s="792"/>
      <c r="FH40" s="792"/>
      <c r="FI40" s="792"/>
      <c r="FJ40" s="792"/>
      <c r="FK40" s="792"/>
      <c r="FL40" s="792"/>
      <c r="FM40" s="792"/>
      <c r="FN40" s="792"/>
      <c r="FO40" s="792"/>
      <c r="FP40" s="792"/>
      <c r="FQ40" s="792"/>
      <c r="FR40" s="792"/>
      <c r="FS40" s="792"/>
      <c r="FT40" s="792"/>
      <c r="FU40" s="792"/>
      <c r="FV40" s="792"/>
      <c r="FW40" s="792"/>
      <c r="FX40" s="792"/>
      <c r="FY40" s="792"/>
      <c r="FZ40" s="792"/>
      <c r="GA40" s="792"/>
      <c r="GB40" s="792"/>
      <c r="GC40" s="792"/>
      <c r="GD40" s="792"/>
      <c r="GE40" s="792"/>
      <c r="GF40" s="792"/>
      <c r="GG40" s="792"/>
      <c r="GH40" s="792"/>
      <c r="GI40" s="792"/>
      <c r="GJ40" s="792"/>
      <c r="GK40" s="792"/>
      <c r="GL40" s="792"/>
      <c r="GM40" s="792"/>
      <c r="GN40" s="792"/>
      <c r="GO40" s="792"/>
      <c r="GP40" s="792"/>
      <c r="GQ40" s="792"/>
      <c r="GR40" s="792"/>
      <c r="GS40" s="792"/>
      <c r="GT40" s="792"/>
      <c r="GU40" s="792"/>
      <c r="GV40" s="792"/>
      <c r="GW40" s="792"/>
      <c r="GX40" s="792"/>
      <c r="GY40" s="792"/>
      <c r="GZ40" s="792"/>
      <c r="HA40" s="792"/>
      <c r="HB40" s="792"/>
      <c r="HC40" s="792"/>
      <c r="HD40" s="792"/>
      <c r="HE40" s="792"/>
      <c r="HF40" s="792"/>
      <c r="HG40" s="792"/>
      <c r="HH40" s="792"/>
      <c r="HI40" s="792"/>
      <c r="HJ40" s="792"/>
      <c r="HK40" s="792"/>
      <c r="HL40" s="792"/>
      <c r="HM40" s="792"/>
      <c r="HN40" s="792"/>
      <c r="HO40" s="792"/>
      <c r="HP40" s="792"/>
      <c r="HQ40" s="792"/>
      <c r="HR40" s="792"/>
      <c r="HS40" s="792"/>
      <c r="HT40" s="792"/>
      <c r="HU40" s="792"/>
      <c r="HV40" s="792"/>
      <c r="HW40" s="792"/>
      <c r="HX40" s="792"/>
      <c r="HY40" s="792"/>
      <c r="HZ40" s="792"/>
      <c r="IA40" s="792"/>
      <c r="IB40" s="792"/>
      <c r="IC40" s="792"/>
      <c r="ID40" s="792"/>
      <c r="IE40" s="792"/>
      <c r="IF40" s="792"/>
      <c r="IG40" s="792"/>
      <c r="IH40" s="792"/>
      <c r="II40" s="792"/>
      <c r="IJ40" s="792"/>
      <c r="IK40" s="792"/>
      <c r="IL40" s="792"/>
      <c r="IM40" s="792"/>
      <c r="IN40" s="792"/>
      <c r="IO40" s="792"/>
      <c r="IP40" s="792"/>
      <c r="IQ40" s="792"/>
      <c r="IR40" s="792"/>
      <c r="IS40" s="792"/>
      <c r="IT40" s="792"/>
      <c r="IU40" s="792"/>
      <c r="IV40" s="792"/>
      <c r="IW40" s="792"/>
      <c r="IX40" s="792"/>
      <c r="IY40" s="792"/>
      <c r="IZ40" s="792"/>
      <c r="JA40" s="792"/>
      <c r="JB40" s="792"/>
      <c r="JC40" s="792"/>
      <c r="JD40" s="792"/>
    </row>
    <row r="41" spans="1:264" s="294" customFormat="1" ht="18" customHeight="1">
      <c r="A41" s="192"/>
      <c r="B41" s="1306">
        <v>43642</v>
      </c>
      <c r="C41" s="1307" t="str">
        <f t="shared" si="6"/>
        <v>*PDR1907-0277*</v>
      </c>
      <c r="D41" s="1308" t="s">
        <v>5112</v>
      </c>
      <c r="E41" s="192" t="s">
        <v>5111</v>
      </c>
      <c r="F41" s="192"/>
      <c r="G41" s="1309" t="s">
        <v>1876</v>
      </c>
      <c r="H41" s="1310" t="s">
        <v>1448</v>
      </c>
      <c r="I41" s="1310" t="s">
        <v>2075</v>
      </c>
      <c r="J41" s="192">
        <v>5000</v>
      </c>
      <c r="K41" s="257">
        <v>22844</v>
      </c>
      <c r="L41" s="1310" t="s">
        <v>1845</v>
      </c>
      <c r="M41" s="1311" t="s">
        <v>2073</v>
      </c>
      <c r="N41" s="1308"/>
      <c r="O41" s="1306" t="s">
        <v>1291</v>
      </c>
      <c r="P41" s="1310"/>
      <c r="Q41" s="1310"/>
      <c r="R41" s="257">
        <v>43661</v>
      </c>
      <c r="S41" s="192">
        <v>5000</v>
      </c>
      <c r="T41" s="192"/>
      <c r="U41" s="192"/>
      <c r="V41" s="192"/>
      <c r="W41" s="1312"/>
      <c r="X41" s="680" t="s">
        <v>1831</v>
      </c>
      <c r="Y41" s="260" t="s">
        <v>218</v>
      </c>
      <c r="Z41" s="672">
        <v>516</v>
      </c>
      <c r="AA41" s="261">
        <v>1113</v>
      </c>
      <c r="AB41" s="945">
        <f t="shared" si="7"/>
        <v>86.428571428571431</v>
      </c>
      <c r="AC41" s="945">
        <f>AB41+'2-7'!AC8</f>
        <v>115.71428571428572</v>
      </c>
      <c r="AD41" s="943">
        <f t="shared" si="8"/>
        <v>9.9285714285714288</v>
      </c>
      <c r="AE41" s="944">
        <f t="shared" ref="AE41:AE72" si="12">FLOOR(AD41,1)</f>
        <v>9</v>
      </c>
      <c r="AF41" s="943">
        <f t="shared" ref="AF41:AF72" si="13">(AE41+((AD41-AE41)*60*0.01))</f>
        <v>9.5571428571428569</v>
      </c>
      <c r="AG41" s="262" t="s">
        <v>1330</v>
      </c>
      <c r="AH41" s="846" t="s">
        <v>1749</v>
      </c>
      <c r="AI41" s="846">
        <v>70</v>
      </c>
      <c r="AJ41" s="846">
        <v>15</v>
      </c>
      <c r="AK41" s="846">
        <v>20</v>
      </c>
      <c r="AL41" s="846" t="s">
        <v>1875</v>
      </c>
      <c r="AM41" s="792"/>
      <c r="AN41" s="792"/>
      <c r="AO41" s="792"/>
      <c r="AP41" s="792"/>
      <c r="AQ41" s="792"/>
      <c r="AR41" s="792"/>
      <c r="AS41" s="792"/>
      <c r="AT41" s="792"/>
      <c r="AU41" s="792"/>
      <c r="AV41" s="792"/>
      <c r="AW41" s="792"/>
      <c r="AX41" s="792"/>
      <c r="AY41" s="792"/>
      <c r="AZ41" s="792"/>
      <c r="BA41" s="792"/>
      <c r="BB41" s="792"/>
      <c r="BC41" s="792"/>
      <c r="BD41" s="792"/>
      <c r="BE41" s="792"/>
      <c r="BF41" s="792"/>
      <c r="BG41" s="792"/>
      <c r="BH41" s="792"/>
      <c r="BI41" s="792"/>
      <c r="BJ41" s="792"/>
      <c r="BK41" s="792"/>
      <c r="BL41" s="792"/>
      <c r="BM41" s="792"/>
      <c r="BN41" s="792"/>
      <c r="BO41" s="792"/>
      <c r="BP41" s="792"/>
      <c r="BQ41" s="792"/>
      <c r="BR41" s="792"/>
      <c r="BS41" s="792"/>
      <c r="BT41" s="792"/>
      <c r="BU41" s="792"/>
      <c r="BV41" s="792"/>
      <c r="BW41" s="792"/>
      <c r="BX41" s="792"/>
      <c r="BY41" s="792"/>
      <c r="BZ41" s="792"/>
      <c r="CA41" s="792"/>
      <c r="CB41" s="792"/>
      <c r="CC41" s="792"/>
      <c r="CD41" s="792"/>
      <c r="CE41" s="792"/>
      <c r="CF41" s="792"/>
      <c r="CG41" s="792"/>
      <c r="CH41" s="792"/>
      <c r="CI41" s="792"/>
      <c r="CJ41" s="792"/>
      <c r="CK41" s="792"/>
      <c r="CL41" s="792"/>
      <c r="CM41" s="792"/>
      <c r="CN41" s="792"/>
      <c r="CO41" s="792"/>
      <c r="CP41" s="792"/>
      <c r="CQ41" s="792"/>
      <c r="CR41" s="792"/>
      <c r="CS41" s="792"/>
      <c r="CT41" s="792"/>
      <c r="CU41" s="792"/>
      <c r="CV41" s="792"/>
      <c r="CW41" s="792"/>
      <c r="CX41" s="792"/>
      <c r="CY41" s="792"/>
      <c r="CZ41" s="792"/>
      <c r="DA41" s="792"/>
      <c r="DB41" s="792"/>
      <c r="DC41" s="792"/>
      <c r="DD41" s="792"/>
      <c r="DE41" s="792"/>
      <c r="DF41" s="792"/>
      <c r="DG41" s="792"/>
      <c r="DH41" s="792"/>
      <c r="DI41" s="792"/>
      <c r="DJ41" s="792"/>
      <c r="DK41" s="792"/>
      <c r="DL41" s="792"/>
      <c r="DM41" s="792"/>
      <c r="DN41" s="792"/>
      <c r="DO41" s="792"/>
      <c r="DP41" s="792"/>
      <c r="DQ41" s="792"/>
      <c r="DR41" s="792"/>
      <c r="DS41" s="792"/>
      <c r="DT41" s="792"/>
      <c r="DU41" s="792"/>
      <c r="DV41" s="792"/>
      <c r="DW41" s="792"/>
      <c r="DX41" s="792"/>
      <c r="DY41" s="792"/>
      <c r="DZ41" s="792"/>
      <c r="EA41" s="792"/>
      <c r="EB41" s="792"/>
      <c r="EC41" s="792"/>
      <c r="ED41" s="792"/>
      <c r="EE41" s="792"/>
      <c r="EF41" s="792"/>
      <c r="EG41" s="792"/>
      <c r="EH41" s="792"/>
      <c r="EI41" s="792"/>
      <c r="EJ41" s="792"/>
      <c r="EK41" s="792"/>
      <c r="EL41" s="792"/>
      <c r="EM41" s="792"/>
      <c r="EN41" s="792"/>
      <c r="EO41" s="792"/>
      <c r="EP41" s="792"/>
      <c r="EQ41" s="792"/>
      <c r="ER41" s="792"/>
      <c r="ES41" s="792"/>
      <c r="ET41" s="792"/>
      <c r="EU41" s="792"/>
      <c r="EV41" s="792"/>
      <c r="EW41" s="792"/>
      <c r="EX41" s="792"/>
      <c r="EY41" s="792"/>
      <c r="EZ41" s="792"/>
      <c r="FA41" s="792"/>
      <c r="FB41" s="792"/>
      <c r="FC41" s="792"/>
      <c r="FD41" s="792"/>
      <c r="FE41" s="792"/>
      <c r="FF41" s="792"/>
      <c r="FG41" s="792"/>
      <c r="FH41" s="792"/>
      <c r="FI41" s="792"/>
      <c r="FJ41" s="792"/>
      <c r="FK41" s="792"/>
      <c r="FL41" s="792"/>
      <c r="FM41" s="792"/>
      <c r="FN41" s="792"/>
      <c r="FO41" s="792"/>
      <c r="FP41" s="792"/>
      <c r="FQ41" s="792"/>
      <c r="FR41" s="792"/>
      <c r="FS41" s="792"/>
      <c r="FT41" s="792"/>
      <c r="FU41" s="792"/>
      <c r="FV41" s="792"/>
      <c r="FW41" s="792"/>
      <c r="FX41" s="792"/>
      <c r="FY41" s="792"/>
      <c r="FZ41" s="792"/>
      <c r="GA41" s="792"/>
      <c r="GB41" s="792"/>
      <c r="GC41" s="792"/>
      <c r="GD41" s="792"/>
      <c r="GE41" s="792"/>
      <c r="GF41" s="792"/>
      <c r="GG41" s="792"/>
      <c r="GH41" s="792"/>
      <c r="GI41" s="792"/>
      <c r="GJ41" s="792"/>
      <c r="GK41" s="792"/>
      <c r="GL41" s="792"/>
      <c r="GM41" s="792"/>
      <c r="GN41" s="792"/>
      <c r="GO41" s="792"/>
      <c r="GP41" s="792"/>
      <c r="GQ41" s="792"/>
      <c r="GR41" s="792"/>
      <c r="GS41" s="792"/>
      <c r="GT41" s="792"/>
      <c r="GU41" s="792"/>
      <c r="GV41" s="792"/>
      <c r="GW41" s="792"/>
      <c r="GX41" s="792"/>
      <c r="GY41" s="792"/>
      <c r="GZ41" s="792"/>
      <c r="HA41" s="792"/>
      <c r="HB41" s="792"/>
      <c r="HC41" s="792"/>
      <c r="HD41" s="792"/>
      <c r="HE41" s="792"/>
      <c r="HF41" s="792"/>
      <c r="HG41" s="792"/>
      <c r="HH41" s="792"/>
      <c r="HI41" s="792"/>
      <c r="HJ41" s="792"/>
      <c r="HK41" s="792"/>
      <c r="HL41" s="792"/>
      <c r="HM41" s="792"/>
      <c r="HN41" s="792"/>
      <c r="HO41" s="792"/>
      <c r="HP41" s="792"/>
      <c r="HQ41" s="792"/>
      <c r="HR41" s="792"/>
      <c r="HS41" s="792"/>
      <c r="HT41" s="792"/>
      <c r="HU41" s="792"/>
      <c r="HV41" s="792"/>
      <c r="HW41" s="792"/>
      <c r="HX41" s="792"/>
      <c r="HY41" s="792"/>
      <c r="HZ41" s="792"/>
      <c r="IA41" s="792"/>
      <c r="IB41" s="792"/>
      <c r="IC41" s="792"/>
      <c r="ID41" s="792"/>
      <c r="IE41" s="792"/>
      <c r="IF41" s="792"/>
      <c r="IG41" s="792"/>
      <c r="IH41" s="792"/>
      <c r="II41" s="792"/>
      <c r="IJ41" s="792"/>
      <c r="IK41" s="792"/>
      <c r="IL41" s="792"/>
      <c r="IM41" s="792"/>
      <c r="IN41" s="792"/>
      <c r="IO41" s="792"/>
      <c r="IP41" s="792"/>
      <c r="IQ41" s="792"/>
      <c r="IR41" s="792"/>
      <c r="IS41" s="792"/>
      <c r="IT41" s="792"/>
      <c r="IU41" s="792"/>
      <c r="IV41" s="792"/>
      <c r="IW41" s="792"/>
      <c r="IX41" s="792"/>
      <c r="IY41" s="792"/>
      <c r="IZ41" s="792"/>
      <c r="JA41" s="792"/>
      <c r="JB41" s="792"/>
      <c r="JC41" s="792"/>
      <c r="JD41" s="792"/>
    </row>
    <row r="42" spans="1:264" s="792" customFormat="1" ht="15.95" customHeight="1">
      <c r="A42" s="256"/>
      <c r="B42" s="257">
        <v>43630</v>
      </c>
      <c r="C42" s="713" t="str">
        <f t="shared" si="6"/>
        <v>*PDR1907-0106*</v>
      </c>
      <c r="D42" s="672" t="s">
        <v>4032</v>
      </c>
      <c r="E42" s="256" t="s">
        <v>2785</v>
      </c>
      <c r="F42" s="256"/>
      <c r="G42" s="297" t="s">
        <v>2784</v>
      </c>
      <c r="H42" s="258" t="s">
        <v>1303</v>
      </c>
      <c r="I42" s="258" t="s">
        <v>4028</v>
      </c>
      <c r="J42" s="256">
        <v>1613</v>
      </c>
      <c r="K42" s="257">
        <v>22845</v>
      </c>
      <c r="L42" s="258" t="s">
        <v>2672</v>
      </c>
      <c r="M42" s="260" t="s">
        <v>2782</v>
      </c>
      <c r="N42" s="672"/>
      <c r="O42" s="257" t="s">
        <v>1291</v>
      </c>
      <c r="P42" s="257"/>
      <c r="Q42" s="257"/>
      <c r="R42" s="257">
        <v>43661</v>
      </c>
      <c r="S42" s="256">
        <v>1613</v>
      </c>
      <c r="T42" s="256"/>
      <c r="U42" s="256"/>
      <c r="V42" s="256"/>
      <c r="W42" s="259"/>
      <c r="X42" s="680" t="s">
        <v>1828</v>
      </c>
      <c r="Y42" s="260" t="s">
        <v>1380</v>
      </c>
      <c r="Z42" s="672">
        <v>550</v>
      </c>
      <c r="AA42" s="261">
        <v>1293</v>
      </c>
      <c r="AB42" s="329">
        <f t="shared" ref="AB42:AB73" si="14">S42/AI42+AJ42</f>
        <v>38.042857142857144</v>
      </c>
      <c r="AC42" s="329">
        <f t="shared" ref="AC42:AC83" si="15">AB42+AC41</f>
        <v>153.75714285714287</v>
      </c>
      <c r="AD42" s="340">
        <f t="shared" ref="AD42:AD73" si="16">(8+(AC42/60))</f>
        <v>10.562619047619048</v>
      </c>
      <c r="AE42" s="341">
        <f t="shared" si="12"/>
        <v>10</v>
      </c>
      <c r="AF42" s="340">
        <f t="shared" si="13"/>
        <v>10.33757142857143</v>
      </c>
      <c r="AG42" s="262" t="s">
        <v>1330</v>
      </c>
      <c r="AH42" s="290" t="s">
        <v>2</v>
      </c>
      <c r="AI42" s="846">
        <v>70</v>
      </c>
      <c r="AJ42" s="846">
        <v>15</v>
      </c>
      <c r="AK42" s="846">
        <v>10</v>
      </c>
      <c r="AL42" s="846" t="s">
        <v>2315</v>
      </c>
    </row>
    <row r="43" spans="1:264" s="294" customFormat="1" ht="18" customHeight="1">
      <c r="A43" s="263"/>
      <c r="B43" s="275">
        <v>43600</v>
      </c>
      <c r="C43" s="289" t="str">
        <f t="shared" ref="C43:C64" si="17">"*"&amp;D43&amp;"*"</f>
        <v>*PDR1907-0018*</v>
      </c>
      <c r="D43" s="265" t="s">
        <v>2542</v>
      </c>
      <c r="E43" s="263" t="s">
        <v>2541</v>
      </c>
      <c r="F43" s="263"/>
      <c r="G43" s="266" t="s">
        <v>1742</v>
      </c>
      <c r="H43" s="267" t="s">
        <v>1450</v>
      </c>
      <c r="I43" s="267" t="s">
        <v>1743</v>
      </c>
      <c r="J43" s="263">
        <v>5170</v>
      </c>
      <c r="K43" s="264">
        <v>22845</v>
      </c>
      <c r="L43" s="267" t="s">
        <v>1744</v>
      </c>
      <c r="M43" s="269" t="s">
        <v>1888</v>
      </c>
      <c r="N43" s="265"/>
      <c r="O43" s="275" t="s">
        <v>1291</v>
      </c>
      <c r="P43" s="275"/>
      <c r="Q43" s="275"/>
      <c r="R43" s="275">
        <v>43661</v>
      </c>
      <c r="S43" s="276">
        <v>5175</v>
      </c>
      <c r="T43" s="276"/>
      <c r="U43" s="263"/>
      <c r="V43" s="263"/>
      <c r="W43" s="268"/>
      <c r="X43" s="677" t="s">
        <v>1829</v>
      </c>
      <c r="Y43" s="269" t="s">
        <v>1336</v>
      </c>
      <c r="Z43" s="265">
        <v>445</v>
      </c>
      <c r="AA43" s="270">
        <v>1311</v>
      </c>
      <c r="AB43" s="329">
        <f t="shared" si="14"/>
        <v>88.928571428571431</v>
      </c>
      <c r="AC43" s="329">
        <f t="shared" si="15"/>
        <v>242.68571428571431</v>
      </c>
      <c r="AD43" s="340">
        <f t="shared" si="16"/>
        <v>12.044761904761906</v>
      </c>
      <c r="AE43" s="341">
        <f t="shared" si="12"/>
        <v>12</v>
      </c>
      <c r="AF43" s="340">
        <f t="shared" si="13"/>
        <v>12.026857142857143</v>
      </c>
      <c r="AG43" s="271" t="s">
        <v>1330</v>
      </c>
      <c r="AH43" s="290" t="s">
        <v>2</v>
      </c>
      <c r="AI43" s="846">
        <v>70</v>
      </c>
      <c r="AJ43" s="290">
        <v>15</v>
      </c>
      <c r="AK43" s="290">
        <v>20</v>
      </c>
      <c r="AL43" s="290" t="s">
        <v>1882</v>
      </c>
      <c r="AM43" s="273"/>
      <c r="AN43" s="273"/>
      <c r="AO43" s="273"/>
      <c r="AP43" s="273"/>
      <c r="AQ43" s="273"/>
      <c r="AR43" s="273"/>
      <c r="AS43" s="273"/>
      <c r="AT43" s="273"/>
      <c r="AU43" s="273"/>
      <c r="AV43" s="273"/>
      <c r="AW43" s="273"/>
      <c r="AX43" s="273"/>
      <c r="AY43" s="273"/>
      <c r="AZ43" s="273"/>
      <c r="BA43" s="273"/>
      <c r="BB43" s="273"/>
      <c r="BC43" s="273"/>
      <c r="BD43" s="273"/>
      <c r="BE43" s="273"/>
      <c r="BF43" s="273"/>
      <c r="BG43" s="273"/>
      <c r="BH43" s="273"/>
      <c r="BI43" s="273"/>
      <c r="BJ43" s="273"/>
      <c r="BK43" s="273"/>
      <c r="BL43" s="273"/>
      <c r="BM43" s="273"/>
      <c r="BN43" s="273"/>
      <c r="BO43" s="273"/>
      <c r="BP43" s="273"/>
      <c r="BQ43" s="273"/>
      <c r="BR43" s="273"/>
      <c r="BS43" s="273"/>
      <c r="BT43" s="273"/>
      <c r="BU43" s="273"/>
      <c r="BV43" s="273"/>
      <c r="BW43" s="273"/>
      <c r="BX43" s="273"/>
      <c r="BY43" s="273"/>
      <c r="BZ43" s="273"/>
      <c r="CA43" s="273"/>
      <c r="CB43" s="273"/>
      <c r="CC43" s="273"/>
      <c r="CD43" s="273"/>
      <c r="CE43" s="273"/>
      <c r="CF43" s="273"/>
      <c r="CG43" s="273"/>
      <c r="CH43" s="273"/>
      <c r="CI43" s="273"/>
      <c r="CJ43" s="273"/>
      <c r="CK43" s="273"/>
      <c r="CL43" s="273"/>
      <c r="CM43" s="273"/>
      <c r="CN43" s="273"/>
      <c r="CO43" s="273"/>
      <c r="CP43" s="273"/>
      <c r="CQ43" s="273"/>
      <c r="CR43" s="273"/>
      <c r="CS43" s="273"/>
      <c r="CT43" s="273"/>
      <c r="CU43" s="273"/>
      <c r="CV43" s="273"/>
      <c r="CW43" s="273"/>
      <c r="CX43" s="273"/>
      <c r="CY43" s="273"/>
      <c r="CZ43" s="273"/>
      <c r="DA43" s="273"/>
      <c r="DB43" s="273"/>
      <c r="DC43" s="273"/>
      <c r="DD43" s="273"/>
      <c r="DE43" s="273"/>
      <c r="DF43" s="273"/>
      <c r="DG43" s="273"/>
      <c r="DH43" s="273"/>
      <c r="DI43" s="273"/>
      <c r="DJ43" s="273"/>
      <c r="DK43" s="273"/>
      <c r="DL43" s="273"/>
      <c r="DM43" s="273"/>
      <c r="DN43" s="273"/>
      <c r="DO43" s="273"/>
      <c r="DP43" s="273"/>
      <c r="DQ43" s="273"/>
      <c r="DR43" s="273"/>
      <c r="DS43" s="273"/>
      <c r="DT43" s="273"/>
      <c r="DU43" s="273"/>
      <c r="DV43" s="273"/>
      <c r="DW43" s="273"/>
      <c r="DX43" s="273"/>
      <c r="DY43" s="273"/>
      <c r="DZ43" s="273"/>
      <c r="EA43" s="273"/>
      <c r="EB43" s="273"/>
      <c r="EC43" s="273"/>
      <c r="ED43" s="273"/>
      <c r="EE43" s="273"/>
      <c r="EF43" s="273"/>
      <c r="EG43" s="273"/>
      <c r="EH43" s="273"/>
      <c r="EI43" s="273"/>
      <c r="EJ43" s="273"/>
      <c r="EK43" s="273"/>
      <c r="EL43" s="273"/>
      <c r="EM43" s="273"/>
      <c r="EN43" s="273"/>
      <c r="EO43" s="273"/>
      <c r="EP43" s="273"/>
      <c r="EQ43" s="273"/>
      <c r="ER43" s="273"/>
      <c r="ES43" s="273"/>
      <c r="ET43" s="273"/>
      <c r="EU43" s="273"/>
      <c r="EV43" s="273"/>
      <c r="EW43" s="273"/>
      <c r="EX43" s="273"/>
      <c r="EY43" s="273"/>
      <c r="EZ43" s="273"/>
      <c r="FA43" s="273"/>
      <c r="FB43" s="273"/>
      <c r="FC43" s="273"/>
      <c r="FD43" s="273"/>
      <c r="FE43" s="273"/>
      <c r="FF43" s="273"/>
      <c r="FG43" s="273"/>
      <c r="FH43" s="273"/>
      <c r="FI43" s="273"/>
      <c r="FJ43" s="273"/>
      <c r="FK43" s="273"/>
      <c r="FL43" s="273"/>
      <c r="FM43" s="273"/>
      <c r="FN43" s="273"/>
      <c r="FO43" s="273"/>
      <c r="FP43" s="273"/>
      <c r="FQ43" s="273"/>
      <c r="FR43" s="273"/>
      <c r="FS43" s="273"/>
      <c r="FT43" s="273"/>
      <c r="FU43" s="273"/>
      <c r="FV43" s="273"/>
      <c r="FW43" s="273"/>
      <c r="FX43" s="273"/>
      <c r="FY43" s="273"/>
      <c r="FZ43" s="273"/>
      <c r="GA43" s="273"/>
      <c r="GB43" s="273"/>
      <c r="GC43" s="273"/>
      <c r="GD43" s="273"/>
      <c r="GE43" s="273"/>
      <c r="GF43" s="273"/>
      <c r="GG43" s="273"/>
      <c r="GH43" s="273"/>
      <c r="GI43" s="273"/>
      <c r="GJ43" s="273"/>
      <c r="GK43" s="273"/>
      <c r="GL43" s="273"/>
      <c r="GM43" s="273"/>
      <c r="GN43" s="273"/>
      <c r="GO43" s="273"/>
      <c r="GP43" s="273"/>
      <c r="GQ43" s="273"/>
      <c r="GR43" s="273"/>
      <c r="GS43" s="273"/>
      <c r="GT43" s="273"/>
      <c r="GU43" s="273"/>
      <c r="GV43" s="273"/>
      <c r="GW43" s="273"/>
      <c r="GX43" s="273"/>
      <c r="GY43" s="273"/>
      <c r="GZ43" s="273"/>
      <c r="HA43" s="273"/>
      <c r="HB43" s="273"/>
      <c r="HC43" s="273"/>
      <c r="HD43" s="273"/>
      <c r="HE43" s="273"/>
      <c r="HF43" s="273"/>
      <c r="HG43" s="273"/>
      <c r="HH43" s="273"/>
      <c r="HI43" s="273"/>
      <c r="HJ43" s="273"/>
      <c r="HK43" s="273"/>
      <c r="HL43" s="273"/>
      <c r="HM43" s="273"/>
      <c r="HN43" s="273"/>
      <c r="HO43" s="273"/>
      <c r="HP43" s="273"/>
      <c r="HQ43" s="273"/>
      <c r="HR43" s="273"/>
      <c r="HS43" s="273"/>
      <c r="HT43" s="273"/>
      <c r="HU43" s="273"/>
      <c r="HV43" s="273"/>
      <c r="HW43" s="273"/>
      <c r="HX43" s="273"/>
      <c r="HY43" s="273"/>
      <c r="HZ43" s="273"/>
      <c r="IA43" s="273"/>
      <c r="IB43" s="273"/>
      <c r="IC43" s="273"/>
      <c r="ID43" s="273"/>
      <c r="IE43" s="273"/>
      <c r="IF43" s="273"/>
      <c r="IG43" s="273"/>
      <c r="IH43" s="273"/>
      <c r="II43" s="273"/>
      <c r="IJ43" s="273"/>
      <c r="IK43" s="273"/>
      <c r="IL43" s="273"/>
      <c r="IM43" s="273"/>
      <c r="IN43" s="273"/>
      <c r="IO43" s="273"/>
      <c r="IP43" s="273"/>
      <c r="IQ43" s="273"/>
      <c r="IR43" s="273"/>
      <c r="IS43" s="273"/>
      <c r="IT43" s="273"/>
      <c r="IU43" s="273"/>
      <c r="IV43" s="273"/>
      <c r="IW43" s="273"/>
      <c r="IX43" s="273"/>
      <c r="IY43" s="273"/>
      <c r="IZ43" s="273"/>
      <c r="JA43" s="273"/>
      <c r="JB43" s="273"/>
      <c r="JC43" s="273"/>
      <c r="JD43" s="273"/>
    </row>
    <row r="44" spans="1:264" ht="18" customHeight="1">
      <c r="A44" s="256"/>
      <c r="B44" s="257">
        <v>43635</v>
      </c>
      <c r="C44" s="713" t="str">
        <f t="shared" si="17"/>
        <v>*PDR1907-0136*</v>
      </c>
      <c r="D44" s="672" t="s">
        <v>4315</v>
      </c>
      <c r="E44" s="256" t="s">
        <v>4314</v>
      </c>
      <c r="F44" s="256"/>
      <c r="G44" s="297" t="s">
        <v>4313</v>
      </c>
      <c r="H44" s="258" t="s">
        <v>4312</v>
      </c>
      <c r="I44" s="258" t="s">
        <v>4311</v>
      </c>
      <c r="J44" s="256">
        <v>500</v>
      </c>
      <c r="K44" s="257">
        <v>22846</v>
      </c>
      <c r="L44" s="258" t="s">
        <v>2832</v>
      </c>
      <c r="M44" s="260" t="s">
        <v>4310</v>
      </c>
      <c r="N44" s="672"/>
      <c r="O44" s="257" t="s">
        <v>1291</v>
      </c>
      <c r="P44" s="257"/>
      <c r="Q44" s="257"/>
      <c r="R44" s="257">
        <v>43662</v>
      </c>
      <c r="S44" s="256">
        <v>500</v>
      </c>
      <c r="T44" s="256"/>
      <c r="U44" s="256"/>
      <c r="V44" s="256"/>
      <c r="W44" s="259"/>
      <c r="X44" s="680" t="s">
        <v>1828</v>
      </c>
      <c r="Y44" s="260" t="s">
        <v>4309</v>
      </c>
      <c r="Z44" s="672">
        <v>488</v>
      </c>
      <c r="AA44" s="261">
        <v>1153</v>
      </c>
      <c r="AB44" s="329">
        <f t="shared" si="14"/>
        <v>22.142857142857142</v>
      </c>
      <c r="AC44" s="329">
        <f t="shared" si="15"/>
        <v>264.82857142857148</v>
      </c>
      <c r="AD44" s="340">
        <f t="shared" si="16"/>
        <v>12.413809523809524</v>
      </c>
      <c r="AE44" s="341">
        <f t="shared" si="12"/>
        <v>12</v>
      </c>
      <c r="AF44" s="340">
        <f t="shared" si="13"/>
        <v>12.248285714285714</v>
      </c>
      <c r="AG44" s="262" t="s">
        <v>1395</v>
      </c>
      <c r="AH44" s="846" t="s">
        <v>1775</v>
      </c>
      <c r="AI44" s="846">
        <v>70</v>
      </c>
      <c r="AJ44" s="846">
        <v>15</v>
      </c>
      <c r="AK44" s="846">
        <v>10</v>
      </c>
      <c r="AL44" s="846">
        <v>0</v>
      </c>
      <c r="AM44" s="792"/>
      <c r="AN44" s="792"/>
      <c r="AO44" s="792"/>
      <c r="AP44" s="792"/>
      <c r="AQ44" s="792"/>
      <c r="AR44" s="792"/>
      <c r="AS44" s="792"/>
      <c r="AT44" s="792"/>
      <c r="AU44" s="792"/>
      <c r="AV44" s="792"/>
      <c r="AW44" s="792"/>
      <c r="AX44" s="792"/>
      <c r="AY44" s="792"/>
      <c r="AZ44" s="792"/>
      <c r="BA44" s="792"/>
      <c r="BB44" s="792"/>
      <c r="BC44" s="792"/>
      <c r="BD44" s="792"/>
      <c r="BE44" s="792"/>
      <c r="BF44" s="792"/>
      <c r="BG44" s="792"/>
      <c r="BH44" s="792"/>
      <c r="BI44" s="792"/>
      <c r="BJ44" s="792"/>
      <c r="BK44" s="792"/>
      <c r="BL44" s="792"/>
      <c r="BM44" s="792"/>
      <c r="BN44" s="792"/>
      <c r="BO44" s="792"/>
      <c r="BP44" s="792"/>
      <c r="BQ44" s="792"/>
      <c r="BR44" s="792"/>
      <c r="BS44" s="792"/>
      <c r="BT44" s="792"/>
      <c r="BU44" s="792"/>
      <c r="BV44" s="792"/>
      <c r="BW44" s="792"/>
      <c r="BX44" s="792"/>
      <c r="BY44" s="792"/>
      <c r="BZ44" s="792"/>
      <c r="CA44" s="792"/>
      <c r="CB44" s="792"/>
      <c r="CC44" s="792"/>
      <c r="CD44" s="792"/>
      <c r="CE44" s="792"/>
      <c r="CF44" s="792"/>
      <c r="CG44" s="792"/>
      <c r="CH44" s="792"/>
      <c r="CI44" s="792"/>
      <c r="CJ44" s="792"/>
      <c r="CK44" s="792"/>
      <c r="CL44" s="792"/>
      <c r="CM44" s="792"/>
      <c r="CN44" s="792"/>
      <c r="CO44" s="792"/>
      <c r="CP44" s="792"/>
      <c r="CQ44" s="792"/>
      <c r="CR44" s="792"/>
      <c r="CS44" s="792"/>
      <c r="CT44" s="792"/>
      <c r="CU44" s="792"/>
      <c r="CV44" s="792"/>
      <c r="CW44" s="792"/>
      <c r="CX44" s="792"/>
      <c r="CY44" s="792"/>
      <c r="CZ44" s="792"/>
      <c r="DA44" s="792"/>
      <c r="DB44" s="792"/>
      <c r="DC44" s="792"/>
      <c r="DD44" s="792"/>
      <c r="DE44" s="792"/>
      <c r="DF44" s="792"/>
      <c r="DG44" s="792"/>
      <c r="DH44" s="792"/>
      <c r="DI44" s="792"/>
      <c r="DJ44" s="792"/>
      <c r="DK44" s="792"/>
      <c r="DL44" s="792"/>
      <c r="DM44" s="792"/>
      <c r="DN44" s="792"/>
      <c r="DO44" s="792"/>
      <c r="DP44" s="792"/>
      <c r="DQ44" s="792"/>
      <c r="DR44" s="792"/>
      <c r="DS44" s="792"/>
      <c r="DT44" s="792"/>
      <c r="DU44" s="792"/>
      <c r="DV44" s="792"/>
      <c r="DW44" s="792"/>
      <c r="DX44" s="792"/>
      <c r="DY44" s="792"/>
      <c r="DZ44" s="792"/>
      <c r="EA44" s="792"/>
      <c r="EB44" s="792"/>
      <c r="EC44" s="792"/>
      <c r="ED44" s="792"/>
      <c r="EE44" s="792"/>
      <c r="EF44" s="792"/>
      <c r="EG44" s="792"/>
      <c r="EH44" s="792"/>
      <c r="EI44" s="792"/>
      <c r="EJ44" s="792"/>
      <c r="EK44" s="792"/>
      <c r="EL44" s="792"/>
      <c r="EM44" s="792"/>
      <c r="EN44" s="792"/>
      <c r="EO44" s="792"/>
      <c r="EP44" s="792"/>
      <c r="EQ44" s="792"/>
      <c r="ER44" s="792"/>
      <c r="ES44" s="792"/>
      <c r="ET44" s="792"/>
      <c r="EU44" s="792"/>
      <c r="EV44" s="792"/>
      <c r="EW44" s="792"/>
      <c r="EX44" s="792"/>
      <c r="EY44" s="792"/>
      <c r="EZ44" s="792"/>
      <c r="FA44" s="792"/>
      <c r="FB44" s="792"/>
      <c r="FC44" s="792"/>
      <c r="FD44" s="792"/>
      <c r="FE44" s="792"/>
      <c r="FF44" s="792"/>
      <c r="FG44" s="792"/>
      <c r="FH44" s="792"/>
      <c r="FI44" s="792"/>
      <c r="FJ44" s="792"/>
      <c r="FK44" s="792"/>
      <c r="FL44" s="792"/>
      <c r="FM44" s="792"/>
      <c r="FN44" s="792"/>
      <c r="FO44" s="792"/>
      <c r="FP44" s="792"/>
      <c r="FQ44" s="792"/>
      <c r="FR44" s="792"/>
      <c r="FS44" s="792"/>
      <c r="FT44" s="792"/>
      <c r="FU44" s="792"/>
      <c r="FV44" s="792"/>
      <c r="FW44" s="792"/>
      <c r="FX44" s="792"/>
      <c r="FY44" s="792"/>
      <c r="FZ44" s="792"/>
      <c r="GA44" s="792"/>
      <c r="GB44" s="792"/>
      <c r="GC44" s="792"/>
      <c r="GD44" s="792"/>
      <c r="GE44" s="792"/>
      <c r="GF44" s="792"/>
      <c r="GG44" s="792"/>
      <c r="GH44" s="792"/>
      <c r="GI44" s="792"/>
      <c r="GJ44" s="792"/>
      <c r="GK44" s="792"/>
      <c r="GL44" s="792"/>
      <c r="GM44" s="792"/>
      <c r="GN44" s="792"/>
      <c r="GO44" s="792"/>
      <c r="GP44" s="792"/>
      <c r="GQ44" s="792"/>
      <c r="GR44" s="792"/>
      <c r="GS44" s="792"/>
      <c r="GT44" s="792"/>
      <c r="GU44" s="792"/>
      <c r="GV44" s="792"/>
      <c r="GW44" s="792"/>
      <c r="GX44" s="792"/>
      <c r="GY44" s="792"/>
      <c r="GZ44" s="792"/>
      <c r="HA44" s="792"/>
      <c r="HB44" s="792"/>
      <c r="HC44" s="792"/>
      <c r="HD44" s="792"/>
      <c r="HE44" s="792"/>
      <c r="HF44" s="792"/>
      <c r="HG44" s="792"/>
      <c r="HH44" s="792"/>
      <c r="HI44" s="792"/>
      <c r="HJ44" s="792"/>
      <c r="HK44" s="792"/>
      <c r="HL44" s="792"/>
      <c r="HM44" s="792"/>
      <c r="HN44" s="792"/>
      <c r="HO44" s="792"/>
      <c r="HP44" s="792"/>
      <c r="HQ44" s="792"/>
      <c r="HR44" s="792"/>
      <c r="HS44" s="792"/>
      <c r="HT44" s="792"/>
      <c r="HU44" s="792"/>
      <c r="HV44" s="792"/>
      <c r="HW44" s="792"/>
      <c r="HX44" s="792"/>
      <c r="HY44" s="792"/>
      <c r="HZ44" s="792"/>
      <c r="IA44" s="792"/>
      <c r="IB44" s="792"/>
      <c r="IC44" s="792"/>
      <c r="ID44" s="792"/>
      <c r="IE44" s="792"/>
      <c r="IF44" s="792"/>
      <c r="IG44" s="792"/>
      <c r="IH44" s="792"/>
      <c r="II44" s="792"/>
      <c r="IJ44" s="792"/>
      <c r="IK44" s="792"/>
      <c r="IL44" s="792"/>
      <c r="IM44" s="792"/>
      <c r="IN44" s="792"/>
      <c r="IO44" s="792"/>
      <c r="IP44" s="792"/>
      <c r="IQ44" s="792"/>
      <c r="IR44" s="792"/>
      <c r="IS44" s="792"/>
      <c r="IT44" s="792"/>
      <c r="IU44" s="792"/>
      <c r="IV44" s="792"/>
      <c r="IW44" s="792"/>
      <c r="IX44" s="792"/>
      <c r="IY44" s="792"/>
      <c r="IZ44" s="792"/>
      <c r="JA44" s="792"/>
      <c r="JB44" s="792"/>
      <c r="JC44" s="792"/>
      <c r="JD44" s="792"/>
    </row>
    <row r="45" spans="1:264" ht="18" customHeight="1">
      <c r="A45" s="256"/>
      <c r="B45" s="257">
        <v>43642</v>
      </c>
      <c r="C45" s="713" t="str">
        <f t="shared" si="17"/>
        <v>*PDR1907-0291*</v>
      </c>
      <c r="D45" s="672" t="s">
        <v>5101</v>
      </c>
      <c r="E45" s="256" t="s">
        <v>5100</v>
      </c>
      <c r="F45" s="256"/>
      <c r="G45" s="297" t="s">
        <v>5099</v>
      </c>
      <c r="H45" s="258" t="s">
        <v>4529</v>
      </c>
      <c r="I45" s="258" t="s">
        <v>5098</v>
      </c>
      <c r="J45" s="256">
        <v>500</v>
      </c>
      <c r="K45" s="257">
        <v>22847</v>
      </c>
      <c r="L45" s="258" t="s">
        <v>1316</v>
      </c>
      <c r="M45" s="260" t="s">
        <v>5097</v>
      </c>
      <c r="N45" s="672"/>
      <c r="O45" s="257" t="s">
        <v>1291</v>
      </c>
      <c r="P45" s="258"/>
      <c r="Q45" s="258"/>
      <c r="R45" s="257">
        <v>43663</v>
      </c>
      <c r="S45" s="256">
        <v>500</v>
      </c>
      <c r="T45" s="256"/>
      <c r="U45" s="256"/>
      <c r="V45" s="256"/>
      <c r="W45" s="259"/>
      <c r="X45" s="680" t="s">
        <v>1829</v>
      </c>
      <c r="Y45" s="260" t="s">
        <v>1317</v>
      </c>
      <c r="Z45" s="672">
        <v>687</v>
      </c>
      <c r="AA45" s="261">
        <v>1775</v>
      </c>
      <c r="AB45" s="945">
        <f t="shared" si="14"/>
        <v>22.142857142857142</v>
      </c>
      <c r="AC45" s="945">
        <f t="shared" si="15"/>
        <v>286.97142857142865</v>
      </c>
      <c r="AD45" s="943">
        <f t="shared" si="16"/>
        <v>12.782857142857143</v>
      </c>
      <c r="AE45" s="944">
        <f t="shared" si="12"/>
        <v>12</v>
      </c>
      <c r="AF45" s="943">
        <f t="shared" si="13"/>
        <v>12.469714285714286</v>
      </c>
      <c r="AG45" s="262" t="s">
        <v>1330</v>
      </c>
      <c r="AH45" s="846" t="s">
        <v>1749</v>
      </c>
      <c r="AI45" s="846">
        <v>70</v>
      </c>
      <c r="AJ45" s="846">
        <v>15</v>
      </c>
      <c r="AK45" s="846">
        <v>20</v>
      </c>
      <c r="AL45" s="846" t="s">
        <v>5096</v>
      </c>
      <c r="AM45" s="792"/>
      <c r="AN45" s="792"/>
      <c r="AO45" s="792"/>
      <c r="AP45" s="792"/>
      <c r="AQ45" s="792"/>
      <c r="AR45" s="792"/>
      <c r="AS45" s="792"/>
      <c r="AT45" s="792"/>
      <c r="AU45" s="792"/>
      <c r="AV45" s="792"/>
      <c r="AW45" s="792"/>
      <c r="AX45" s="792"/>
      <c r="AY45" s="792"/>
      <c r="AZ45" s="792"/>
      <c r="BA45" s="792"/>
      <c r="BB45" s="792"/>
      <c r="BC45" s="792"/>
      <c r="BD45" s="792"/>
      <c r="BE45" s="792"/>
      <c r="BF45" s="792"/>
      <c r="BG45" s="792"/>
      <c r="BH45" s="792"/>
      <c r="BI45" s="792"/>
      <c r="BJ45" s="792"/>
      <c r="BK45" s="792"/>
      <c r="BL45" s="792"/>
      <c r="BM45" s="792"/>
      <c r="BN45" s="792"/>
      <c r="BO45" s="792"/>
      <c r="BP45" s="792"/>
      <c r="BQ45" s="792"/>
      <c r="BR45" s="792"/>
      <c r="BS45" s="792"/>
      <c r="BT45" s="792"/>
      <c r="BU45" s="792"/>
      <c r="BV45" s="792"/>
      <c r="BW45" s="792"/>
      <c r="BX45" s="792"/>
      <c r="BY45" s="792"/>
      <c r="BZ45" s="792"/>
      <c r="CA45" s="792"/>
      <c r="CB45" s="792"/>
      <c r="CC45" s="792"/>
      <c r="CD45" s="792"/>
      <c r="CE45" s="792"/>
      <c r="CF45" s="792"/>
      <c r="CG45" s="792"/>
      <c r="CH45" s="792"/>
      <c r="CI45" s="792"/>
      <c r="CJ45" s="792"/>
      <c r="CK45" s="792"/>
      <c r="CL45" s="792"/>
      <c r="CM45" s="792"/>
      <c r="CN45" s="792"/>
      <c r="CO45" s="792"/>
      <c r="CP45" s="792"/>
      <c r="CQ45" s="792"/>
      <c r="CR45" s="792"/>
      <c r="CS45" s="792"/>
      <c r="CT45" s="792"/>
      <c r="CU45" s="792"/>
      <c r="CV45" s="792"/>
      <c r="CW45" s="792"/>
      <c r="CX45" s="792"/>
      <c r="CY45" s="792"/>
      <c r="CZ45" s="792"/>
      <c r="DA45" s="792"/>
      <c r="DB45" s="792"/>
      <c r="DC45" s="792"/>
      <c r="DD45" s="792"/>
      <c r="DE45" s="792"/>
      <c r="DF45" s="792"/>
      <c r="DG45" s="792"/>
      <c r="DH45" s="792"/>
      <c r="DI45" s="792"/>
      <c r="DJ45" s="792"/>
      <c r="DK45" s="792"/>
      <c r="DL45" s="792"/>
      <c r="DM45" s="792"/>
      <c r="DN45" s="792"/>
      <c r="DO45" s="792"/>
      <c r="DP45" s="792"/>
      <c r="DQ45" s="792"/>
      <c r="DR45" s="792"/>
      <c r="DS45" s="792"/>
      <c r="DT45" s="792"/>
      <c r="DU45" s="792"/>
      <c r="DV45" s="792"/>
      <c r="DW45" s="792"/>
      <c r="DX45" s="792"/>
      <c r="DY45" s="792"/>
      <c r="DZ45" s="792"/>
      <c r="EA45" s="792"/>
      <c r="EB45" s="792"/>
      <c r="EC45" s="792"/>
      <c r="ED45" s="792"/>
      <c r="EE45" s="792"/>
      <c r="EF45" s="792"/>
      <c r="EG45" s="792"/>
      <c r="EH45" s="792"/>
      <c r="EI45" s="792"/>
      <c r="EJ45" s="792"/>
      <c r="EK45" s="792"/>
      <c r="EL45" s="792"/>
      <c r="EM45" s="792"/>
      <c r="EN45" s="792"/>
      <c r="EO45" s="792"/>
      <c r="EP45" s="792"/>
      <c r="EQ45" s="792"/>
      <c r="ER45" s="792"/>
      <c r="ES45" s="792"/>
      <c r="ET45" s="792"/>
      <c r="EU45" s="792"/>
      <c r="EV45" s="792"/>
      <c r="EW45" s="792"/>
      <c r="EX45" s="792"/>
      <c r="EY45" s="792"/>
      <c r="EZ45" s="792"/>
      <c r="FA45" s="792"/>
      <c r="FB45" s="792"/>
      <c r="FC45" s="792"/>
      <c r="FD45" s="792"/>
      <c r="FE45" s="792"/>
      <c r="FF45" s="792"/>
      <c r="FG45" s="792"/>
      <c r="FH45" s="792"/>
      <c r="FI45" s="792"/>
      <c r="FJ45" s="792"/>
      <c r="FK45" s="792"/>
      <c r="FL45" s="792"/>
      <c r="FM45" s="792"/>
      <c r="FN45" s="792"/>
      <c r="FO45" s="792"/>
      <c r="FP45" s="792"/>
      <c r="FQ45" s="792"/>
      <c r="FR45" s="792"/>
      <c r="FS45" s="792"/>
      <c r="FT45" s="792"/>
      <c r="FU45" s="792"/>
      <c r="FV45" s="792"/>
      <c r="FW45" s="792"/>
      <c r="FX45" s="792"/>
      <c r="FY45" s="792"/>
      <c r="FZ45" s="792"/>
      <c r="GA45" s="792"/>
      <c r="GB45" s="792"/>
      <c r="GC45" s="792"/>
      <c r="GD45" s="792"/>
      <c r="GE45" s="792"/>
      <c r="GF45" s="792"/>
      <c r="GG45" s="792"/>
      <c r="GH45" s="792"/>
      <c r="GI45" s="792"/>
      <c r="GJ45" s="792"/>
      <c r="GK45" s="792"/>
      <c r="GL45" s="792"/>
      <c r="GM45" s="792"/>
      <c r="GN45" s="792"/>
      <c r="GO45" s="792"/>
      <c r="GP45" s="792"/>
      <c r="GQ45" s="792"/>
      <c r="GR45" s="792"/>
      <c r="GS45" s="792"/>
      <c r="GT45" s="792"/>
      <c r="GU45" s="792"/>
      <c r="GV45" s="792"/>
      <c r="GW45" s="792"/>
      <c r="GX45" s="792"/>
      <c r="GY45" s="792"/>
      <c r="GZ45" s="792"/>
      <c r="HA45" s="792"/>
      <c r="HB45" s="792"/>
      <c r="HC45" s="792"/>
      <c r="HD45" s="792"/>
      <c r="HE45" s="792"/>
      <c r="HF45" s="792"/>
      <c r="HG45" s="792"/>
      <c r="HH45" s="792"/>
      <c r="HI45" s="792"/>
      <c r="HJ45" s="792"/>
      <c r="HK45" s="792"/>
      <c r="HL45" s="792"/>
      <c r="HM45" s="792"/>
      <c r="HN45" s="792"/>
      <c r="HO45" s="792"/>
      <c r="HP45" s="792"/>
      <c r="HQ45" s="792"/>
      <c r="HR45" s="792"/>
      <c r="HS45" s="792"/>
      <c r="HT45" s="792"/>
      <c r="HU45" s="792"/>
      <c r="HV45" s="792"/>
      <c r="HW45" s="792"/>
      <c r="HX45" s="792"/>
      <c r="HY45" s="792"/>
      <c r="HZ45" s="792"/>
      <c r="IA45" s="792"/>
      <c r="IB45" s="792"/>
      <c r="IC45" s="792"/>
      <c r="ID45" s="792"/>
      <c r="IE45" s="792"/>
      <c r="IF45" s="792"/>
      <c r="IG45" s="792"/>
      <c r="IH45" s="792"/>
      <c r="II45" s="792"/>
      <c r="IJ45" s="792"/>
      <c r="IK45" s="792"/>
      <c r="IL45" s="792"/>
      <c r="IM45" s="792"/>
      <c r="IN45" s="792"/>
      <c r="IO45" s="792"/>
      <c r="IP45" s="792"/>
      <c r="IQ45" s="792"/>
      <c r="IR45" s="792"/>
      <c r="IS45" s="792"/>
      <c r="IT45" s="792"/>
      <c r="IU45" s="792"/>
      <c r="IV45" s="792"/>
      <c r="IW45" s="792"/>
      <c r="IX45" s="792"/>
      <c r="IY45" s="792"/>
      <c r="IZ45" s="792"/>
      <c r="JA45" s="792"/>
      <c r="JB45" s="792"/>
      <c r="JC45" s="792"/>
      <c r="JD45" s="792"/>
    </row>
    <row r="46" spans="1:264" s="294" customFormat="1" ht="18" customHeight="1">
      <c r="A46" s="256"/>
      <c r="B46" s="257">
        <v>43623</v>
      </c>
      <c r="C46" s="713" t="str">
        <f t="shared" si="17"/>
        <v>*PDR1907-0057*</v>
      </c>
      <c r="D46" s="672" t="s">
        <v>3562</v>
      </c>
      <c r="E46" s="256" t="s">
        <v>3559</v>
      </c>
      <c r="F46" s="256"/>
      <c r="G46" s="297" t="s">
        <v>2584</v>
      </c>
      <c r="H46" s="258" t="s">
        <v>1370</v>
      </c>
      <c r="I46" s="258" t="s">
        <v>3561</v>
      </c>
      <c r="J46" s="256">
        <v>1800</v>
      </c>
      <c r="K46" s="257">
        <v>22847</v>
      </c>
      <c r="L46" s="258" t="s">
        <v>1371</v>
      </c>
      <c r="M46" s="260" t="s">
        <v>2582</v>
      </c>
      <c r="N46" s="672"/>
      <c r="O46" s="257" t="s">
        <v>1291</v>
      </c>
      <c r="P46" s="257"/>
      <c r="Q46" s="257"/>
      <c r="R46" s="257">
        <v>43663</v>
      </c>
      <c r="S46" s="256">
        <v>1800</v>
      </c>
      <c r="T46" s="256"/>
      <c r="U46" s="256"/>
      <c r="V46" s="256"/>
      <c r="W46" s="259"/>
      <c r="X46" s="680" t="s">
        <v>1828</v>
      </c>
      <c r="Y46" s="260" t="s">
        <v>1304</v>
      </c>
      <c r="Z46" s="672">
        <v>501</v>
      </c>
      <c r="AA46" s="261">
        <v>1179</v>
      </c>
      <c r="AB46" s="329">
        <f t="shared" si="14"/>
        <v>40.714285714285715</v>
      </c>
      <c r="AC46" s="329">
        <f t="shared" si="15"/>
        <v>327.68571428571437</v>
      </c>
      <c r="AD46" s="340">
        <f t="shared" si="16"/>
        <v>13.461428571428574</v>
      </c>
      <c r="AE46" s="341">
        <f t="shared" si="12"/>
        <v>13</v>
      </c>
      <c r="AF46" s="340">
        <f t="shared" si="13"/>
        <v>13.276857142857144</v>
      </c>
      <c r="AG46" s="262" t="s">
        <v>1330</v>
      </c>
      <c r="AH46" s="711" t="s">
        <v>2</v>
      </c>
      <c r="AI46" s="846">
        <v>70</v>
      </c>
      <c r="AJ46" s="846">
        <v>15</v>
      </c>
      <c r="AK46" s="846">
        <v>10</v>
      </c>
      <c r="AL46" s="846">
        <v>0</v>
      </c>
      <c r="AM46" s="792"/>
      <c r="AN46" s="792"/>
      <c r="AO46" s="792"/>
      <c r="AP46" s="792"/>
      <c r="AQ46" s="792"/>
      <c r="AR46" s="792"/>
      <c r="AS46" s="792"/>
      <c r="AT46" s="792"/>
      <c r="AU46" s="792"/>
      <c r="AV46" s="792"/>
      <c r="AW46" s="792"/>
      <c r="AX46" s="792"/>
      <c r="AY46" s="792"/>
      <c r="AZ46" s="792"/>
      <c r="BA46" s="792"/>
      <c r="BB46" s="792"/>
      <c r="BC46" s="792"/>
      <c r="BD46" s="792"/>
      <c r="BE46" s="792"/>
      <c r="BF46" s="792"/>
      <c r="BG46" s="792"/>
      <c r="BH46" s="792"/>
      <c r="BI46" s="792"/>
      <c r="BJ46" s="792"/>
      <c r="BK46" s="792"/>
      <c r="BL46" s="792"/>
      <c r="BM46" s="792"/>
      <c r="BN46" s="792"/>
      <c r="BO46" s="792"/>
      <c r="BP46" s="792"/>
      <c r="BQ46" s="792"/>
      <c r="BR46" s="792"/>
      <c r="BS46" s="792"/>
      <c r="BT46" s="792"/>
      <c r="BU46" s="792"/>
      <c r="BV46" s="792"/>
      <c r="BW46" s="792"/>
      <c r="BX46" s="792"/>
      <c r="BY46" s="792"/>
      <c r="BZ46" s="792"/>
      <c r="CA46" s="792"/>
      <c r="CB46" s="792"/>
      <c r="CC46" s="792"/>
      <c r="CD46" s="792"/>
      <c r="CE46" s="792"/>
      <c r="CF46" s="792"/>
      <c r="CG46" s="792"/>
      <c r="CH46" s="792"/>
      <c r="CI46" s="792"/>
      <c r="CJ46" s="792"/>
      <c r="CK46" s="792"/>
      <c r="CL46" s="792"/>
      <c r="CM46" s="792"/>
      <c r="CN46" s="792"/>
      <c r="CO46" s="792"/>
      <c r="CP46" s="792"/>
      <c r="CQ46" s="792"/>
      <c r="CR46" s="792"/>
      <c r="CS46" s="792"/>
      <c r="CT46" s="792"/>
      <c r="CU46" s="792"/>
      <c r="CV46" s="792"/>
      <c r="CW46" s="792"/>
      <c r="CX46" s="792"/>
      <c r="CY46" s="792"/>
      <c r="CZ46" s="792"/>
      <c r="DA46" s="792"/>
      <c r="DB46" s="792"/>
      <c r="DC46" s="792"/>
      <c r="DD46" s="792"/>
      <c r="DE46" s="792"/>
      <c r="DF46" s="792"/>
      <c r="DG46" s="792"/>
      <c r="DH46" s="792"/>
      <c r="DI46" s="792"/>
      <c r="DJ46" s="792"/>
      <c r="DK46" s="792"/>
      <c r="DL46" s="792"/>
      <c r="DM46" s="792"/>
      <c r="DN46" s="792"/>
      <c r="DO46" s="792"/>
      <c r="DP46" s="792"/>
      <c r="DQ46" s="792"/>
      <c r="DR46" s="792"/>
      <c r="DS46" s="792"/>
      <c r="DT46" s="792"/>
      <c r="DU46" s="792"/>
      <c r="DV46" s="792"/>
      <c r="DW46" s="792"/>
      <c r="DX46" s="792"/>
      <c r="DY46" s="792"/>
      <c r="DZ46" s="792"/>
      <c r="EA46" s="792"/>
      <c r="EB46" s="792"/>
      <c r="EC46" s="792"/>
      <c r="ED46" s="792"/>
      <c r="EE46" s="792"/>
      <c r="EF46" s="792"/>
      <c r="EG46" s="792"/>
      <c r="EH46" s="792"/>
      <c r="EI46" s="792"/>
      <c r="EJ46" s="792"/>
      <c r="EK46" s="792"/>
      <c r="EL46" s="792"/>
      <c r="EM46" s="792"/>
      <c r="EN46" s="792"/>
      <c r="EO46" s="792"/>
      <c r="EP46" s="792"/>
      <c r="EQ46" s="792"/>
      <c r="ER46" s="792"/>
      <c r="ES46" s="792"/>
      <c r="ET46" s="792"/>
      <c r="EU46" s="792"/>
      <c r="EV46" s="792"/>
      <c r="EW46" s="792"/>
      <c r="EX46" s="792"/>
      <c r="EY46" s="792"/>
      <c r="EZ46" s="792"/>
      <c r="FA46" s="792"/>
      <c r="FB46" s="792"/>
      <c r="FC46" s="792"/>
      <c r="FD46" s="792"/>
      <c r="FE46" s="792"/>
      <c r="FF46" s="792"/>
      <c r="FG46" s="792"/>
      <c r="FH46" s="792"/>
      <c r="FI46" s="792"/>
      <c r="FJ46" s="792"/>
      <c r="FK46" s="792"/>
      <c r="FL46" s="792"/>
      <c r="FM46" s="792"/>
      <c r="FN46" s="792"/>
      <c r="FO46" s="792"/>
      <c r="FP46" s="792"/>
      <c r="FQ46" s="792"/>
      <c r="FR46" s="792"/>
      <c r="FS46" s="792"/>
      <c r="FT46" s="792"/>
      <c r="FU46" s="792"/>
      <c r="FV46" s="792"/>
      <c r="FW46" s="792"/>
      <c r="FX46" s="792"/>
      <c r="FY46" s="792"/>
      <c r="FZ46" s="792"/>
      <c r="GA46" s="792"/>
      <c r="GB46" s="792"/>
      <c r="GC46" s="792"/>
      <c r="GD46" s="792"/>
      <c r="GE46" s="792"/>
      <c r="GF46" s="792"/>
      <c r="GG46" s="792"/>
      <c r="GH46" s="792"/>
      <c r="GI46" s="792"/>
      <c r="GJ46" s="792"/>
      <c r="GK46" s="792"/>
      <c r="GL46" s="792"/>
      <c r="GM46" s="792"/>
      <c r="GN46" s="792"/>
      <c r="GO46" s="792"/>
      <c r="GP46" s="792"/>
      <c r="GQ46" s="792"/>
      <c r="GR46" s="792"/>
      <c r="GS46" s="792"/>
      <c r="GT46" s="792"/>
      <c r="GU46" s="792"/>
      <c r="GV46" s="792"/>
      <c r="GW46" s="792"/>
      <c r="GX46" s="792"/>
      <c r="GY46" s="792"/>
      <c r="GZ46" s="792"/>
      <c r="HA46" s="792"/>
      <c r="HB46" s="792"/>
      <c r="HC46" s="792"/>
      <c r="HD46" s="792"/>
      <c r="HE46" s="792"/>
      <c r="HF46" s="792"/>
      <c r="HG46" s="792"/>
      <c r="HH46" s="792"/>
      <c r="HI46" s="792"/>
      <c r="HJ46" s="792"/>
      <c r="HK46" s="792"/>
      <c r="HL46" s="792"/>
      <c r="HM46" s="792"/>
      <c r="HN46" s="792"/>
      <c r="HO46" s="792"/>
      <c r="HP46" s="792"/>
      <c r="HQ46" s="792"/>
      <c r="HR46" s="792"/>
      <c r="HS46" s="792"/>
      <c r="HT46" s="792"/>
      <c r="HU46" s="792"/>
      <c r="HV46" s="792"/>
      <c r="HW46" s="792"/>
      <c r="HX46" s="792"/>
      <c r="HY46" s="792"/>
      <c r="HZ46" s="792"/>
      <c r="IA46" s="792"/>
      <c r="IB46" s="792"/>
      <c r="IC46" s="792"/>
      <c r="ID46" s="792"/>
      <c r="IE46" s="792"/>
      <c r="IF46" s="792"/>
      <c r="IG46" s="792"/>
      <c r="IH46" s="792"/>
      <c r="II46" s="792"/>
      <c r="IJ46" s="792"/>
      <c r="IK46" s="792"/>
      <c r="IL46" s="792"/>
      <c r="IM46" s="792"/>
      <c r="IN46" s="792"/>
      <c r="IO46" s="792"/>
      <c r="IP46" s="792"/>
      <c r="IQ46" s="792"/>
      <c r="IR46" s="792"/>
      <c r="IS46" s="792"/>
      <c r="IT46" s="792"/>
      <c r="IU46" s="792"/>
      <c r="IV46" s="792"/>
      <c r="IW46" s="792"/>
      <c r="IX46" s="792"/>
      <c r="IY46" s="792"/>
      <c r="IZ46" s="792"/>
      <c r="JA46" s="792"/>
      <c r="JB46" s="792"/>
      <c r="JC46" s="792"/>
      <c r="JD46" s="792"/>
    </row>
    <row r="47" spans="1:264" s="295" customFormat="1" ht="18" customHeight="1">
      <c r="A47" s="256"/>
      <c r="B47" s="257">
        <v>43623</v>
      </c>
      <c r="C47" s="713" t="str">
        <f t="shared" si="17"/>
        <v>*PDR1907-0058*</v>
      </c>
      <c r="D47" s="672" t="s">
        <v>3560</v>
      </c>
      <c r="E47" s="256" t="s">
        <v>3559</v>
      </c>
      <c r="F47" s="256"/>
      <c r="G47" s="297" t="s">
        <v>1398</v>
      </c>
      <c r="H47" s="258" t="s">
        <v>1370</v>
      </c>
      <c r="I47" s="258" t="s">
        <v>1481</v>
      </c>
      <c r="J47" s="256">
        <v>1700</v>
      </c>
      <c r="K47" s="257">
        <v>22847</v>
      </c>
      <c r="L47" s="258" t="s">
        <v>1399</v>
      </c>
      <c r="M47" s="260" t="s">
        <v>1638</v>
      </c>
      <c r="N47" s="672"/>
      <c r="O47" s="257" t="s">
        <v>1291</v>
      </c>
      <c r="P47" s="257"/>
      <c r="Q47" s="257"/>
      <c r="R47" s="257">
        <v>43663</v>
      </c>
      <c r="S47" s="256">
        <v>1700</v>
      </c>
      <c r="T47" s="256"/>
      <c r="U47" s="256"/>
      <c r="V47" s="256"/>
      <c r="W47" s="259"/>
      <c r="X47" s="680" t="s">
        <v>1828</v>
      </c>
      <c r="Y47" s="260" t="s">
        <v>1304</v>
      </c>
      <c r="Z47" s="672">
        <v>501</v>
      </c>
      <c r="AA47" s="261">
        <v>1387</v>
      </c>
      <c r="AB47" s="329">
        <f t="shared" si="14"/>
        <v>39.285714285714285</v>
      </c>
      <c r="AC47" s="329">
        <f t="shared" si="15"/>
        <v>366.97142857142865</v>
      </c>
      <c r="AD47" s="340">
        <f t="shared" si="16"/>
        <v>14.116190476190479</v>
      </c>
      <c r="AE47" s="341">
        <f t="shared" si="12"/>
        <v>14</v>
      </c>
      <c r="AF47" s="340">
        <f t="shared" si="13"/>
        <v>14.069714285714287</v>
      </c>
      <c r="AG47" s="262" t="s">
        <v>1330</v>
      </c>
      <c r="AH47" s="711" t="s">
        <v>2</v>
      </c>
      <c r="AI47" s="846">
        <v>70</v>
      </c>
      <c r="AJ47" s="846">
        <v>15</v>
      </c>
      <c r="AK47" s="846">
        <v>10</v>
      </c>
      <c r="AL47" s="846" t="s">
        <v>1639</v>
      </c>
      <c r="AM47" s="792"/>
      <c r="AN47" s="792"/>
      <c r="AO47" s="792"/>
      <c r="AP47" s="792"/>
      <c r="AQ47" s="792"/>
      <c r="AR47" s="792"/>
      <c r="AS47" s="792"/>
      <c r="AT47" s="792"/>
      <c r="AU47" s="792"/>
      <c r="AV47" s="792"/>
      <c r="AW47" s="792"/>
      <c r="AX47" s="792"/>
      <c r="AY47" s="792"/>
      <c r="AZ47" s="792"/>
      <c r="BA47" s="792"/>
      <c r="BB47" s="792"/>
      <c r="BC47" s="792"/>
      <c r="BD47" s="792"/>
      <c r="BE47" s="792"/>
      <c r="BF47" s="792"/>
      <c r="BG47" s="792"/>
      <c r="BH47" s="792"/>
      <c r="BI47" s="792"/>
      <c r="BJ47" s="792"/>
      <c r="BK47" s="792"/>
      <c r="BL47" s="792"/>
      <c r="BM47" s="792"/>
      <c r="BN47" s="792"/>
      <c r="BO47" s="792"/>
      <c r="BP47" s="792"/>
      <c r="BQ47" s="792"/>
      <c r="BR47" s="792"/>
      <c r="BS47" s="792"/>
      <c r="BT47" s="792"/>
      <c r="BU47" s="792"/>
      <c r="BV47" s="792"/>
      <c r="BW47" s="792"/>
      <c r="BX47" s="792"/>
      <c r="BY47" s="792"/>
      <c r="BZ47" s="792"/>
      <c r="CA47" s="792"/>
      <c r="CB47" s="792"/>
      <c r="CC47" s="792"/>
      <c r="CD47" s="792"/>
      <c r="CE47" s="792"/>
      <c r="CF47" s="792"/>
      <c r="CG47" s="792"/>
      <c r="CH47" s="792"/>
      <c r="CI47" s="792"/>
      <c r="CJ47" s="792"/>
      <c r="CK47" s="792"/>
      <c r="CL47" s="792"/>
      <c r="CM47" s="792"/>
      <c r="CN47" s="792"/>
      <c r="CO47" s="792"/>
      <c r="CP47" s="792"/>
      <c r="CQ47" s="792"/>
      <c r="CR47" s="792"/>
      <c r="CS47" s="792"/>
      <c r="CT47" s="792"/>
      <c r="CU47" s="792"/>
      <c r="CV47" s="792"/>
      <c r="CW47" s="792"/>
      <c r="CX47" s="792"/>
      <c r="CY47" s="792"/>
      <c r="CZ47" s="792"/>
      <c r="DA47" s="792"/>
      <c r="DB47" s="792"/>
      <c r="DC47" s="792"/>
      <c r="DD47" s="792"/>
      <c r="DE47" s="792"/>
      <c r="DF47" s="792"/>
      <c r="DG47" s="792"/>
      <c r="DH47" s="792"/>
      <c r="DI47" s="792"/>
      <c r="DJ47" s="792"/>
      <c r="DK47" s="792"/>
      <c r="DL47" s="792"/>
      <c r="DM47" s="792"/>
      <c r="DN47" s="792"/>
      <c r="DO47" s="792"/>
      <c r="DP47" s="792"/>
      <c r="DQ47" s="792"/>
      <c r="DR47" s="792"/>
      <c r="DS47" s="792"/>
      <c r="DT47" s="792"/>
      <c r="DU47" s="792"/>
      <c r="DV47" s="792"/>
      <c r="DW47" s="792"/>
      <c r="DX47" s="792"/>
      <c r="DY47" s="792"/>
      <c r="DZ47" s="792"/>
      <c r="EA47" s="792"/>
      <c r="EB47" s="792"/>
      <c r="EC47" s="792"/>
      <c r="ED47" s="792"/>
      <c r="EE47" s="792"/>
      <c r="EF47" s="792"/>
      <c r="EG47" s="792"/>
      <c r="EH47" s="792"/>
      <c r="EI47" s="792"/>
      <c r="EJ47" s="792"/>
      <c r="EK47" s="792"/>
      <c r="EL47" s="792"/>
      <c r="EM47" s="792"/>
      <c r="EN47" s="792"/>
      <c r="EO47" s="792"/>
      <c r="EP47" s="792"/>
      <c r="EQ47" s="792"/>
      <c r="ER47" s="792"/>
      <c r="ES47" s="792"/>
      <c r="ET47" s="792"/>
      <c r="EU47" s="792"/>
      <c r="EV47" s="792"/>
      <c r="EW47" s="792"/>
      <c r="EX47" s="792"/>
      <c r="EY47" s="792"/>
      <c r="EZ47" s="792"/>
      <c r="FA47" s="792"/>
      <c r="FB47" s="792"/>
      <c r="FC47" s="792"/>
      <c r="FD47" s="792"/>
      <c r="FE47" s="792"/>
      <c r="FF47" s="792"/>
      <c r="FG47" s="792"/>
      <c r="FH47" s="792"/>
      <c r="FI47" s="792"/>
      <c r="FJ47" s="792"/>
      <c r="FK47" s="792"/>
      <c r="FL47" s="792"/>
      <c r="FM47" s="792"/>
      <c r="FN47" s="792"/>
      <c r="FO47" s="792"/>
      <c r="FP47" s="792"/>
      <c r="FQ47" s="792"/>
      <c r="FR47" s="792"/>
      <c r="FS47" s="792"/>
      <c r="FT47" s="792"/>
      <c r="FU47" s="792"/>
      <c r="FV47" s="792"/>
      <c r="FW47" s="792"/>
      <c r="FX47" s="792"/>
      <c r="FY47" s="792"/>
      <c r="FZ47" s="792"/>
      <c r="GA47" s="792"/>
      <c r="GB47" s="792"/>
      <c r="GC47" s="792"/>
      <c r="GD47" s="792"/>
      <c r="GE47" s="792"/>
      <c r="GF47" s="792"/>
      <c r="GG47" s="792"/>
      <c r="GH47" s="792"/>
      <c r="GI47" s="792"/>
      <c r="GJ47" s="792"/>
      <c r="GK47" s="792"/>
      <c r="GL47" s="792"/>
      <c r="GM47" s="792"/>
      <c r="GN47" s="792"/>
      <c r="GO47" s="792"/>
      <c r="GP47" s="792"/>
      <c r="GQ47" s="792"/>
      <c r="GR47" s="792"/>
      <c r="GS47" s="792"/>
      <c r="GT47" s="792"/>
      <c r="GU47" s="792"/>
      <c r="GV47" s="792"/>
      <c r="GW47" s="792"/>
      <c r="GX47" s="792"/>
      <c r="GY47" s="792"/>
      <c r="GZ47" s="792"/>
      <c r="HA47" s="792"/>
      <c r="HB47" s="792"/>
      <c r="HC47" s="792"/>
      <c r="HD47" s="792"/>
      <c r="HE47" s="792"/>
      <c r="HF47" s="792"/>
      <c r="HG47" s="792"/>
      <c r="HH47" s="792"/>
      <c r="HI47" s="792"/>
      <c r="HJ47" s="792"/>
      <c r="HK47" s="792"/>
      <c r="HL47" s="792"/>
      <c r="HM47" s="792"/>
      <c r="HN47" s="792"/>
      <c r="HO47" s="792"/>
      <c r="HP47" s="792"/>
      <c r="HQ47" s="792"/>
      <c r="HR47" s="792"/>
      <c r="HS47" s="792"/>
      <c r="HT47" s="792"/>
      <c r="HU47" s="792"/>
      <c r="HV47" s="792"/>
      <c r="HW47" s="792"/>
      <c r="HX47" s="792"/>
      <c r="HY47" s="792"/>
      <c r="HZ47" s="792"/>
      <c r="IA47" s="792"/>
      <c r="IB47" s="792"/>
      <c r="IC47" s="792"/>
      <c r="ID47" s="792"/>
      <c r="IE47" s="792"/>
      <c r="IF47" s="792"/>
      <c r="IG47" s="792"/>
      <c r="IH47" s="792"/>
      <c r="II47" s="792"/>
      <c r="IJ47" s="792"/>
      <c r="IK47" s="792"/>
      <c r="IL47" s="792"/>
      <c r="IM47" s="792"/>
      <c r="IN47" s="792"/>
      <c r="IO47" s="792"/>
      <c r="IP47" s="792"/>
      <c r="IQ47" s="792"/>
      <c r="IR47" s="792"/>
      <c r="IS47" s="792"/>
      <c r="IT47" s="792"/>
      <c r="IU47" s="792"/>
      <c r="IV47" s="792"/>
      <c r="IW47" s="792"/>
      <c r="IX47" s="792"/>
      <c r="IY47" s="792"/>
      <c r="IZ47" s="792"/>
      <c r="JA47" s="792"/>
      <c r="JB47" s="792"/>
      <c r="JC47" s="792"/>
      <c r="JD47" s="792"/>
    </row>
    <row r="48" spans="1:264" s="792" customFormat="1" ht="18" customHeight="1">
      <c r="A48" s="256"/>
      <c r="B48" s="257">
        <v>43630</v>
      </c>
      <c r="C48" s="713" t="str">
        <f t="shared" si="17"/>
        <v>*PDR1907-0107*</v>
      </c>
      <c r="D48" s="672" t="s">
        <v>4031</v>
      </c>
      <c r="E48" s="256" t="s">
        <v>2785</v>
      </c>
      <c r="F48" s="256"/>
      <c r="G48" s="297" t="s">
        <v>2784</v>
      </c>
      <c r="H48" s="258" t="s">
        <v>1303</v>
      </c>
      <c r="I48" s="258" t="s">
        <v>4028</v>
      </c>
      <c r="J48" s="256">
        <v>868</v>
      </c>
      <c r="K48" s="257">
        <v>43666</v>
      </c>
      <c r="L48" s="258" t="s">
        <v>2672</v>
      </c>
      <c r="M48" s="260" t="s">
        <v>2782</v>
      </c>
      <c r="N48" s="672"/>
      <c r="O48" s="257" t="s">
        <v>1291</v>
      </c>
      <c r="P48" s="257"/>
      <c r="Q48" s="257"/>
      <c r="R48" s="257">
        <v>43663</v>
      </c>
      <c r="S48" s="256">
        <v>868</v>
      </c>
      <c r="T48" s="256"/>
      <c r="U48" s="256"/>
      <c r="V48" s="256"/>
      <c r="W48" s="259"/>
      <c r="X48" s="680" t="s">
        <v>1828</v>
      </c>
      <c r="Y48" s="671" t="s">
        <v>1380</v>
      </c>
      <c r="Z48" s="672">
        <v>550</v>
      </c>
      <c r="AA48" s="261">
        <v>1293</v>
      </c>
      <c r="AB48" s="329">
        <f t="shared" si="14"/>
        <v>27.4</v>
      </c>
      <c r="AC48" s="329">
        <f t="shared" si="15"/>
        <v>394.37142857142862</v>
      </c>
      <c r="AD48" s="340">
        <f t="shared" si="16"/>
        <v>14.572857142857144</v>
      </c>
      <c r="AE48" s="341">
        <f t="shared" si="12"/>
        <v>14</v>
      </c>
      <c r="AF48" s="340">
        <f t="shared" si="13"/>
        <v>14.343714285714286</v>
      </c>
      <c r="AG48" s="262" t="s">
        <v>1330</v>
      </c>
      <c r="AH48" s="290" t="s">
        <v>2</v>
      </c>
      <c r="AI48" s="846">
        <v>70</v>
      </c>
      <c r="AJ48" s="846">
        <v>15</v>
      </c>
      <c r="AK48" s="846">
        <v>10</v>
      </c>
      <c r="AL48" s="846" t="s">
        <v>2315</v>
      </c>
    </row>
    <row r="49" spans="1:264" s="792" customFormat="1" ht="18" customHeight="1">
      <c r="A49" s="256"/>
      <c r="B49" s="257">
        <v>43630</v>
      </c>
      <c r="C49" s="713" t="str">
        <f t="shared" si="17"/>
        <v>*PDR1907-0110*</v>
      </c>
      <c r="D49" s="672" t="s">
        <v>4030</v>
      </c>
      <c r="E49" s="256" t="s">
        <v>4029</v>
      </c>
      <c r="F49" s="256"/>
      <c r="G49" s="297" t="s">
        <v>2784</v>
      </c>
      <c r="H49" s="258" t="s">
        <v>1303</v>
      </c>
      <c r="I49" s="258" t="s">
        <v>4028</v>
      </c>
      <c r="J49" s="256">
        <v>745</v>
      </c>
      <c r="K49" s="257">
        <v>43666</v>
      </c>
      <c r="L49" s="258" t="s">
        <v>2672</v>
      </c>
      <c r="M49" s="260" t="s">
        <v>2782</v>
      </c>
      <c r="N49" s="672"/>
      <c r="O49" s="257" t="s">
        <v>1291</v>
      </c>
      <c r="P49" s="257"/>
      <c r="Q49" s="257"/>
      <c r="R49" s="257">
        <v>43663</v>
      </c>
      <c r="S49" s="256">
        <v>745</v>
      </c>
      <c r="T49" s="256"/>
      <c r="U49" s="256"/>
      <c r="V49" s="256"/>
      <c r="W49" s="259"/>
      <c r="X49" s="680" t="s">
        <v>1828</v>
      </c>
      <c r="Y49" s="671" t="s">
        <v>1380</v>
      </c>
      <c r="Z49" s="672">
        <v>550</v>
      </c>
      <c r="AA49" s="261">
        <v>1293</v>
      </c>
      <c r="AB49" s="329">
        <f t="shared" si="14"/>
        <v>25.642857142857142</v>
      </c>
      <c r="AC49" s="329">
        <f t="shared" si="15"/>
        <v>420.01428571428579</v>
      </c>
      <c r="AD49" s="340">
        <f t="shared" si="16"/>
        <v>15.000238095238096</v>
      </c>
      <c r="AE49" s="341">
        <f t="shared" si="12"/>
        <v>15</v>
      </c>
      <c r="AF49" s="340">
        <f t="shared" si="13"/>
        <v>15.000142857142858</v>
      </c>
      <c r="AG49" s="262" t="s">
        <v>1330</v>
      </c>
      <c r="AH49" s="290" t="s">
        <v>2</v>
      </c>
      <c r="AI49" s="846">
        <v>70</v>
      </c>
      <c r="AJ49" s="846">
        <v>15</v>
      </c>
      <c r="AK49" s="846">
        <v>10</v>
      </c>
      <c r="AL49" s="846" t="s">
        <v>2315</v>
      </c>
    </row>
    <row r="50" spans="1:264" s="792" customFormat="1" ht="18" customHeight="1">
      <c r="A50" s="256"/>
      <c r="B50" s="257">
        <v>43642</v>
      </c>
      <c r="C50" s="713" t="str">
        <f t="shared" si="17"/>
        <v>*PDR1907-0260*</v>
      </c>
      <c r="D50" s="672" t="s">
        <v>5023</v>
      </c>
      <c r="E50" s="256" t="s">
        <v>5022</v>
      </c>
      <c r="F50" s="256"/>
      <c r="G50" s="297" t="s">
        <v>5021</v>
      </c>
      <c r="H50" s="258" t="s">
        <v>2096</v>
      </c>
      <c r="I50" s="258" t="s">
        <v>5020</v>
      </c>
      <c r="J50" s="256">
        <v>600</v>
      </c>
      <c r="K50" s="257">
        <v>22851</v>
      </c>
      <c r="L50" s="258" t="s">
        <v>2094</v>
      </c>
      <c r="M50" s="260" t="s">
        <v>5019</v>
      </c>
      <c r="N50" s="672"/>
      <c r="O50" s="257" t="s">
        <v>1291</v>
      </c>
      <c r="P50" s="257"/>
      <c r="Q50" s="257"/>
      <c r="R50" s="257">
        <v>43666</v>
      </c>
      <c r="S50" s="256">
        <v>600</v>
      </c>
      <c r="T50" s="256"/>
      <c r="U50" s="256"/>
      <c r="V50" s="256"/>
      <c r="W50" s="259"/>
      <c r="X50" s="680" t="s">
        <v>1828</v>
      </c>
      <c r="Y50" s="260" t="s">
        <v>2092</v>
      </c>
      <c r="Z50" s="672">
        <v>702</v>
      </c>
      <c r="AA50" s="261">
        <v>2201</v>
      </c>
      <c r="AB50" s="945">
        <f t="shared" si="14"/>
        <v>23.571428571428569</v>
      </c>
      <c r="AC50" s="945">
        <f t="shared" si="15"/>
        <v>443.58571428571435</v>
      </c>
      <c r="AD50" s="943">
        <f t="shared" si="16"/>
        <v>15.393095238095238</v>
      </c>
      <c r="AE50" s="944">
        <f t="shared" si="12"/>
        <v>15</v>
      </c>
      <c r="AF50" s="943">
        <f t="shared" si="13"/>
        <v>15.235857142857142</v>
      </c>
      <c r="AG50" s="262" t="s">
        <v>1330</v>
      </c>
      <c r="AH50" s="846" t="s">
        <v>2</v>
      </c>
      <c r="AI50" s="846">
        <v>70</v>
      </c>
      <c r="AJ50" s="846">
        <v>15</v>
      </c>
      <c r="AK50" s="846">
        <v>10</v>
      </c>
      <c r="AL50" s="846">
        <v>0</v>
      </c>
    </row>
    <row r="51" spans="1:264" s="294" customFormat="1" ht="18" customHeight="1">
      <c r="A51" s="256"/>
      <c r="B51" s="257">
        <v>43636</v>
      </c>
      <c r="C51" s="713" t="str">
        <f t="shared" si="17"/>
        <v>*PDR1907-0146*</v>
      </c>
      <c r="D51" s="672" t="s">
        <v>4468</v>
      </c>
      <c r="E51" s="256" t="s">
        <v>4467</v>
      </c>
      <c r="F51" s="256"/>
      <c r="G51" s="297" t="s">
        <v>2097</v>
      </c>
      <c r="H51" s="258" t="s">
        <v>2096</v>
      </c>
      <c r="I51" s="258" t="s">
        <v>2095</v>
      </c>
      <c r="J51" s="256">
        <v>1000</v>
      </c>
      <c r="K51" s="257">
        <v>22851</v>
      </c>
      <c r="L51" s="258" t="s">
        <v>2094</v>
      </c>
      <c r="M51" s="260" t="s">
        <v>2093</v>
      </c>
      <c r="N51" s="672"/>
      <c r="O51" s="257" t="s">
        <v>1291</v>
      </c>
      <c r="P51" s="257"/>
      <c r="Q51" s="257"/>
      <c r="R51" s="257">
        <v>43666</v>
      </c>
      <c r="S51" s="256">
        <v>1000</v>
      </c>
      <c r="T51" s="256"/>
      <c r="U51" s="256"/>
      <c r="V51" s="256"/>
      <c r="W51" s="259"/>
      <c r="X51" s="680" t="s">
        <v>1828</v>
      </c>
      <c r="Y51" s="260" t="s">
        <v>2092</v>
      </c>
      <c r="Z51" s="672">
        <v>632</v>
      </c>
      <c r="AA51" s="261">
        <v>1945</v>
      </c>
      <c r="AB51" s="329">
        <f t="shared" si="14"/>
        <v>29.285714285714285</v>
      </c>
      <c r="AC51" s="329">
        <f t="shared" si="15"/>
        <v>472.87142857142862</v>
      </c>
      <c r="AD51" s="340">
        <f t="shared" si="16"/>
        <v>15.881190476190477</v>
      </c>
      <c r="AE51" s="341">
        <f t="shared" si="12"/>
        <v>15</v>
      </c>
      <c r="AF51" s="340">
        <f t="shared" si="13"/>
        <v>15.528714285714287</v>
      </c>
      <c r="AG51" s="262" t="s">
        <v>1330</v>
      </c>
      <c r="AH51" s="846" t="s">
        <v>1749</v>
      </c>
      <c r="AI51" s="846">
        <v>70</v>
      </c>
      <c r="AJ51" s="846">
        <v>15</v>
      </c>
      <c r="AK51" s="846">
        <v>10</v>
      </c>
      <c r="AL51" s="846">
        <v>0</v>
      </c>
      <c r="AM51" s="792"/>
      <c r="AN51" s="792"/>
      <c r="AO51" s="792"/>
      <c r="AP51" s="792"/>
      <c r="AQ51" s="792"/>
      <c r="AR51" s="792"/>
      <c r="AS51" s="792"/>
      <c r="AT51" s="792"/>
      <c r="AU51" s="792"/>
      <c r="AV51" s="792"/>
      <c r="AW51" s="792"/>
      <c r="AX51" s="792"/>
      <c r="AY51" s="792"/>
      <c r="AZ51" s="792"/>
      <c r="BA51" s="792"/>
      <c r="BB51" s="792"/>
      <c r="BC51" s="792"/>
      <c r="BD51" s="792"/>
      <c r="BE51" s="792"/>
      <c r="BF51" s="792"/>
      <c r="BG51" s="792"/>
      <c r="BH51" s="792"/>
      <c r="BI51" s="792"/>
      <c r="BJ51" s="792"/>
      <c r="BK51" s="792"/>
      <c r="BL51" s="792"/>
      <c r="BM51" s="792"/>
      <c r="BN51" s="792"/>
      <c r="BO51" s="792"/>
      <c r="BP51" s="792"/>
      <c r="BQ51" s="792"/>
      <c r="BR51" s="792"/>
      <c r="BS51" s="792"/>
      <c r="BT51" s="792"/>
      <c r="BU51" s="792"/>
      <c r="BV51" s="792"/>
      <c r="BW51" s="792"/>
      <c r="BX51" s="792"/>
      <c r="BY51" s="792"/>
      <c r="BZ51" s="792"/>
      <c r="CA51" s="792"/>
      <c r="CB51" s="792"/>
      <c r="CC51" s="792"/>
      <c r="CD51" s="792"/>
      <c r="CE51" s="792"/>
      <c r="CF51" s="792"/>
      <c r="CG51" s="792"/>
      <c r="CH51" s="792"/>
      <c r="CI51" s="792"/>
      <c r="CJ51" s="792"/>
      <c r="CK51" s="792"/>
      <c r="CL51" s="792"/>
      <c r="CM51" s="792"/>
      <c r="CN51" s="792"/>
      <c r="CO51" s="792"/>
      <c r="CP51" s="792"/>
      <c r="CQ51" s="792"/>
      <c r="CR51" s="792"/>
      <c r="CS51" s="792"/>
      <c r="CT51" s="792"/>
      <c r="CU51" s="792"/>
      <c r="CV51" s="792"/>
      <c r="CW51" s="792"/>
      <c r="CX51" s="792"/>
      <c r="CY51" s="792"/>
      <c r="CZ51" s="792"/>
      <c r="DA51" s="792"/>
      <c r="DB51" s="792"/>
      <c r="DC51" s="792"/>
      <c r="DD51" s="792"/>
      <c r="DE51" s="792"/>
      <c r="DF51" s="792"/>
      <c r="DG51" s="792"/>
      <c r="DH51" s="792"/>
      <c r="DI51" s="792"/>
      <c r="DJ51" s="792"/>
      <c r="DK51" s="792"/>
      <c r="DL51" s="792"/>
      <c r="DM51" s="792"/>
      <c r="DN51" s="792"/>
      <c r="DO51" s="792"/>
      <c r="DP51" s="792"/>
      <c r="DQ51" s="792"/>
      <c r="DR51" s="792"/>
      <c r="DS51" s="792"/>
      <c r="DT51" s="792"/>
      <c r="DU51" s="792"/>
      <c r="DV51" s="792"/>
      <c r="DW51" s="792"/>
      <c r="DX51" s="792"/>
      <c r="DY51" s="792"/>
      <c r="DZ51" s="792"/>
      <c r="EA51" s="792"/>
      <c r="EB51" s="792"/>
      <c r="EC51" s="792"/>
      <c r="ED51" s="792"/>
      <c r="EE51" s="792"/>
      <c r="EF51" s="792"/>
      <c r="EG51" s="792"/>
      <c r="EH51" s="792"/>
      <c r="EI51" s="792"/>
      <c r="EJ51" s="792"/>
      <c r="EK51" s="792"/>
      <c r="EL51" s="792"/>
      <c r="EM51" s="792"/>
      <c r="EN51" s="792"/>
      <c r="EO51" s="792"/>
      <c r="EP51" s="792"/>
      <c r="EQ51" s="792"/>
      <c r="ER51" s="792"/>
      <c r="ES51" s="792"/>
      <c r="ET51" s="792"/>
      <c r="EU51" s="792"/>
      <c r="EV51" s="792"/>
      <c r="EW51" s="792"/>
      <c r="EX51" s="792"/>
      <c r="EY51" s="792"/>
      <c r="EZ51" s="792"/>
      <c r="FA51" s="792"/>
      <c r="FB51" s="792"/>
      <c r="FC51" s="792"/>
      <c r="FD51" s="792"/>
      <c r="FE51" s="792"/>
      <c r="FF51" s="792"/>
      <c r="FG51" s="792"/>
      <c r="FH51" s="792"/>
      <c r="FI51" s="792"/>
      <c r="FJ51" s="792"/>
      <c r="FK51" s="792"/>
      <c r="FL51" s="792"/>
      <c r="FM51" s="792"/>
      <c r="FN51" s="792"/>
      <c r="FO51" s="792"/>
      <c r="FP51" s="792"/>
      <c r="FQ51" s="792"/>
      <c r="FR51" s="792"/>
      <c r="FS51" s="792"/>
      <c r="FT51" s="792"/>
      <c r="FU51" s="792"/>
      <c r="FV51" s="792"/>
      <c r="FW51" s="792"/>
      <c r="FX51" s="792"/>
      <c r="FY51" s="792"/>
      <c r="FZ51" s="792"/>
      <c r="GA51" s="792"/>
      <c r="GB51" s="792"/>
      <c r="GC51" s="792"/>
      <c r="GD51" s="792"/>
      <c r="GE51" s="792"/>
      <c r="GF51" s="792"/>
      <c r="GG51" s="792"/>
      <c r="GH51" s="792"/>
      <c r="GI51" s="792"/>
      <c r="GJ51" s="792"/>
      <c r="GK51" s="792"/>
      <c r="GL51" s="792"/>
      <c r="GM51" s="792"/>
      <c r="GN51" s="792"/>
      <c r="GO51" s="792"/>
      <c r="GP51" s="792"/>
      <c r="GQ51" s="792"/>
      <c r="GR51" s="792"/>
      <c r="GS51" s="792"/>
      <c r="GT51" s="792"/>
      <c r="GU51" s="792"/>
      <c r="GV51" s="792"/>
      <c r="GW51" s="792"/>
      <c r="GX51" s="792"/>
      <c r="GY51" s="792"/>
      <c r="GZ51" s="792"/>
      <c r="HA51" s="792"/>
      <c r="HB51" s="792"/>
      <c r="HC51" s="792"/>
      <c r="HD51" s="792"/>
      <c r="HE51" s="792"/>
      <c r="HF51" s="792"/>
      <c r="HG51" s="792"/>
      <c r="HH51" s="792"/>
      <c r="HI51" s="792"/>
      <c r="HJ51" s="792"/>
      <c r="HK51" s="792"/>
      <c r="HL51" s="792"/>
      <c r="HM51" s="792"/>
      <c r="HN51" s="792"/>
      <c r="HO51" s="792"/>
      <c r="HP51" s="792"/>
      <c r="HQ51" s="792"/>
      <c r="HR51" s="792"/>
      <c r="HS51" s="792"/>
      <c r="HT51" s="792"/>
      <c r="HU51" s="792"/>
      <c r="HV51" s="792"/>
      <c r="HW51" s="792"/>
      <c r="HX51" s="792"/>
      <c r="HY51" s="792"/>
      <c r="HZ51" s="792"/>
      <c r="IA51" s="792"/>
      <c r="IB51" s="792"/>
      <c r="IC51" s="792"/>
      <c r="ID51" s="792"/>
      <c r="IE51" s="792"/>
      <c r="IF51" s="792"/>
      <c r="IG51" s="792"/>
      <c r="IH51" s="792"/>
      <c r="II51" s="792"/>
      <c r="IJ51" s="792"/>
      <c r="IK51" s="792"/>
      <c r="IL51" s="792"/>
      <c r="IM51" s="792"/>
      <c r="IN51" s="792"/>
      <c r="IO51" s="792"/>
      <c r="IP51" s="792"/>
      <c r="IQ51" s="792"/>
      <c r="IR51" s="792"/>
      <c r="IS51" s="792"/>
      <c r="IT51" s="792"/>
      <c r="IU51" s="792"/>
      <c r="IV51" s="792"/>
      <c r="IW51" s="792"/>
      <c r="IX51" s="792"/>
      <c r="IY51" s="792"/>
      <c r="IZ51" s="792"/>
      <c r="JA51" s="792"/>
      <c r="JB51" s="792"/>
      <c r="JC51" s="792"/>
      <c r="JD51" s="792"/>
    </row>
    <row r="52" spans="1:264" s="1491" customFormat="1" ht="18" customHeight="1">
      <c r="A52" s="256"/>
      <c r="B52" s="257">
        <v>43642</v>
      </c>
      <c r="C52" s="713" t="str">
        <f t="shared" si="17"/>
        <v>*PDR1907-0224*</v>
      </c>
      <c r="D52" s="672" t="s">
        <v>5048</v>
      </c>
      <c r="E52" s="256" t="s">
        <v>5046</v>
      </c>
      <c r="F52" s="256"/>
      <c r="G52" s="297" t="s">
        <v>5043</v>
      </c>
      <c r="H52" s="258" t="s">
        <v>1310</v>
      </c>
      <c r="I52" s="258" t="s">
        <v>5042</v>
      </c>
      <c r="J52" s="256">
        <v>250</v>
      </c>
      <c r="K52" s="257">
        <v>22852</v>
      </c>
      <c r="L52" s="258" t="s">
        <v>1614</v>
      </c>
      <c r="M52" s="260" t="s">
        <v>5041</v>
      </c>
      <c r="N52" s="672"/>
      <c r="O52" s="257"/>
      <c r="P52" s="257"/>
      <c r="Q52" s="257">
        <v>43642</v>
      </c>
      <c r="R52" s="257">
        <v>43668</v>
      </c>
      <c r="S52" s="256">
        <v>250</v>
      </c>
      <c r="T52" s="256"/>
      <c r="U52" s="256"/>
      <c r="V52" s="256"/>
      <c r="W52" s="259"/>
      <c r="X52" s="680" t="s">
        <v>5045</v>
      </c>
      <c r="Y52" s="260" t="s">
        <v>495</v>
      </c>
      <c r="Z52" s="672">
        <v>380</v>
      </c>
      <c r="AA52" s="261">
        <v>1269</v>
      </c>
      <c r="AB52" s="945">
        <f t="shared" si="14"/>
        <v>18.571428571428573</v>
      </c>
      <c r="AC52" s="945">
        <f t="shared" si="15"/>
        <v>491.44285714285718</v>
      </c>
      <c r="AD52" s="943">
        <f t="shared" si="16"/>
        <v>16.190714285714286</v>
      </c>
      <c r="AE52" s="944">
        <f t="shared" si="12"/>
        <v>16</v>
      </c>
      <c r="AF52" s="943">
        <f t="shared" si="13"/>
        <v>16.114428571428572</v>
      </c>
      <c r="AG52" s="262" t="s">
        <v>1330</v>
      </c>
      <c r="AH52" s="846" t="s">
        <v>2</v>
      </c>
      <c r="AI52" s="846">
        <v>70</v>
      </c>
      <c r="AJ52" s="846">
        <v>15</v>
      </c>
      <c r="AK52" s="846">
        <v>20</v>
      </c>
      <c r="AL52" s="846" t="s">
        <v>5040</v>
      </c>
      <c r="AM52" s="792"/>
      <c r="AN52" s="792"/>
      <c r="AO52" s="792"/>
      <c r="AP52" s="792"/>
      <c r="AQ52" s="792"/>
      <c r="AR52" s="792"/>
      <c r="AS52" s="792"/>
      <c r="AT52" s="792"/>
      <c r="AU52" s="792"/>
      <c r="AV52" s="792"/>
      <c r="AW52" s="792"/>
      <c r="AX52" s="792"/>
      <c r="AY52" s="792"/>
      <c r="AZ52" s="792"/>
      <c r="BA52" s="792"/>
      <c r="BB52" s="792"/>
      <c r="BC52" s="792"/>
      <c r="BD52" s="792"/>
      <c r="BE52" s="792"/>
      <c r="BF52" s="792"/>
      <c r="BG52" s="792"/>
      <c r="BH52" s="792"/>
      <c r="BI52" s="792"/>
      <c r="BJ52" s="792"/>
      <c r="BK52" s="792"/>
      <c r="BL52" s="792"/>
      <c r="BM52" s="792"/>
      <c r="BN52" s="792"/>
      <c r="BO52" s="792"/>
      <c r="BP52" s="792"/>
      <c r="BQ52" s="792"/>
      <c r="BR52" s="792"/>
      <c r="BS52" s="792"/>
      <c r="BT52" s="792"/>
      <c r="BU52" s="792"/>
      <c r="BV52" s="792"/>
      <c r="BW52" s="792"/>
      <c r="BX52" s="792"/>
      <c r="BY52" s="792"/>
      <c r="BZ52" s="792"/>
      <c r="CA52" s="792"/>
      <c r="CB52" s="792"/>
      <c r="CC52" s="792"/>
      <c r="CD52" s="792"/>
      <c r="CE52" s="792"/>
      <c r="CF52" s="792"/>
      <c r="CG52" s="792"/>
      <c r="CH52" s="792"/>
      <c r="CI52" s="792"/>
      <c r="CJ52" s="792"/>
      <c r="CK52" s="792"/>
      <c r="CL52" s="792"/>
      <c r="CM52" s="792"/>
      <c r="CN52" s="792"/>
      <c r="CO52" s="792"/>
      <c r="CP52" s="792"/>
      <c r="CQ52" s="792"/>
      <c r="CR52" s="792"/>
      <c r="CS52" s="792"/>
      <c r="CT52" s="792"/>
      <c r="CU52" s="792"/>
      <c r="CV52" s="792"/>
      <c r="CW52" s="792"/>
      <c r="CX52" s="792"/>
      <c r="CY52" s="792"/>
      <c r="CZ52" s="792"/>
      <c r="DA52" s="792"/>
      <c r="DB52" s="792"/>
      <c r="DC52" s="792"/>
      <c r="DD52" s="792"/>
      <c r="DE52" s="792"/>
      <c r="DF52" s="792"/>
      <c r="DG52" s="792"/>
      <c r="DH52" s="792"/>
      <c r="DI52" s="792"/>
      <c r="DJ52" s="792"/>
      <c r="DK52" s="792"/>
      <c r="DL52" s="792"/>
      <c r="DM52" s="792"/>
      <c r="DN52" s="792"/>
      <c r="DO52" s="792"/>
      <c r="DP52" s="792"/>
      <c r="DQ52" s="792"/>
      <c r="DR52" s="792"/>
      <c r="DS52" s="792"/>
      <c r="DT52" s="792"/>
      <c r="DU52" s="792"/>
      <c r="DV52" s="792"/>
      <c r="DW52" s="792"/>
      <c r="DX52" s="792"/>
      <c r="DY52" s="792"/>
      <c r="DZ52" s="792"/>
      <c r="EA52" s="792"/>
      <c r="EB52" s="792"/>
      <c r="EC52" s="792"/>
      <c r="ED52" s="792"/>
      <c r="EE52" s="792"/>
      <c r="EF52" s="792"/>
      <c r="EG52" s="792"/>
      <c r="EH52" s="792"/>
      <c r="EI52" s="792"/>
      <c r="EJ52" s="792"/>
      <c r="EK52" s="792"/>
      <c r="EL52" s="792"/>
      <c r="EM52" s="792"/>
      <c r="EN52" s="792"/>
      <c r="EO52" s="792"/>
      <c r="EP52" s="792"/>
      <c r="EQ52" s="792"/>
      <c r="ER52" s="792"/>
      <c r="ES52" s="792"/>
      <c r="ET52" s="792"/>
      <c r="EU52" s="792"/>
      <c r="EV52" s="792"/>
      <c r="EW52" s="792"/>
      <c r="EX52" s="792"/>
      <c r="EY52" s="792"/>
      <c r="EZ52" s="792"/>
      <c r="FA52" s="792"/>
      <c r="FB52" s="792"/>
      <c r="FC52" s="792"/>
      <c r="FD52" s="792"/>
      <c r="FE52" s="792"/>
      <c r="FF52" s="792"/>
      <c r="FG52" s="792"/>
      <c r="FH52" s="792"/>
      <c r="FI52" s="792"/>
      <c r="FJ52" s="792"/>
      <c r="FK52" s="792"/>
      <c r="FL52" s="792"/>
      <c r="FM52" s="792"/>
      <c r="FN52" s="792"/>
      <c r="FO52" s="792"/>
      <c r="FP52" s="792"/>
      <c r="FQ52" s="792"/>
      <c r="FR52" s="792"/>
      <c r="FS52" s="792"/>
      <c r="FT52" s="792"/>
      <c r="FU52" s="792"/>
      <c r="FV52" s="792"/>
      <c r="FW52" s="792"/>
      <c r="FX52" s="792"/>
      <c r="FY52" s="792"/>
      <c r="FZ52" s="792"/>
      <c r="GA52" s="792"/>
      <c r="GB52" s="792"/>
      <c r="GC52" s="792"/>
      <c r="GD52" s="792"/>
      <c r="GE52" s="792"/>
      <c r="GF52" s="792"/>
      <c r="GG52" s="792"/>
      <c r="GH52" s="792"/>
      <c r="GI52" s="792"/>
      <c r="GJ52" s="792"/>
      <c r="GK52" s="792"/>
      <c r="GL52" s="792"/>
      <c r="GM52" s="792"/>
      <c r="GN52" s="792"/>
      <c r="GO52" s="792"/>
      <c r="GP52" s="792"/>
      <c r="GQ52" s="792"/>
      <c r="GR52" s="792"/>
      <c r="GS52" s="792"/>
      <c r="GT52" s="792"/>
      <c r="GU52" s="792"/>
      <c r="GV52" s="792"/>
      <c r="GW52" s="792"/>
      <c r="GX52" s="792"/>
      <c r="GY52" s="792"/>
      <c r="GZ52" s="792"/>
      <c r="HA52" s="792"/>
      <c r="HB52" s="792"/>
      <c r="HC52" s="792"/>
      <c r="HD52" s="792"/>
      <c r="HE52" s="792"/>
      <c r="HF52" s="792"/>
      <c r="HG52" s="792"/>
      <c r="HH52" s="792"/>
      <c r="HI52" s="792"/>
      <c r="HJ52" s="792"/>
      <c r="HK52" s="792"/>
      <c r="HL52" s="792"/>
      <c r="HM52" s="792"/>
      <c r="HN52" s="792"/>
      <c r="HO52" s="792"/>
      <c r="HP52" s="792"/>
      <c r="HQ52" s="792"/>
      <c r="HR52" s="792"/>
      <c r="HS52" s="792"/>
      <c r="HT52" s="792"/>
      <c r="HU52" s="792"/>
      <c r="HV52" s="792"/>
      <c r="HW52" s="792"/>
      <c r="HX52" s="792"/>
      <c r="HY52" s="792"/>
      <c r="HZ52" s="792"/>
      <c r="IA52" s="792"/>
      <c r="IB52" s="792"/>
      <c r="IC52" s="792"/>
      <c r="ID52" s="792"/>
      <c r="IE52" s="792"/>
      <c r="IF52" s="792"/>
      <c r="IG52" s="792"/>
      <c r="IH52" s="792"/>
      <c r="II52" s="792"/>
      <c r="IJ52" s="792"/>
      <c r="IK52" s="792"/>
      <c r="IL52" s="792"/>
      <c r="IM52" s="792"/>
      <c r="IN52" s="792"/>
      <c r="IO52" s="792"/>
      <c r="IP52" s="792"/>
      <c r="IQ52" s="792"/>
      <c r="IR52" s="792"/>
      <c r="IS52" s="792"/>
      <c r="IT52" s="792"/>
      <c r="IU52" s="792"/>
      <c r="IV52" s="792"/>
      <c r="IW52" s="792"/>
      <c r="IX52" s="792"/>
      <c r="IY52" s="792"/>
      <c r="IZ52" s="792"/>
      <c r="JA52" s="792"/>
      <c r="JB52" s="792"/>
      <c r="JC52" s="792"/>
      <c r="JD52" s="792"/>
    </row>
    <row r="53" spans="1:264" s="1492" customFormat="1" ht="20.100000000000001" customHeight="1">
      <c r="A53" s="256"/>
      <c r="B53" s="257">
        <v>43642</v>
      </c>
      <c r="C53" s="713" t="str">
        <f t="shared" si="17"/>
        <v>*PDR1907-0225*</v>
      </c>
      <c r="D53" s="672" t="s">
        <v>5047</v>
      </c>
      <c r="E53" s="256" t="s">
        <v>5046</v>
      </c>
      <c r="F53" s="256"/>
      <c r="G53" s="297" t="s">
        <v>1441</v>
      </c>
      <c r="H53" s="258" t="s">
        <v>1310</v>
      </c>
      <c r="I53" s="258" t="s">
        <v>1442</v>
      </c>
      <c r="J53" s="256">
        <v>150</v>
      </c>
      <c r="K53" s="257">
        <v>22852</v>
      </c>
      <c r="L53" s="258" t="s">
        <v>1614</v>
      </c>
      <c r="M53" s="260" t="s">
        <v>1443</v>
      </c>
      <c r="N53" s="672"/>
      <c r="O53" s="257"/>
      <c r="P53" s="257"/>
      <c r="Q53" s="257">
        <v>43642</v>
      </c>
      <c r="R53" s="257">
        <v>43668</v>
      </c>
      <c r="S53" s="256">
        <v>150</v>
      </c>
      <c r="T53" s="256"/>
      <c r="U53" s="256"/>
      <c r="V53" s="256"/>
      <c r="W53" s="259"/>
      <c r="X53" s="680" t="s">
        <v>5045</v>
      </c>
      <c r="Y53" s="260" t="s">
        <v>495</v>
      </c>
      <c r="Z53" s="672">
        <v>380</v>
      </c>
      <c r="AA53" s="261">
        <v>1269</v>
      </c>
      <c r="AB53" s="945">
        <f t="shared" si="14"/>
        <v>17.142857142857142</v>
      </c>
      <c r="AC53" s="945">
        <f t="shared" si="15"/>
        <v>508.58571428571435</v>
      </c>
      <c r="AD53" s="943">
        <f t="shared" si="16"/>
        <v>16.476428571428571</v>
      </c>
      <c r="AE53" s="944">
        <f t="shared" si="12"/>
        <v>16</v>
      </c>
      <c r="AF53" s="943">
        <f t="shared" si="13"/>
        <v>16.285857142857143</v>
      </c>
      <c r="AG53" s="262" t="s">
        <v>1330</v>
      </c>
      <c r="AH53" s="846" t="s">
        <v>2</v>
      </c>
      <c r="AI53" s="846">
        <v>70</v>
      </c>
      <c r="AJ53" s="846">
        <v>15</v>
      </c>
      <c r="AK53" s="846">
        <v>20</v>
      </c>
      <c r="AL53" s="846" t="s">
        <v>1658</v>
      </c>
      <c r="AM53" s="792"/>
      <c r="AN53" s="792"/>
      <c r="AO53" s="792"/>
      <c r="AP53" s="792"/>
      <c r="AQ53" s="792"/>
      <c r="AR53" s="792"/>
      <c r="AS53" s="792"/>
      <c r="AT53" s="792"/>
      <c r="AU53" s="792"/>
      <c r="AV53" s="792"/>
      <c r="AW53" s="792"/>
      <c r="AX53" s="792"/>
      <c r="AY53" s="792"/>
      <c r="AZ53" s="792"/>
      <c r="BA53" s="792"/>
      <c r="BB53" s="792"/>
      <c r="BC53" s="792"/>
      <c r="BD53" s="792"/>
      <c r="BE53" s="792"/>
      <c r="BF53" s="792"/>
      <c r="BG53" s="792"/>
      <c r="BH53" s="792"/>
      <c r="BI53" s="792"/>
      <c r="BJ53" s="792"/>
      <c r="BK53" s="792"/>
      <c r="BL53" s="792"/>
      <c r="BM53" s="792"/>
      <c r="BN53" s="792"/>
      <c r="BO53" s="792"/>
      <c r="BP53" s="792"/>
      <c r="BQ53" s="792"/>
      <c r="BR53" s="792"/>
      <c r="BS53" s="792"/>
      <c r="BT53" s="792"/>
      <c r="BU53" s="792"/>
      <c r="BV53" s="792"/>
      <c r="BW53" s="792"/>
      <c r="BX53" s="792"/>
      <c r="BY53" s="792"/>
      <c r="BZ53" s="792"/>
      <c r="CA53" s="792"/>
      <c r="CB53" s="792"/>
      <c r="CC53" s="792"/>
      <c r="CD53" s="792"/>
      <c r="CE53" s="792"/>
      <c r="CF53" s="792"/>
      <c r="CG53" s="792"/>
      <c r="CH53" s="792"/>
      <c r="CI53" s="792"/>
      <c r="CJ53" s="792"/>
      <c r="CK53" s="792"/>
      <c r="CL53" s="792"/>
      <c r="CM53" s="792"/>
      <c r="CN53" s="792"/>
      <c r="CO53" s="792"/>
      <c r="CP53" s="792"/>
      <c r="CQ53" s="792"/>
      <c r="CR53" s="792"/>
      <c r="CS53" s="792"/>
      <c r="CT53" s="792"/>
      <c r="CU53" s="792"/>
      <c r="CV53" s="792"/>
      <c r="CW53" s="792"/>
      <c r="CX53" s="792"/>
      <c r="CY53" s="792"/>
      <c r="CZ53" s="792"/>
      <c r="DA53" s="792"/>
      <c r="DB53" s="792"/>
      <c r="DC53" s="792"/>
      <c r="DD53" s="792"/>
      <c r="DE53" s="792"/>
      <c r="DF53" s="792"/>
      <c r="DG53" s="792"/>
      <c r="DH53" s="792"/>
      <c r="DI53" s="792"/>
      <c r="DJ53" s="792"/>
      <c r="DK53" s="792"/>
      <c r="DL53" s="792"/>
      <c r="DM53" s="792"/>
      <c r="DN53" s="792"/>
      <c r="DO53" s="792"/>
      <c r="DP53" s="792"/>
      <c r="DQ53" s="792"/>
      <c r="DR53" s="792"/>
      <c r="DS53" s="792"/>
      <c r="DT53" s="792"/>
      <c r="DU53" s="792"/>
      <c r="DV53" s="792"/>
      <c r="DW53" s="792"/>
      <c r="DX53" s="792"/>
      <c r="DY53" s="792"/>
      <c r="DZ53" s="792"/>
      <c r="EA53" s="792"/>
      <c r="EB53" s="792"/>
      <c r="EC53" s="792"/>
      <c r="ED53" s="792"/>
      <c r="EE53" s="792"/>
      <c r="EF53" s="792"/>
      <c r="EG53" s="792"/>
      <c r="EH53" s="792"/>
      <c r="EI53" s="792"/>
      <c r="EJ53" s="792"/>
      <c r="EK53" s="792"/>
      <c r="EL53" s="792"/>
      <c r="EM53" s="792"/>
      <c r="EN53" s="792"/>
      <c r="EO53" s="792"/>
      <c r="EP53" s="792"/>
      <c r="EQ53" s="792"/>
      <c r="ER53" s="792"/>
      <c r="ES53" s="792"/>
      <c r="ET53" s="792"/>
      <c r="EU53" s="792"/>
      <c r="EV53" s="792"/>
      <c r="EW53" s="792"/>
      <c r="EX53" s="792"/>
      <c r="EY53" s="792"/>
      <c r="EZ53" s="792"/>
      <c r="FA53" s="792"/>
      <c r="FB53" s="792"/>
      <c r="FC53" s="792"/>
      <c r="FD53" s="792"/>
      <c r="FE53" s="792"/>
      <c r="FF53" s="792"/>
      <c r="FG53" s="792"/>
      <c r="FH53" s="792"/>
      <c r="FI53" s="792"/>
      <c r="FJ53" s="792"/>
      <c r="FK53" s="792"/>
      <c r="FL53" s="792"/>
      <c r="FM53" s="792"/>
      <c r="FN53" s="792"/>
      <c r="FO53" s="792"/>
      <c r="FP53" s="792"/>
      <c r="FQ53" s="792"/>
      <c r="FR53" s="792"/>
      <c r="FS53" s="792"/>
      <c r="FT53" s="792"/>
      <c r="FU53" s="792"/>
      <c r="FV53" s="792"/>
      <c r="FW53" s="792"/>
      <c r="FX53" s="792"/>
      <c r="FY53" s="792"/>
      <c r="FZ53" s="792"/>
      <c r="GA53" s="792"/>
      <c r="GB53" s="792"/>
      <c r="GC53" s="792"/>
      <c r="GD53" s="792"/>
      <c r="GE53" s="792"/>
      <c r="GF53" s="792"/>
      <c r="GG53" s="792"/>
      <c r="GH53" s="792"/>
      <c r="GI53" s="792"/>
      <c r="GJ53" s="792"/>
      <c r="GK53" s="792"/>
      <c r="GL53" s="792"/>
      <c r="GM53" s="792"/>
      <c r="GN53" s="792"/>
      <c r="GO53" s="792"/>
      <c r="GP53" s="792"/>
      <c r="GQ53" s="792"/>
      <c r="GR53" s="792"/>
      <c r="GS53" s="792"/>
      <c r="GT53" s="792"/>
      <c r="GU53" s="792"/>
      <c r="GV53" s="792"/>
      <c r="GW53" s="792"/>
      <c r="GX53" s="792"/>
      <c r="GY53" s="792"/>
      <c r="GZ53" s="792"/>
      <c r="HA53" s="792"/>
      <c r="HB53" s="792"/>
      <c r="HC53" s="792"/>
      <c r="HD53" s="792"/>
      <c r="HE53" s="792"/>
      <c r="HF53" s="792"/>
      <c r="HG53" s="792"/>
      <c r="HH53" s="792"/>
      <c r="HI53" s="792"/>
      <c r="HJ53" s="792"/>
      <c r="HK53" s="792"/>
      <c r="HL53" s="792"/>
      <c r="HM53" s="792"/>
      <c r="HN53" s="792"/>
      <c r="HO53" s="792"/>
      <c r="HP53" s="792"/>
      <c r="HQ53" s="792"/>
      <c r="HR53" s="792"/>
      <c r="HS53" s="792"/>
      <c r="HT53" s="792"/>
      <c r="HU53" s="792"/>
      <c r="HV53" s="792"/>
      <c r="HW53" s="792"/>
      <c r="HX53" s="792"/>
      <c r="HY53" s="792"/>
      <c r="HZ53" s="792"/>
      <c r="IA53" s="792"/>
      <c r="IB53" s="792"/>
      <c r="IC53" s="792"/>
      <c r="ID53" s="792"/>
      <c r="IE53" s="792"/>
      <c r="IF53" s="792"/>
      <c r="IG53" s="792"/>
      <c r="IH53" s="792"/>
      <c r="II53" s="792"/>
      <c r="IJ53" s="792"/>
      <c r="IK53" s="792"/>
      <c r="IL53" s="792"/>
      <c r="IM53" s="792"/>
      <c r="IN53" s="792"/>
      <c r="IO53" s="792"/>
      <c r="IP53" s="792"/>
      <c r="IQ53" s="792"/>
      <c r="IR53" s="792"/>
      <c r="IS53" s="792"/>
      <c r="IT53" s="792"/>
      <c r="IU53" s="792"/>
      <c r="IV53" s="792"/>
      <c r="IW53" s="792"/>
      <c r="IX53" s="792"/>
      <c r="IY53" s="792"/>
      <c r="IZ53" s="792"/>
      <c r="JA53" s="792"/>
      <c r="JB53" s="792"/>
      <c r="JC53" s="792"/>
      <c r="JD53" s="792"/>
    </row>
    <row r="54" spans="1:264" s="295" customFormat="1" ht="18" customHeight="1">
      <c r="A54" s="256"/>
      <c r="B54" s="257">
        <v>43642</v>
      </c>
      <c r="C54" s="713" t="str">
        <f t="shared" si="17"/>
        <v>*PDR1907-0226*</v>
      </c>
      <c r="D54" s="672" t="s">
        <v>5044</v>
      </c>
      <c r="E54" s="256" t="s">
        <v>5038</v>
      </c>
      <c r="F54" s="256"/>
      <c r="G54" s="297" t="s">
        <v>5043</v>
      </c>
      <c r="H54" s="258" t="s">
        <v>1310</v>
      </c>
      <c r="I54" s="258" t="s">
        <v>5042</v>
      </c>
      <c r="J54" s="256">
        <v>250</v>
      </c>
      <c r="K54" s="257">
        <v>22852</v>
      </c>
      <c r="L54" s="258" t="s">
        <v>1614</v>
      </c>
      <c r="M54" s="260" t="s">
        <v>5041</v>
      </c>
      <c r="N54" s="672"/>
      <c r="O54" s="257" t="s">
        <v>1291</v>
      </c>
      <c r="P54" s="257"/>
      <c r="Q54" s="257"/>
      <c r="R54" s="257">
        <v>43668</v>
      </c>
      <c r="S54" s="256">
        <v>250</v>
      </c>
      <c r="T54" s="256"/>
      <c r="U54" s="256"/>
      <c r="V54" s="256"/>
      <c r="W54" s="259"/>
      <c r="X54" s="680" t="s">
        <v>1831</v>
      </c>
      <c r="Y54" s="260" t="s">
        <v>495</v>
      </c>
      <c r="Z54" s="672">
        <v>380</v>
      </c>
      <c r="AA54" s="261">
        <v>1269</v>
      </c>
      <c r="AB54" s="945">
        <f t="shared" si="14"/>
        <v>18.571428571428573</v>
      </c>
      <c r="AC54" s="945">
        <f t="shared" si="15"/>
        <v>527.15714285714296</v>
      </c>
      <c r="AD54" s="943">
        <f t="shared" si="16"/>
        <v>16.785952380952381</v>
      </c>
      <c r="AE54" s="944">
        <f t="shared" si="12"/>
        <v>16</v>
      </c>
      <c r="AF54" s="943">
        <f t="shared" si="13"/>
        <v>16.47157142857143</v>
      </c>
      <c r="AG54" s="262" t="s">
        <v>1330</v>
      </c>
      <c r="AH54" s="846" t="s">
        <v>2</v>
      </c>
      <c r="AI54" s="846">
        <v>70</v>
      </c>
      <c r="AJ54" s="846">
        <v>15</v>
      </c>
      <c r="AK54" s="846">
        <v>20</v>
      </c>
      <c r="AL54" s="846" t="s">
        <v>5040</v>
      </c>
      <c r="AM54" s="792"/>
      <c r="AN54" s="792"/>
      <c r="AO54" s="792"/>
      <c r="AP54" s="792"/>
      <c r="AQ54" s="792"/>
      <c r="AR54" s="792"/>
      <c r="AS54" s="792"/>
      <c r="AT54" s="792"/>
      <c r="AU54" s="792"/>
      <c r="AV54" s="792"/>
      <c r="AW54" s="792"/>
      <c r="AX54" s="792"/>
      <c r="AY54" s="792"/>
      <c r="AZ54" s="792"/>
      <c r="BA54" s="792"/>
      <c r="BB54" s="792"/>
      <c r="BC54" s="792"/>
      <c r="BD54" s="792"/>
      <c r="BE54" s="792"/>
      <c r="BF54" s="792"/>
      <c r="BG54" s="792"/>
      <c r="BH54" s="792"/>
      <c r="BI54" s="792"/>
      <c r="BJ54" s="792"/>
      <c r="BK54" s="792"/>
      <c r="BL54" s="792"/>
      <c r="BM54" s="792"/>
      <c r="BN54" s="792"/>
      <c r="BO54" s="792"/>
      <c r="BP54" s="792"/>
      <c r="BQ54" s="792"/>
      <c r="BR54" s="792"/>
      <c r="BS54" s="792"/>
      <c r="BT54" s="792"/>
      <c r="BU54" s="792"/>
      <c r="BV54" s="792"/>
      <c r="BW54" s="792"/>
      <c r="BX54" s="792"/>
      <c r="BY54" s="792"/>
      <c r="BZ54" s="792"/>
      <c r="CA54" s="792"/>
      <c r="CB54" s="792"/>
      <c r="CC54" s="792"/>
      <c r="CD54" s="792"/>
      <c r="CE54" s="792"/>
      <c r="CF54" s="792"/>
      <c r="CG54" s="792"/>
      <c r="CH54" s="792"/>
      <c r="CI54" s="792"/>
      <c r="CJ54" s="792"/>
      <c r="CK54" s="792"/>
      <c r="CL54" s="792"/>
      <c r="CM54" s="792"/>
      <c r="CN54" s="792"/>
      <c r="CO54" s="792"/>
      <c r="CP54" s="792"/>
      <c r="CQ54" s="792"/>
      <c r="CR54" s="792"/>
      <c r="CS54" s="792"/>
      <c r="CT54" s="792"/>
      <c r="CU54" s="792"/>
      <c r="CV54" s="792"/>
      <c r="CW54" s="792"/>
      <c r="CX54" s="792"/>
      <c r="CY54" s="792"/>
      <c r="CZ54" s="792"/>
      <c r="DA54" s="792"/>
      <c r="DB54" s="792"/>
      <c r="DC54" s="792"/>
      <c r="DD54" s="792"/>
      <c r="DE54" s="792"/>
      <c r="DF54" s="792"/>
      <c r="DG54" s="792"/>
      <c r="DH54" s="792"/>
      <c r="DI54" s="792"/>
      <c r="DJ54" s="792"/>
      <c r="DK54" s="792"/>
      <c r="DL54" s="792"/>
      <c r="DM54" s="792"/>
      <c r="DN54" s="792"/>
      <c r="DO54" s="792"/>
      <c r="DP54" s="792"/>
      <c r="DQ54" s="792"/>
      <c r="DR54" s="792"/>
      <c r="DS54" s="792"/>
      <c r="DT54" s="792"/>
      <c r="DU54" s="792"/>
      <c r="DV54" s="792"/>
      <c r="DW54" s="792"/>
      <c r="DX54" s="792"/>
      <c r="DY54" s="792"/>
      <c r="DZ54" s="792"/>
      <c r="EA54" s="792"/>
      <c r="EB54" s="792"/>
      <c r="EC54" s="792"/>
      <c r="ED54" s="792"/>
      <c r="EE54" s="792"/>
      <c r="EF54" s="792"/>
      <c r="EG54" s="792"/>
      <c r="EH54" s="792"/>
      <c r="EI54" s="792"/>
      <c r="EJ54" s="792"/>
      <c r="EK54" s="792"/>
      <c r="EL54" s="792"/>
      <c r="EM54" s="792"/>
      <c r="EN54" s="792"/>
      <c r="EO54" s="792"/>
      <c r="EP54" s="792"/>
      <c r="EQ54" s="792"/>
      <c r="ER54" s="792"/>
      <c r="ES54" s="792"/>
      <c r="ET54" s="792"/>
      <c r="EU54" s="792"/>
      <c r="EV54" s="792"/>
      <c r="EW54" s="792"/>
      <c r="EX54" s="792"/>
      <c r="EY54" s="792"/>
      <c r="EZ54" s="792"/>
      <c r="FA54" s="792"/>
      <c r="FB54" s="792"/>
      <c r="FC54" s="792"/>
      <c r="FD54" s="792"/>
      <c r="FE54" s="792"/>
      <c r="FF54" s="792"/>
      <c r="FG54" s="792"/>
      <c r="FH54" s="792"/>
      <c r="FI54" s="792"/>
      <c r="FJ54" s="792"/>
      <c r="FK54" s="792"/>
      <c r="FL54" s="792"/>
      <c r="FM54" s="792"/>
      <c r="FN54" s="792"/>
      <c r="FO54" s="792"/>
      <c r="FP54" s="792"/>
      <c r="FQ54" s="792"/>
      <c r="FR54" s="792"/>
      <c r="FS54" s="792"/>
      <c r="FT54" s="792"/>
      <c r="FU54" s="792"/>
      <c r="FV54" s="792"/>
      <c r="FW54" s="792"/>
      <c r="FX54" s="792"/>
      <c r="FY54" s="792"/>
      <c r="FZ54" s="792"/>
      <c r="GA54" s="792"/>
      <c r="GB54" s="792"/>
      <c r="GC54" s="792"/>
      <c r="GD54" s="792"/>
      <c r="GE54" s="792"/>
      <c r="GF54" s="792"/>
      <c r="GG54" s="792"/>
      <c r="GH54" s="792"/>
      <c r="GI54" s="792"/>
      <c r="GJ54" s="792"/>
      <c r="GK54" s="792"/>
      <c r="GL54" s="792"/>
      <c r="GM54" s="792"/>
      <c r="GN54" s="792"/>
      <c r="GO54" s="792"/>
      <c r="GP54" s="792"/>
      <c r="GQ54" s="792"/>
      <c r="GR54" s="792"/>
      <c r="GS54" s="792"/>
      <c r="GT54" s="792"/>
      <c r="GU54" s="792"/>
      <c r="GV54" s="792"/>
      <c r="GW54" s="792"/>
      <c r="GX54" s="792"/>
      <c r="GY54" s="792"/>
      <c r="GZ54" s="792"/>
      <c r="HA54" s="792"/>
      <c r="HB54" s="792"/>
      <c r="HC54" s="792"/>
      <c r="HD54" s="792"/>
      <c r="HE54" s="792"/>
      <c r="HF54" s="792"/>
      <c r="HG54" s="792"/>
      <c r="HH54" s="792"/>
      <c r="HI54" s="792"/>
      <c r="HJ54" s="792"/>
      <c r="HK54" s="792"/>
      <c r="HL54" s="792"/>
      <c r="HM54" s="792"/>
      <c r="HN54" s="792"/>
      <c r="HO54" s="792"/>
      <c r="HP54" s="792"/>
      <c r="HQ54" s="792"/>
      <c r="HR54" s="792"/>
      <c r="HS54" s="792"/>
      <c r="HT54" s="792"/>
      <c r="HU54" s="792"/>
      <c r="HV54" s="792"/>
      <c r="HW54" s="792"/>
      <c r="HX54" s="792"/>
      <c r="HY54" s="792"/>
      <c r="HZ54" s="792"/>
      <c r="IA54" s="792"/>
      <c r="IB54" s="792"/>
      <c r="IC54" s="792"/>
      <c r="ID54" s="792"/>
      <c r="IE54" s="792"/>
      <c r="IF54" s="792"/>
      <c r="IG54" s="792"/>
      <c r="IH54" s="792"/>
      <c r="II54" s="792"/>
      <c r="IJ54" s="792"/>
      <c r="IK54" s="792"/>
      <c r="IL54" s="792"/>
      <c r="IM54" s="792"/>
      <c r="IN54" s="792"/>
      <c r="IO54" s="792"/>
      <c r="IP54" s="792"/>
      <c r="IQ54" s="792"/>
      <c r="IR54" s="792"/>
      <c r="IS54" s="792"/>
      <c r="IT54" s="792"/>
      <c r="IU54" s="792"/>
      <c r="IV54" s="792"/>
      <c r="IW54" s="792"/>
      <c r="IX54" s="792"/>
      <c r="IY54" s="792"/>
      <c r="IZ54" s="792"/>
      <c r="JA54" s="792"/>
      <c r="JB54" s="792"/>
      <c r="JC54" s="792"/>
      <c r="JD54" s="792"/>
    </row>
    <row r="55" spans="1:264" s="792" customFormat="1" ht="15.95" customHeight="1">
      <c r="A55" s="256"/>
      <c r="B55" s="257">
        <v>43642</v>
      </c>
      <c r="C55" s="713" t="str">
        <f t="shared" si="17"/>
        <v>*PDR1907-0227*</v>
      </c>
      <c r="D55" s="672" t="s">
        <v>5039</v>
      </c>
      <c r="E55" s="256" t="s">
        <v>5038</v>
      </c>
      <c r="F55" s="256"/>
      <c r="G55" s="297" t="s">
        <v>1441</v>
      </c>
      <c r="H55" s="258" t="s">
        <v>1310</v>
      </c>
      <c r="I55" s="258" t="s">
        <v>1442</v>
      </c>
      <c r="J55" s="256">
        <v>350</v>
      </c>
      <c r="K55" s="257">
        <v>22852</v>
      </c>
      <c r="L55" s="258" t="s">
        <v>1614</v>
      </c>
      <c r="M55" s="260" t="s">
        <v>1443</v>
      </c>
      <c r="N55" s="672"/>
      <c r="O55" s="257" t="s">
        <v>1291</v>
      </c>
      <c r="P55" s="257"/>
      <c r="Q55" s="257"/>
      <c r="R55" s="257">
        <v>43668</v>
      </c>
      <c r="S55" s="256">
        <v>350</v>
      </c>
      <c r="T55" s="256"/>
      <c r="U55" s="256"/>
      <c r="V55" s="256"/>
      <c r="W55" s="259"/>
      <c r="X55" s="680" t="s">
        <v>1831</v>
      </c>
      <c r="Y55" s="260" t="s">
        <v>495</v>
      </c>
      <c r="Z55" s="672">
        <v>380</v>
      </c>
      <c r="AA55" s="261">
        <v>1269</v>
      </c>
      <c r="AB55" s="945">
        <f t="shared" si="14"/>
        <v>20</v>
      </c>
      <c r="AC55" s="945">
        <f t="shared" si="15"/>
        <v>547.15714285714296</v>
      </c>
      <c r="AD55" s="943">
        <f t="shared" si="16"/>
        <v>17.119285714285716</v>
      </c>
      <c r="AE55" s="944">
        <f t="shared" si="12"/>
        <v>17</v>
      </c>
      <c r="AF55" s="943">
        <f t="shared" si="13"/>
        <v>17.071571428571431</v>
      </c>
      <c r="AG55" s="262" t="s">
        <v>1330</v>
      </c>
      <c r="AH55" s="846" t="s">
        <v>2</v>
      </c>
      <c r="AI55" s="846">
        <v>70</v>
      </c>
      <c r="AJ55" s="846">
        <v>15</v>
      </c>
      <c r="AK55" s="792">
        <v>20</v>
      </c>
      <c r="AL55" s="792" t="s">
        <v>1658</v>
      </c>
    </row>
    <row r="56" spans="1:264" s="792" customFormat="1" ht="15.95" customHeight="1">
      <c r="A56" s="263"/>
      <c r="B56" s="275">
        <v>43598</v>
      </c>
      <c r="C56" s="289" t="str">
        <f t="shared" si="17"/>
        <v>*PDR1905-0964*</v>
      </c>
      <c r="D56" s="265" t="s">
        <v>2515</v>
      </c>
      <c r="E56" s="263" t="s">
        <v>2516</v>
      </c>
      <c r="F56" s="263"/>
      <c r="G56" s="266" t="s">
        <v>2294</v>
      </c>
      <c r="H56" s="267" t="s">
        <v>2213</v>
      </c>
      <c r="I56" s="267" t="s">
        <v>2293</v>
      </c>
      <c r="J56" s="263">
        <v>965</v>
      </c>
      <c r="K56" s="264">
        <v>43672</v>
      </c>
      <c r="L56" s="267" t="s">
        <v>2212</v>
      </c>
      <c r="M56" s="269" t="s">
        <v>2292</v>
      </c>
      <c r="N56" s="265"/>
      <c r="O56" s="275" t="s">
        <v>1291</v>
      </c>
      <c r="P56" s="275"/>
      <c r="Q56" s="275"/>
      <c r="R56" s="275">
        <v>43669</v>
      </c>
      <c r="S56" s="276">
        <v>968</v>
      </c>
      <c r="T56" s="276"/>
      <c r="U56" s="263"/>
      <c r="V56" s="263"/>
      <c r="W56" s="268"/>
      <c r="X56" s="677" t="s">
        <v>1828</v>
      </c>
      <c r="Y56" s="269" t="s">
        <v>1304</v>
      </c>
      <c r="Z56" s="265">
        <v>532</v>
      </c>
      <c r="AA56" s="270">
        <v>1387</v>
      </c>
      <c r="AB56" s="329">
        <f t="shared" si="14"/>
        <v>28.828571428571429</v>
      </c>
      <c r="AC56" s="329">
        <f t="shared" si="15"/>
        <v>575.98571428571438</v>
      </c>
      <c r="AD56" s="340">
        <f t="shared" si="16"/>
        <v>17.599761904761905</v>
      </c>
      <c r="AE56" s="341">
        <f t="shared" si="12"/>
        <v>17</v>
      </c>
      <c r="AF56" s="340">
        <f t="shared" si="13"/>
        <v>17.359857142857145</v>
      </c>
      <c r="AG56" s="271" t="s">
        <v>1330</v>
      </c>
      <c r="AH56" s="290" t="s">
        <v>2</v>
      </c>
      <c r="AI56" s="846">
        <v>70</v>
      </c>
      <c r="AJ56" s="290">
        <v>15</v>
      </c>
      <c r="AK56" s="294">
        <v>10</v>
      </c>
      <c r="AL56" s="294" t="s">
        <v>2174</v>
      </c>
      <c r="AM56" s="273"/>
      <c r="AN56" s="273"/>
      <c r="AO56" s="273"/>
      <c r="AP56" s="273"/>
      <c r="AQ56" s="273"/>
      <c r="AR56" s="273"/>
      <c r="AS56" s="273"/>
      <c r="AT56" s="273"/>
      <c r="AU56" s="273"/>
      <c r="AV56" s="273"/>
      <c r="AW56" s="273"/>
      <c r="AX56" s="273"/>
      <c r="AY56" s="273"/>
      <c r="AZ56" s="273"/>
      <c r="BA56" s="273"/>
      <c r="BB56" s="273"/>
      <c r="BC56" s="273"/>
      <c r="BD56" s="273"/>
      <c r="BE56" s="273"/>
      <c r="BF56" s="273"/>
      <c r="BG56" s="273"/>
      <c r="BH56" s="273"/>
      <c r="BI56" s="273"/>
      <c r="BJ56" s="273"/>
      <c r="BK56" s="273"/>
      <c r="BL56" s="273"/>
      <c r="BM56" s="273"/>
      <c r="BN56" s="273"/>
      <c r="BO56" s="273"/>
      <c r="BP56" s="273"/>
      <c r="BQ56" s="273"/>
      <c r="BR56" s="273"/>
      <c r="BS56" s="273"/>
      <c r="BT56" s="273"/>
      <c r="BU56" s="273"/>
      <c r="BV56" s="273"/>
      <c r="BW56" s="273"/>
      <c r="BX56" s="273"/>
      <c r="BY56" s="273"/>
      <c r="BZ56" s="273"/>
      <c r="CA56" s="273"/>
      <c r="CB56" s="273"/>
      <c r="CC56" s="273"/>
      <c r="CD56" s="273"/>
      <c r="CE56" s="273"/>
      <c r="CF56" s="273"/>
      <c r="CG56" s="273"/>
      <c r="CH56" s="273"/>
      <c r="CI56" s="273"/>
      <c r="CJ56" s="273"/>
      <c r="CK56" s="273"/>
      <c r="CL56" s="273"/>
      <c r="CM56" s="273"/>
      <c r="CN56" s="273"/>
      <c r="CO56" s="273"/>
      <c r="CP56" s="273"/>
      <c r="CQ56" s="273"/>
      <c r="CR56" s="273"/>
      <c r="CS56" s="273"/>
      <c r="CT56" s="273"/>
      <c r="CU56" s="273"/>
      <c r="CV56" s="273"/>
      <c r="CW56" s="273"/>
      <c r="CX56" s="273"/>
      <c r="CY56" s="273"/>
      <c r="CZ56" s="273"/>
      <c r="DA56" s="273"/>
      <c r="DB56" s="273"/>
      <c r="DC56" s="273"/>
      <c r="DD56" s="273"/>
      <c r="DE56" s="273"/>
      <c r="DF56" s="273"/>
      <c r="DG56" s="273"/>
      <c r="DH56" s="273"/>
      <c r="DI56" s="273"/>
      <c r="DJ56" s="273"/>
      <c r="DK56" s="273"/>
      <c r="DL56" s="273"/>
      <c r="DM56" s="273"/>
      <c r="DN56" s="273"/>
      <c r="DO56" s="273"/>
      <c r="DP56" s="273"/>
      <c r="DQ56" s="273"/>
      <c r="DR56" s="273"/>
      <c r="DS56" s="273"/>
      <c r="DT56" s="273"/>
      <c r="DU56" s="273"/>
      <c r="DV56" s="273"/>
      <c r="DW56" s="273"/>
      <c r="DX56" s="273"/>
      <c r="DY56" s="273"/>
      <c r="DZ56" s="273"/>
      <c r="EA56" s="273"/>
      <c r="EB56" s="273"/>
      <c r="EC56" s="273"/>
      <c r="ED56" s="273"/>
      <c r="EE56" s="273"/>
      <c r="EF56" s="273"/>
      <c r="EG56" s="273"/>
      <c r="EH56" s="273"/>
      <c r="EI56" s="273"/>
      <c r="EJ56" s="273"/>
      <c r="EK56" s="273"/>
      <c r="EL56" s="273"/>
      <c r="EM56" s="273"/>
      <c r="EN56" s="273"/>
      <c r="EO56" s="273"/>
      <c r="EP56" s="273"/>
      <c r="EQ56" s="273"/>
      <c r="ER56" s="273"/>
      <c r="ES56" s="273"/>
      <c r="ET56" s="273"/>
      <c r="EU56" s="273"/>
      <c r="EV56" s="273"/>
      <c r="EW56" s="273"/>
      <c r="EX56" s="273"/>
      <c r="EY56" s="273"/>
      <c r="EZ56" s="273"/>
      <c r="FA56" s="273"/>
      <c r="FB56" s="273"/>
      <c r="FC56" s="273"/>
      <c r="FD56" s="273"/>
      <c r="FE56" s="273"/>
      <c r="FF56" s="273"/>
      <c r="FG56" s="273"/>
      <c r="FH56" s="273"/>
      <c r="FI56" s="273"/>
      <c r="FJ56" s="273"/>
      <c r="FK56" s="273"/>
      <c r="FL56" s="273"/>
      <c r="FM56" s="273"/>
      <c r="FN56" s="273"/>
      <c r="FO56" s="273"/>
      <c r="FP56" s="273"/>
      <c r="FQ56" s="273"/>
      <c r="FR56" s="273"/>
      <c r="FS56" s="273"/>
      <c r="FT56" s="273"/>
      <c r="FU56" s="273"/>
      <c r="FV56" s="273"/>
      <c r="FW56" s="273"/>
      <c r="FX56" s="273"/>
      <c r="FY56" s="273"/>
      <c r="FZ56" s="273"/>
      <c r="GA56" s="273"/>
      <c r="GB56" s="273"/>
      <c r="GC56" s="273"/>
      <c r="GD56" s="273"/>
      <c r="GE56" s="273"/>
      <c r="GF56" s="273"/>
      <c r="GG56" s="273"/>
      <c r="GH56" s="273"/>
      <c r="GI56" s="273"/>
      <c r="GJ56" s="273"/>
      <c r="GK56" s="273"/>
      <c r="GL56" s="273"/>
      <c r="GM56" s="273"/>
      <c r="GN56" s="273"/>
      <c r="GO56" s="273"/>
      <c r="GP56" s="273"/>
      <c r="GQ56" s="273"/>
      <c r="GR56" s="273"/>
      <c r="GS56" s="273"/>
      <c r="GT56" s="273"/>
      <c r="GU56" s="273"/>
      <c r="GV56" s="273"/>
      <c r="GW56" s="273"/>
      <c r="GX56" s="273"/>
      <c r="GY56" s="273"/>
      <c r="GZ56" s="273"/>
      <c r="HA56" s="273"/>
      <c r="HB56" s="273"/>
      <c r="HC56" s="273"/>
      <c r="HD56" s="273"/>
      <c r="HE56" s="273"/>
      <c r="HF56" s="273"/>
      <c r="HG56" s="273"/>
      <c r="HH56" s="273"/>
      <c r="HI56" s="273"/>
      <c r="HJ56" s="273"/>
      <c r="HK56" s="273"/>
      <c r="HL56" s="273"/>
      <c r="HM56" s="273"/>
      <c r="HN56" s="273"/>
      <c r="HO56" s="273"/>
      <c r="HP56" s="273"/>
      <c r="HQ56" s="273"/>
      <c r="HR56" s="273"/>
      <c r="HS56" s="273"/>
      <c r="HT56" s="273"/>
      <c r="HU56" s="273"/>
      <c r="HV56" s="273"/>
      <c r="HW56" s="273"/>
      <c r="HX56" s="273"/>
      <c r="HY56" s="273"/>
      <c r="HZ56" s="273"/>
      <c r="IA56" s="273"/>
      <c r="IB56" s="273"/>
      <c r="IC56" s="273"/>
      <c r="ID56" s="273"/>
      <c r="IE56" s="273"/>
      <c r="IF56" s="273"/>
      <c r="IG56" s="273"/>
      <c r="IH56" s="273"/>
      <c r="II56" s="273"/>
      <c r="IJ56" s="273"/>
      <c r="IK56" s="273"/>
      <c r="IL56" s="273"/>
      <c r="IM56" s="273"/>
      <c r="IN56" s="273"/>
      <c r="IO56" s="273"/>
      <c r="IP56" s="273"/>
      <c r="IQ56" s="273"/>
      <c r="IR56" s="273"/>
      <c r="IS56" s="273"/>
      <c r="IT56" s="273"/>
      <c r="IU56" s="273"/>
      <c r="IV56" s="273"/>
      <c r="IW56" s="273"/>
      <c r="IX56" s="273"/>
      <c r="IY56" s="273"/>
      <c r="IZ56" s="273"/>
      <c r="JA56" s="273"/>
      <c r="JB56" s="273"/>
      <c r="JC56" s="273"/>
      <c r="JD56" s="273"/>
    </row>
    <row r="57" spans="1:264" s="295" customFormat="1" ht="18" customHeight="1">
      <c r="A57" s="263"/>
      <c r="B57" s="275">
        <v>43601</v>
      </c>
      <c r="C57" s="289" t="str">
        <f t="shared" si="17"/>
        <v>*PDR1907-0020*</v>
      </c>
      <c r="D57" s="265" t="s">
        <v>2578</v>
      </c>
      <c r="E57" s="263" t="s">
        <v>2577</v>
      </c>
      <c r="F57" s="263"/>
      <c r="G57" s="266" t="s">
        <v>1398</v>
      </c>
      <c r="H57" s="267" t="s">
        <v>1370</v>
      </c>
      <c r="I57" s="267" t="s">
        <v>1481</v>
      </c>
      <c r="J57" s="263">
        <v>2500</v>
      </c>
      <c r="K57" s="264">
        <v>22853</v>
      </c>
      <c r="L57" s="267" t="s">
        <v>1399</v>
      </c>
      <c r="M57" s="269" t="s">
        <v>1638</v>
      </c>
      <c r="N57" s="265"/>
      <c r="O57" s="275" t="s">
        <v>1291</v>
      </c>
      <c r="P57" s="275"/>
      <c r="Q57" s="275"/>
      <c r="R57" s="275">
        <v>43669</v>
      </c>
      <c r="S57" s="276">
        <v>2503</v>
      </c>
      <c r="T57" s="276"/>
      <c r="U57" s="263"/>
      <c r="V57" s="263"/>
      <c r="W57" s="268"/>
      <c r="X57" s="677" t="s">
        <v>1828</v>
      </c>
      <c r="Y57" s="269" t="s">
        <v>1304</v>
      </c>
      <c r="Z57" s="265">
        <v>501</v>
      </c>
      <c r="AA57" s="270">
        <v>1387</v>
      </c>
      <c r="AB57" s="329">
        <f t="shared" si="14"/>
        <v>50.75714285714286</v>
      </c>
      <c r="AC57" s="329">
        <f t="shared" si="15"/>
        <v>626.74285714285725</v>
      </c>
      <c r="AD57" s="340">
        <f t="shared" si="16"/>
        <v>18.445714285714288</v>
      </c>
      <c r="AE57" s="341">
        <f t="shared" si="12"/>
        <v>18</v>
      </c>
      <c r="AF57" s="340">
        <f t="shared" si="13"/>
        <v>18.267428571428574</v>
      </c>
      <c r="AG57" s="271" t="s">
        <v>1330</v>
      </c>
      <c r="AH57" s="290" t="s">
        <v>2</v>
      </c>
      <c r="AI57" s="846">
        <v>70</v>
      </c>
      <c r="AJ57" s="290">
        <v>15</v>
      </c>
      <c r="AK57" s="290">
        <v>10</v>
      </c>
      <c r="AL57" s="290" t="s">
        <v>1639</v>
      </c>
      <c r="AM57" s="273"/>
      <c r="AN57" s="273"/>
      <c r="AO57" s="273"/>
      <c r="AP57" s="273"/>
      <c r="AQ57" s="273"/>
      <c r="AR57" s="273"/>
      <c r="AS57" s="273"/>
      <c r="AT57" s="273"/>
      <c r="AU57" s="273"/>
      <c r="AV57" s="273"/>
      <c r="AW57" s="273"/>
      <c r="AX57" s="273"/>
      <c r="AY57" s="273"/>
      <c r="AZ57" s="273"/>
      <c r="BA57" s="273"/>
      <c r="BB57" s="273"/>
      <c r="BC57" s="273"/>
      <c r="BD57" s="273"/>
      <c r="BE57" s="273"/>
      <c r="BF57" s="273"/>
      <c r="BG57" s="273"/>
      <c r="BH57" s="273"/>
      <c r="BI57" s="273"/>
      <c r="BJ57" s="273"/>
      <c r="BK57" s="273"/>
      <c r="BL57" s="273"/>
      <c r="BM57" s="273"/>
      <c r="BN57" s="273"/>
      <c r="BO57" s="273"/>
      <c r="BP57" s="273"/>
      <c r="BQ57" s="273"/>
      <c r="BR57" s="273"/>
      <c r="BS57" s="273"/>
      <c r="BT57" s="273"/>
      <c r="BU57" s="273"/>
      <c r="BV57" s="273"/>
      <c r="BW57" s="273"/>
      <c r="BX57" s="273"/>
      <c r="BY57" s="273"/>
      <c r="BZ57" s="273"/>
      <c r="CA57" s="273"/>
      <c r="CB57" s="273"/>
      <c r="CC57" s="273"/>
      <c r="CD57" s="273"/>
      <c r="CE57" s="273"/>
      <c r="CF57" s="273"/>
      <c r="CG57" s="273"/>
      <c r="CH57" s="273"/>
      <c r="CI57" s="273"/>
      <c r="CJ57" s="273"/>
      <c r="CK57" s="273"/>
      <c r="CL57" s="273"/>
      <c r="CM57" s="273"/>
      <c r="CN57" s="273"/>
      <c r="CO57" s="273"/>
      <c r="CP57" s="273"/>
      <c r="CQ57" s="273"/>
      <c r="CR57" s="273"/>
      <c r="CS57" s="273"/>
      <c r="CT57" s="273"/>
      <c r="CU57" s="273"/>
      <c r="CV57" s="273"/>
      <c r="CW57" s="273"/>
      <c r="CX57" s="273"/>
      <c r="CY57" s="273"/>
      <c r="CZ57" s="273"/>
      <c r="DA57" s="273"/>
      <c r="DB57" s="273"/>
      <c r="DC57" s="273"/>
      <c r="DD57" s="273"/>
      <c r="DE57" s="273"/>
      <c r="DF57" s="273"/>
      <c r="DG57" s="273"/>
      <c r="DH57" s="273"/>
      <c r="DI57" s="273"/>
      <c r="DJ57" s="273"/>
      <c r="DK57" s="273"/>
      <c r="DL57" s="273"/>
      <c r="DM57" s="273"/>
      <c r="DN57" s="273"/>
      <c r="DO57" s="273"/>
      <c r="DP57" s="273"/>
      <c r="DQ57" s="273"/>
      <c r="DR57" s="273"/>
      <c r="DS57" s="273"/>
      <c r="DT57" s="273"/>
      <c r="DU57" s="273"/>
      <c r="DV57" s="273"/>
      <c r="DW57" s="273"/>
      <c r="DX57" s="273"/>
      <c r="DY57" s="273"/>
      <c r="DZ57" s="273"/>
      <c r="EA57" s="273"/>
      <c r="EB57" s="273"/>
      <c r="EC57" s="273"/>
      <c r="ED57" s="273"/>
      <c r="EE57" s="273"/>
      <c r="EF57" s="273"/>
      <c r="EG57" s="273"/>
      <c r="EH57" s="273"/>
      <c r="EI57" s="273"/>
      <c r="EJ57" s="273"/>
      <c r="EK57" s="273"/>
      <c r="EL57" s="273"/>
      <c r="EM57" s="273"/>
      <c r="EN57" s="273"/>
      <c r="EO57" s="273"/>
      <c r="EP57" s="273"/>
      <c r="EQ57" s="273"/>
      <c r="ER57" s="273"/>
      <c r="ES57" s="273"/>
      <c r="ET57" s="273"/>
      <c r="EU57" s="273"/>
      <c r="EV57" s="273"/>
      <c r="EW57" s="273"/>
      <c r="EX57" s="273"/>
      <c r="EY57" s="273"/>
      <c r="EZ57" s="273"/>
      <c r="FA57" s="273"/>
      <c r="FB57" s="273"/>
      <c r="FC57" s="273"/>
      <c r="FD57" s="273"/>
      <c r="FE57" s="273"/>
      <c r="FF57" s="273"/>
      <c r="FG57" s="273"/>
      <c r="FH57" s="273"/>
      <c r="FI57" s="273"/>
      <c r="FJ57" s="273"/>
      <c r="FK57" s="273"/>
      <c r="FL57" s="273"/>
      <c r="FM57" s="273"/>
      <c r="FN57" s="273"/>
      <c r="FO57" s="273"/>
      <c r="FP57" s="273"/>
      <c r="FQ57" s="273"/>
      <c r="FR57" s="273"/>
      <c r="FS57" s="273"/>
      <c r="FT57" s="273"/>
      <c r="FU57" s="273"/>
      <c r="FV57" s="273"/>
      <c r="FW57" s="273"/>
      <c r="FX57" s="273"/>
      <c r="FY57" s="273"/>
      <c r="FZ57" s="273"/>
      <c r="GA57" s="273"/>
      <c r="GB57" s="273"/>
      <c r="GC57" s="273"/>
      <c r="GD57" s="273"/>
      <c r="GE57" s="273"/>
      <c r="GF57" s="273"/>
      <c r="GG57" s="273"/>
      <c r="GH57" s="273"/>
      <c r="GI57" s="273"/>
      <c r="GJ57" s="273"/>
      <c r="GK57" s="273"/>
      <c r="GL57" s="273"/>
      <c r="GM57" s="273"/>
      <c r="GN57" s="273"/>
      <c r="GO57" s="273"/>
      <c r="GP57" s="273"/>
      <c r="GQ57" s="273"/>
      <c r="GR57" s="273"/>
      <c r="GS57" s="273"/>
      <c r="GT57" s="273"/>
      <c r="GU57" s="273"/>
      <c r="GV57" s="273"/>
      <c r="GW57" s="273"/>
      <c r="GX57" s="273"/>
      <c r="GY57" s="273"/>
      <c r="GZ57" s="273"/>
      <c r="HA57" s="273"/>
      <c r="HB57" s="273"/>
      <c r="HC57" s="273"/>
      <c r="HD57" s="273"/>
      <c r="HE57" s="273"/>
      <c r="HF57" s="273"/>
      <c r="HG57" s="273"/>
      <c r="HH57" s="273"/>
      <c r="HI57" s="273"/>
      <c r="HJ57" s="273"/>
      <c r="HK57" s="273"/>
      <c r="HL57" s="273"/>
      <c r="HM57" s="273"/>
      <c r="HN57" s="273"/>
      <c r="HO57" s="273"/>
      <c r="HP57" s="273"/>
      <c r="HQ57" s="273"/>
      <c r="HR57" s="273"/>
      <c r="HS57" s="273"/>
      <c r="HT57" s="273"/>
      <c r="HU57" s="273"/>
      <c r="HV57" s="273"/>
      <c r="HW57" s="273"/>
      <c r="HX57" s="273"/>
      <c r="HY57" s="273"/>
      <c r="HZ57" s="273"/>
      <c r="IA57" s="273"/>
      <c r="IB57" s="273"/>
      <c r="IC57" s="273"/>
      <c r="ID57" s="273"/>
      <c r="IE57" s="273"/>
      <c r="IF57" s="273"/>
      <c r="IG57" s="273"/>
      <c r="IH57" s="273"/>
      <c r="II57" s="273"/>
      <c r="IJ57" s="273"/>
      <c r="IK57" s="273"/>
      <c r="IL57" s="273"/>
      <c r="IM57" s="273"/>
      <c r="IN57" s="273"/>
      <c r="IO57" s="273"/>
      <c r="IP57" s="273"/>
      <c r="IQ57" s="273"/>
      <c r="IR57" s="273"/>
      <c r="IS57" s="273"/>
      <c r="IT57" s="273"/>
      <c r="IU57" s="273"/>
      <c r="IV57" s="273"/>
      <c r="IW57" s="273"/>
      <c r="IX57" s="273"/>
      <c r="IY57" s="273"/>
      <c r="IZ57" s="273"/>
      <c r="JA57" s="273"/>
      <c r="JB57" s="273"/>
      <c r="JC57" s="273"/>
      <c r="JD57" s="273"/>
    </row>
    <row r="58" spans="1:264" s="295" customFormat="1" ht="18" customHeight="1">
      <c r="A58" s="256"/>
      <c r="B58" s="257">
        <v>43642</v>
      </c>
      <c r="C58" s="713" t="str">
        <f t="shared" si="17"/>
        <v>*PDR1908-0018*</v>
      </c>
      <c r="D58" s="672" t="s">
        <v>5095</v>
      </c>
      <c r="E58" s="256" t="s">
        <v>5094</v>
      </c>
      <c r="F58" s="256"/>
      <c r="G58" s="297" t="s">
        <v>4746</v>
      </c>
      <c r="H58" s="258" t="s">
        <v>1350</v>
      </c>
      <c r="I58" s="258" t="s">
        <v>5093</v>
      </c>
      <c r="J58" s="256">
        <v>700</v>
      </c>
      <c r="K58" s="257">
        <v>22859</v>
      </c>
      <c r="L58" s="258" t="s">
        <v>1979</v>
      </c>
      <c r="M58" s="260" t="s">
        <v>4744</v>
      </c>
      <c r="N58" s="672"/>
      <c r="O58" s="257" t="s">
        <v>1291</v>
      </c>
      <c r="P58" s="258"/>
      <c r="Q58" s="258"/>
      <c r="R58" s="257">
        <v>43675</v>
      </c>
      <c r="S58" s="256">
        <v>700</v>
      </c>
      <c r="T58" s="256"/>
      <c r="U58" s="256"/>
      <c r="V58" s="256"/>
      <c r="W58" s="259"/>
      <c r="X58" s="680" t="s">
        <v>1828</v>
      </c>
      <c r="Y58" s="260" t="s">
        <v>242</v>
      </c>
      <c r="Z58" s="672">
        <v>485</v>
      </c>
      <c r="AA58" s="261">
        <v>1645</v>
      </c>
      <c r="AB58" s="945">
        <f t="shared" si="14"/>
        <v>25</v>
      </c>
      <c r="AC58" s="945">
        <f t="shared" si="15"/>
        <v>651.74285714285725</v>
      </c>
      <c r="AD58" s="943">
        <f t="shared" si="16"/>
        <v>18.862380952380953</v>
      </c>
      <c r="AE58" s="944">
        <f t="shared" si="12"/>
        <v>18</v>
      </c>
      <c r="AF58" s="943">
        <f t="shared" si="13"/>
        <v>18.517428571428571</v>
      </c>
      <c r="AG58" s="262" t="s">
        <v>1330</v>
      </c>
      <c r="AH58" s="846" t="s">
        <v>1749</v>
      </c>
      <c r="AI58" s="846">
        <v>70</v>
      </c>
      <c r="AJ58" s="846">
        <v>15</v>
      </c>
      <c r="AK58" s="846">
        <v>10</v>
      </c>
      <c r="AL58" s="846">
        <v>0</v>
      </c>
      <c r="AM58" s="792"/>
      <c r="AN58" s="792"/>
      <c r="AO58" s="792"/>
      <c r="AP58" s="792"/>
      <c r="AQ58" s="792"/>
      <c r="AR58" s="792"/>
      <c r="AS58" s="792"/>
      <c r="AT58" s="792"/>
      <c r="AU58" s="792"/>
      <c r="AV58" s="792"/>
      <c r="AW58" s="792"/>
      <c r="AX58" s="792"/>
      <c r="AY58" s="792"/>
      <c r="AZ58" s="792"/>
      <c r="BA58" s="792"/>
      <c r="BB58" s="792"/>
      <c r="BC58" s="792"/>
      <c r="BD58" s="792"/>
      <c r="BE58" s="792"/>
      <c r="BF58" s="792"/>
      <c r="BG58" s="792"/>
      <c r="BH58" s="792"/>
      <c r="BI58" s="792"/>
      <c r="BJ58" s="792"/>
      <c r="BK58" s="792"/>
      <c r="BL58" s="792"/>
      <c r="BM58" s="792"/>
      <c r="BN58" s="792"/>
      <c r="BO58" s="792"/>
      <c r="BP58" s="792"/>
      <c r="BQ58" s="792"/>
      <c r="BR58" s="792"/>
      <c r="BS58" s="792"/>
      <c r="BT58" s="792"/>
      <c r="BU58" s="792"/>
      <c r="BV58" s="792"/>
      <c r="BW58" s="792"/>
      <c r="BX58" s="792"/>
      <c r="BY58" s="792"/>
      <c r="BZ58" s="792"/>
      <c r="CA58" s="792"/>
      <c r="CB58" s="792"/>
      <c r="CC58" s="792"/>
      <c r="CD58" s="792"/>
      <c r="CE58" s="792"/>
      <c r="CF58" s="792"/>
      <c r="CG58" s="792"/>
      <c r="CH58" s="792"/>
      <c r="CI58" s="792"/>
      <c r="CJ58" s="792"/>
      <c r="CK58" s="792"/>
      <c r="CL58" s="792"/>
      <c r="CM58" s="792"/>
      <c r="CN58" s="792"/>
      <c r="CO58" s="792"/>
      <c r="CP58" s="792"/>
      <c r="CQ58" s="792"/>
      <c r="CR58" s="792"/>
      <c r="CS58" s="792"/>
      <c r="CT58" s="792"/>
      <c r="CU58" s="792"/>
      <c r="CV58" s="792"/>
      <c r="CW58" s="792"/>
      <c r="CX58" s="792"/>
      <c r="CY58" s="792"/>
      <c r="CZ58" s="792"/>
      <c r="DA58" s="792"/>
      <c r="DB58" s="792"/>
      <c r="DC58" s="792"/>
      <c r="DD58" s="792"/>
      <c r="DE58" s="792"/>
      <c r="DF58" s="792"/>
      <c r="DG58" s="792"/>
      <c r="DH58" s="792"/>
      <c r="DI58" s="792"/>
      <c r="DJ58" s="792"/>
      <c r="DK58" s="792"/>
      <c r="DL58" s="792"/>
      <c r="DM58" s="792"/>
      <c r="DN58" s="792"/>
      <c r="DO58" s="792"/>
      <c r="DP58" s="792"/>
      <c r="DQ58" s="792"/>
      <c r="DR58" s="792"/>
      <c r="DS58" s="792"/>
      <c r="DT58" s="792"/>
      <c r="DU58" s="792"/>
      <c r="DV58" s="792"/>
      <c r="DW58" s="792"/>
      <c r="DX58" s="792"/>
      <c r="DY58" s="792"/>
      <c r="DZ58" s="792"/>
      <c r="EA58" s="792"/>
      <c r="EB58" s="792"/>
      <c r="EC58" s="792"/>
      <c r="ED58" s="792"/>
      <c r="EE58" s="792"/>
      <c r="EF58" s="792"/>
      <c r="EG58" s="792"/>
      <c r="EH58" s="792"/>
      <c r="EI58" s="792"/>
      <c r="EJ58" s="792"/>
      <c r="EK58" s="792"/>
      <c r="EL58" s="792"/>
      <c r="EM58" s="792"/>
      <c r="EN58" s="792"/>
      <c r="EO58" s="792"/>
      <c r="EP58" s="792"/>
      <c r="EQ58" s="792"/>
      <c r="ER58" s="792"/>
      <c r="ES58" s="792"/>
      <c r="ET58" s="792"/>
      <c r="EU58" s="792"/>
      <c r="EV58" s="792"/>
      <c r="EW58" s="792"/>
      <c r="EX58" s="792"/>
      <c r="EY58" s="792"/>
      <c r="EZ58" s="792"/>
      <c r="FA58" s="792"/>
      <c r="FB58" s="792"/>
      <c r="FC58" s="792"/>
      <c r="FD58" s="792"/>
      <c r="FE58" s="792"/>
      <c r="FF58" s="792"/>
      <c r="FG58" s="792"/>
      <c r="FH58" s="792"/>
      <c r="FI58" s="792"/>
      <c r="FJ58" s="792"/>
      <c r="FK58" s="792"/>
      <c r="FL58" s="792"/>
      <c r="FM58" s="792"/>
      <c r="FN58" s="792"/>
      <c r="FO58" s="792"/>
      <c r="FP58" s="792"/>
      <c r="FQ58" s="792"/>
      <c r="FR58" s="792"/>
      <c r="FS58" s="792"/>
      <c r="FT58" s="792"/>
      <c r="FU58" s="792"/>
      <c r="FV58" s="792"/>
      <c r="FW58" s="792"/>
      <c r="FX58" s="792"/>
      <c r="FY58" s="792"/>
      <c r="FZ58" s="792"/>
      <c r="GA58" s="792"/>
      <c r="GB58" s="792"/>
      <c r="GC58" s="792"/>
      <c r="GD58" s="792"/>
      <c r="GE58" s="792"/>
      <c r="GF58" s="792"/>
      <c r="GG58" s="792"/>
      <c r="GH58" s="792"/>
      <c r="GI58" s="792"/>
      <c r="GJ58" s="792"/>
      <c r="GK58" s="792"/>
      <c r="GL58" s="792"/>
      <c r="GM58" s="792"/>
      <c r="GN58" s="792"/>
      <c r="GO58" s="792"/>
      <c r="GP58" s="792"/>
      <c r="GQ58" s="792"/>
      <c r="GR58" s="792"/>
      <c r="GS58" s="792"/>
      <c r="GT58" s="792"/>
      <c r="GU58" s="792"/>
      <c r="GV58" s="792"/>
      <c r="GW58" s="792"/>
      <c r="GX58" s="792"/>
      <c r="GY58" s="792"/>
      <c r="GZ58" s="792"/>
      <c r="HA58" s="792"/>
      <c r="HB58" s="792"/>
      <c r="HC58" s="792"/>
      <c r="HD58" s="792"/>
      <c r="HE58" s="792"/>
      <c r="HF58" s="792"/>
      <c r="HG58" s="792"/>
      <c r="HH58" s="792"/>
      <c r="HI58" s="792"/>
      <c r="HJ58" s="792"/>
      <c r="HK58" s="792"/>
      <c r="HL58" s="792"/>
      <c r="HM58" s="792"/>
      <c r="HN58" s="792"/>
      <c r="HO58" s="792"/>
      <c r="HP58" s="792"/>
      <c r="HQ58" s="792"/>
      <c r="HR58" s="792"/>
      <c r="HS58" s="792"/>
      <c r="HT58" s="792"/>
      <c r="HU58" s="792"/>
      <c r="HV58" s="792"/>
      <c r="HW58" s="792"/>
      <c r="HX58" s="792"/>
      <c r="HY58" s="792"/>
      <c r="HZ58" s="792"/>
      <c r="IA58" s="792"/>
      <c r="IB58" s="792"/>
      <c r="IC58" s="792"/>
      <c r="ID58" s="792"/>
      <c r="IE58" s="792"/>
      <c r="IF58" s="792"/>
      <c r="IG58" s="792"/>
      <c r="IH58" s="792"/>
      <c r="II58" s="792"/>
      <c r="IJ58" s="792"/>
      <c r="IK58" s="792"/>
      <c r="IL58" s="792"/>
      <c r="IM58" s="792"/>
      <c r="IN58" s="792"/>
      <c r="IO58" s="792"/>
      <c r="IP58" s="792"/>
      <c r="IQ58" s="792"/>
      <c r="IR58" s="792"/>
      <c r="IS58" s="792"/>
      <c r="IT58" s="792"/>
      <c r="IU58" s="792"/>
      <c r="IV58" s="792"/>
      <c r="IW58" s="792"/>
      <c r="IX58" s="792"/>
      <c r="IY58" s="792"/>
      <c r="IZ58" s="792"/>
      <c r="JA58" s="792"/>
      <c r="JB58" s="792"/>
      <c r="JC58" s="792"/>
      <c r="JD58" s="792"/>
    </row>
    <row r="59" spans="1:264" s="295" customFormat="1" ht="18" customHeight="1">
      <c r="A59" s="256"/>
      <c r="B59" s="257">
        <v>43635</v>
      </c>
      <c r="C59" s="713" t="str">
        <f t="shared" si="17"/>
        <v>*PDR1908-0012*</v>
      </c>
      <c r="D59" s="672" t="s">
        <v>4332</v>
      </c>
      <c r="E59" s="256" t="s">
        <v>4331</v>
      </c>
      <c r="F59" s="256"/>
      <c r="G59" s="297" t="s">
        <v>2119</v>
      </c>
      <c r="H59" s="258" t="s">
        <v>1450</v>
      </c>
      <c r="I59" s="258" t="s">
        <v>2118</v>
      </c>
      <c r="J59" s="256">
        <v>1110</v>
      </c>
      <c r="K59" s="257">
        <v>22859</v>
      </c>
      <c r="L59" s="258" t="s">
        <v>2117</v>
      </c>
      <c r="M59" s="260" t="s">
        <v>2116</v>
      </c>
      <c r="N59" s="672"/>
      <c r="O59" s="257" t="s">
        <v>1291</v>
      </c>
      <c r="P59" s="257"/>
      <c r="Q59" s="257"/>
      <c r="R59" s="257">
        <v>43675</v>
      </c>
      <c r="S59" s="256">
        <v>1110</v>
      </c>
      <c r="T59" s="256"/>
      <c r="U59" s="256"/>
      <c r="V59" s="256"/>
      <c r="W59" s="259"/>
      <c r="X59" s="680" t="s">
        <v>1829</v>
      </c>
      <c r="Y59" s="260" t="s">
        <v>1306</v>
      </c>
      <c r="Z59" s="672">
        <v>434</v>
      </c>
      <c r="AA59" s="261">
        <v>1185</v>
      </c>
      <c r="AB59" s="329">
        <f t="shared" si="14"/>
        <v>30.857142857142858</v>
      </c>
      <c r="AC59" s="329">
        <f t="shared" si="15"/>
        <v>682.60000000000014</v>
      </c>
      <c r="AD59" s="340">
        <f t="shared" si="16"/>
        <v>19.376666666666669</v>
      </c>
      <c r="AE59" s="341">
        <f t="shared" si="12"/>
        <v>19</v>
      </c>
      <c r="AF59" s="340">
        <f t="shared" si="13"/>
        <v>19.226000000000003</v>
      </c>
      <c r="AG59" s="262" t="s">
        <v>1330</v>
      </c>
      <c r="AH59" s="846" t="s">
        <v>1749</v>
      </c>
      <c r="AI59" s="846">
        <v>70</v>
      </c>
      <c r="AJ59" s="846">
        <v>15</v>
      </c>
      <c r="AK59" s="846">
        <v>20</v>
      </c>
      <c r="AL59" s="846" t="s">
        <v>2084</v>
      </c>
      <c r="AM59" s="792"/>
      <c r="AN59" s="792"/>
      <c r="AO59" s="792"/>
      <c r="AP59" s="792"/>
      <c r="AQ59" s="792"/>
      <c r="AR59" s="792"/>
      <c r="AS59" s="792"/>
      <c r="AT59" s="792"/>
      <c r="AU59" s="792"/>
      <c r="AV59" s="792"/>
      <c r="AW59" s="792"/>
      <c r="AX59" s="792"/>
      <c r="AY59" s="792"/>
      <c r="AZ59" s="792"/>
      <c r="BA59" s="792"/>
      <c r="BB59" s="792"/>
      <c r="BC59" s="792"/>
      <c r="BD59" s="792"/>
      <c r="BE59" s="792"/>
      <c r="BF59" s="792"/>
      <c r="BG59" s="792"/>
      <c r="BH59" s="792"/>
      <c r="BI59" s="792"/>
      <c r="BJ59" s="792"/>
      <c r="BK59" s="792"/>
      <c r="BL59" s="792"/>
      <c r="BM59" s="792"/>
      <c r="BN59" s="792"/>
      <c r="BO59" s="792"/>
      <c r="BP59" s="792"/>
      <c r="BQ59" s="792"/>
      <c r="BR59" s="792"/>
      <c r="BS59" s="792"/>
      <c r="BT59" s="792"/>
      <c r="BU59" s="792"/>
      <c r="BV59" s="792"/>
      <c r="BW59" s="792"/>
      <c r="BX59" s="792"/>
      <c r="BY59" s="792"/>
      <c r="BZ59" s="792"/>
      <c r="CA59" s="792"/>
      <c r="CB59" s="792"/>
      <c r="CC59" s="792"/>
      <c r="CD59" s="792"/>
      <c r="CE59" s="792"/>
      <c r="CF59" s="792"/>
      <c r="CG59" s="792"/>
      <c r="CH59" s="792"/>
      <c r="CI59" s="792"/>
      <c r="CJ59" s="792"/>
      <c r="CK59" s="792"/>
      <c r="CL59" s="792"/>
      <c r="CM59" s="792"/>
      <c r="CN59" s="792"/>
      <c r="CO59" s="792"/>
      <c r="CP59" s="792"/>
      <c r="CQ59" s="792"/>
      <c r="CR59" s="792"/>
      <c r="CS59" s="792"/>
      <c r="CT59" s="792"/>
      <c r="CU59" s="792"/>
      <c r="CV59" s="792"/>
      <c r="CW59" s="792"/>
      <c r="CX59" s="792"/>
      <c r="CY59" s="792"/>
      <c r="CZ59" s="792"/>
      <c r="DA59" s="792"/>
      <c r="DB59" s="792"/>
      <c r="DC59" s="792"/>
      <c r="DD59" s="792"/>
      <c r="DE59" s="792"/>
      <c r="DF59" s="792"/>
      <c r="DG59" s="792"/>
      <c r="DH59" s="792"/>
      <c r="DI59" s="792"/>
      <c r="DJ59" s="792"/>
      <c r="DK59" s="792"/>
      <c r="DL59" s="792"/>
      <c r="DM59" s="792"/>
      <c r="DN59" s="792"/>
      <c r="DO59" s="792"/>
      <c r="DP59" s="792"/>
      <c r="DQ59" s="792"/>
      <c r="DR59" s="792"/>
      <c r="DS59" s="792"/>
      <c r="DT59" s="792"/>
      <c r="DU59" s="792"/>
      <c r="DV59" s="792"/>
      <c r="DW59" s="792"/>
      <c r="DX59" s="792"/>
      <c r="DY59" s="792"/>
      <c r="DZ59" s="792"/>
      <c r="EA59" s="792"/>
      <c r="EB59" s="792"/>
      <c r="EC59" s="792"/>
      <c r="ED59" s="792"/>
      <c r="EE59" s="792"/>
      <c r="EF59" s="792"/>
      <c r="EG59" s="792"/>
      <c r="EH59" s="792"/>
      <c r="EI59" s="792"/>
      <c r="EJ59" s="792"/>
      <c r="EK59" s="792"/>
      <c r="EL59" s="792"/>
      <c r="EM59" s="792"/>
      <c r="EN59" s="792"/>
      <c r="EO59" s="792"/>
      <c r="EP59" s="792"/>
      <c r="EQ59" s="792"/>
      <c r="ER59" s="792"/>
      <c r="ES59" s="792"/>
      <c r="ET59" s="792"/>
      <c r="EU59" s="792"/>
      <c r="EV59" s="792"/>
      <c r="EW59" s="792"/>
      <c r="EX59" s="792"/>
      <c r="EY59" s="792"/>
      <c r="EZ59" s="792"/>
      <c r="FA59" s="792"/>
      <c r="FB59" s="792"/>
      <c r="FC59" s="792"/>
      <c r="FD59" s="792"/>
      <c r="FE59" s="792"/>
      <c r="FF59" s="792"/>
      <c r="FG59" s="792"/>
      <c r="FH59" s="792"/>
      <c r="FI59" s="792"/>
      <c r="FJ59" s="792"/>
      <c r="FK59" s="792"/>
      <c r="FL59" s="792"/>
      <c r="FM59" s="792"/>
      <c r="FN59" s="792"/>
      <c r="FO59" s="792"/>
      <c r="FP59" s="792"/>
      <c r="FQ59" s="792"/>
      <c r="FR59" s="792"/>
      <c r="FS59" s="792"/>
      <c r="FT59" s="792"/>
      <c r="FU59" s="792"/>
      <c r="FV59" s="792"/>
      <c r="FW59" s="792"/>
      <c r="FX59" s="792"/>
      <c r="FY59" s="792"/>
      <c r="FZ59" s="792"/>
      <c r="GA59" s="792"/>
      <c r="GB59" s="792"/>
      <c r="GC59" s="792"/>
      <c r="GD59" s="792"/>
      <c r="GE59" s="792"/>
      <c r="GF59" s="792"/>
      <c r="GG59" s="792"/>
      <c r="GH59" s="792"/>
      <c r="GI59" s="792"/>
      <c r="GJ59" s="792"/>
      <c r="GK59" s="792"/>
      <c r="GL59" s="792"/>
      <c r="GM59" s="792"/>
      <c r="GN59" s="792"/>
      <c r="GO59" s="792"/>
      <c r="GP59" s="792"/>
      <c r="GQ59" s="792"/>
      <c r="GR59" s="792"/>
      <c r="GS59" s="792"/>
      <c r="GT59" s="792"/>
      <c r="GU59" s="792"/>
      <c r="GV59" s="792"/>
      <c r="GW59" s="792"/>
      <c r="GX59" s="792"/>
      <c r="GY59" s="792"/>
      <c r="GZ59" s="792"/>
      <c r="HA59" s="792"/>
      <c r="HB59" s="792"/>
      <c r="HC59" s="792"/>
      <c r="HD59" s="792"/>
      <c r="HE59" s="792"/>
      <c r="HF59" s="792"/>
      <c r="HG59" s="792"/>
      <c r="HH59" s="792"/>
      <c r="HI59" s="792"/>
      <c r="HJ59" s="792"/>
      <c r="HK59" s="792"/>
      <c r="HL59" s="792"/>
      <c r="HM59" s="792"/>
      <c r="HN59" s="792"/>
      <c r="HO59" s="792"/>
      <c r="HP59" s="792"/>
      <c r="HQ59" s="792"/>
      <c r="HR59" s="792"/>
      <c r="HS59" s="792"/>
      <c r="HT59" s="792"/>
      <c r="HU59" s="792"/>
      <c r="HV59" s="792"/>
      <c r="HW59" s="792"/>
      <c r="HX59" s="792"/>
      <c r="HY59" s="792"/>
      <c r="HZ59" s="792"/>
      <c r="IA59" s="792"/>
      <c r="IB59" s="792"/>
      <c r="IC59" s="792"/>
      <c r="ID59" s="792"/>
      <c r="IE59" s="792"/>
      <c r="IF59" s="792"/>
      <c r="IG59" s="792"/>
      <c r="IH59" s="792"/>
      <c r="II59" s="792"/>
      <c r="IJ59" s="792"/>
      <c r="IK59" s="792"/>
      <c r="IL59" s="792"/>
      <c r="IM59" s="792"/>
      <c r="IN59" s="792"/>
      <c r="IO59" s="792"/>
      <c r="IP59" s="792"/>
      <c r="IQ59" s="792"/>
      <c r="IR59" s="792"/>
      <c r="IS59" s="792"/>
      <c r="IT59" s="792"/>
      <c r="IU59" s="792"/>
      <c r="IV59" s="792"/>
      <c r="IW59" s="792"/>
      <c r="IX59" s="792"/>
      <c r="IY59" s="792"/>
      <c r="IZ59" s="792"/>
      <c r="JA59" s="792"/>
      <c r="JB59" s="792"/>
      <c r="JC59" s="792"/>
      <c r="JD59" s="792"/>
    </row>
    <row r="60" spans="1:264" s="295" customFormat="1" ht="18" customHeight="1">
      <c r="A60" s="256"/>
      <c r="B60" s="257">
        <v>43635</v>
      </c>
      <c r="C60" s="713" t="str">
        <f t="shared" si="17"/>
        <v>*PDR1908-0014*</v>
      </c>
      <c r="D60" s="672" t="s">
        <v>4330</v>
      </c>
      <c r="E60" s="256" t="s">
        <v>4325</v>
      </c>
      <c r="F60" s="256"/>
      <c r="G60" s="297" t="s">
        <v>4329</v>
      </c>
      <c r="H60" s="258" t="s">
        <v>1505</v>
      </c>
      <c r="I60" s="258" t="s">
        <v>4328</v>
      </c>
      <c r="J60" s="256">
        <v>1000</v>
      </c>
      <c r="K60" s="257">
        <v>22860</v>
      </c>
      <c r="L60" s="258" t="s">
        <v>1316</v>
      </c>
      <c r="M60" s="260" t="s">
        <v>4327</v>
      </c>
      <c r="N60" s="672"/>
      <c r="O60" s="257" t="s">
        <v>1291</v>
      </c>
      <c r="P60" s="257"/>
      <c r="Q60" s="257"/>
      <c r="R60" s="257">
        <v>43676</v>
      </c>
      <c r="S60" s="256">
        <v>1000</v>
      </c>
      <c r="T60" s="256"/>
      <c r="U60" s="256"/>
      <c r="V60" s="256"/>
      <c r="W60" s="259"/>
      <c r="X60" s="680" t="s">
        <v>1828</v>
      </c>
      <c r="Y60" s="260" t="s">
        <v>1504</v>
      </c>
      <c r="Z60" s="672">
        <v>712</v>
      </c>
      <c r="AA60" s="261">
        <v>2037</v>
      </c>
      <c r="AB60" s="329">
        <f t="shared" si="14"/>
        <v>29.285714285714285</v>
      </c>
      <c r="AC60" s="329">
        <f t="shared" si="15"/>
        <v>711.88571428571447</v>
      </c>
      <c r="AD60" s="340">
        <f t="shared" si="16"/>
        <v>19.864761904761906</v>
      </c>
      <c r="AE60" s="341">
        <f t="shared" si="12"/>
        <v>19</v>
      </c>
      <c r="AF60" s="340">
        <f t="shared" si="13"/>
        <v>19.518857142857144</v>
      </c>
      <c r="AG60" s="262" t="s">
        <v>1330</v>
      </c>
      <c r="AH60" s="846" t="s">
        <v>1749</v>
      </c>
      <c r="AI60" s="846">
        <v>70</v>
      </c>
      <c r="AJ60" s="846">
        <v>15</v>
      </c>
      <c r="AK60" s="846">
        <v>10</v>
      </c>
      <c r="AL60" s="846">
        <v>0</v>
      </c>
      <c r="AM60" s="792"/>
      <c r="AN60" s="792"/>
      <c r="AO60" s="792"/>
      <c r="AP60" s="792"/>
      <c r="AQ60" s="792"/>
      <c r="AR60" s="792"/>
      <c r="AS60" s="792"/>
      <c r="AT60" s="792"/>
      <c r="AU60" s="792"/>
      <c r="AV60" s="792"/>
      <c r="AW60" s="792"/>
      <c r="AX60" s="792"/>
      <c r="AY60" s="792"/>
      <c r="AZ60" s="792"/>
      <c r="BA60" s="792"/>
      <c r="BB60" s="792"/>
      <c r="BC60" s="792"/>
      <c r="BD60" s="792"/>
      <c r="BE60" s="792"/>
      <c r="BF60" s="792"/>
      <c r="BG60" s="792"/>
      <c r="BH60" s="792"/>
      <c r="BI60" s="792"/>
      <c r="BJ60" s="792"/>
      <c r="BK60" s="792"/>
      <c r="BL60" s="792"/>
      <c r="BM60" s="792"/>
      <c r="BN60" s="792"/>
      <c r="BO60" s="792"/>
      <c r="BP60" s="792"/>
      <c r="BQ60" s="792"/>
      <c r="BR60" s="792"/>
      <c r="BS60" s="792"/>
      <c r="BT60" s="792"/>
      <c r="BU60" s="792"/>
      <c r="BV60" s="792"/>
      <c r="BW60" s="792"/>
      <c r="BX60" s="792"/>
      <c r="BY60" s="792"/>
      <c r="BZ60" s="792"/>
      <c r="CA60" s="792"/>
      <c r="CB60" s="792"/>
      <c r="CC60" s="792"/>
      <c r="CD60" s="792"/>
      <c r="CE60" s="792"/>
      <c r="CF60" s="792"/>
      <c r="CG60" s="792"/>
      <c r="CH60" s="792"/>
      <c r="CI60" s="792"/>
      <c r="CJ60" s="792"/>
      <c r="CK60" s="792"/>
      <c r="CL60" s="792"/>
      <c r="CM60" s="792"/>
      <c r="CN60" s="792"/>
      <c r="CO60" s="792"/>
      <c r="CP60" s="792"/>
      <c r="CQ60" s="792"/>
      <c r="CR60" s="792"/>
      <c r="CS60" s="792"/>
      <c r="CT60" s="792"/>
      <c r="CU60" s="792"/>
      <c r="CV60" s="792"/>
      <c r="CW60" s="792"/>
      <c r="CX60" s="792"/>
      <c r="CY60" s="792"/>
      <c r="CZ60" s="792"/>
      <c r="DA60" s="792"/>
      <c r="DB60" s="792"/>
      <c r="DC60" s="792"/>
      <c r="DD60" s="792"/>
      <c r="DE60" s="792"/>
      <c r="DF60" s="792"/>
      <c r="DG60" s="792"/>
      <c r="DH60" s="792"/>
      <c r="DI60" s="792"/>
      <c r="DJ60" s="792"/>
      <c r="DK60" s="792"/>
      <c r="DL60" s="792"/>
      <c r="DM60" s="792"/>
      <c r="DN60" s="792"/>
      <c r="DO60" s="792"/>
      <c r="DP60" s="792"/>
      <c r="DQ60" s="792"/>
      <c r="DR60" s="792"/>
      <c r="DS60" s="792"/>
      <c r="DT60" s="792"/>
      <c r="DU60" s="792"/>
      <c r="DV60" s="792"/>
      <c r="DW60" s="792"/>
      <c r="DX60" s="792"/>
      <c r="DY60" s="792"/>
      <c r="DZ60" s="792"/>
      <c r="EA60" s="792"/>
      <c r="EB60" s="792"/>
      <c r="EC60" s="792"/>
      <c r="ED60" s="792"/>
      <c r="EE60" s="792"/>
      <c r="EF60" s="792"/>
      <c r="EG60" s="792"/>
      <c r="EH60" s="792"/>
      <c r="EI60" s="792"/>
      <c r="EJ60" s="792"/>
      <c r="EK60" s="792"/>
      <c r="EL60" s="792"/>
      <c r="EM60" s="792"/>
      <c r="EN60" s="792"/>
      <c r="EO60" s="792"/>
      <c r="EP60" s="792"/>
      <c r="EQ60" s="792"/>
      <c r="ER60" s="792"/>
      <c r="ES60" s="792"/>
      <c r="ET60" s="792"/>
      <c r="EU60" s="792"/>
      <c r="EV60" s="792"/>
      <c r="EW60" s="792"/>
      <c r="EX60" s="792"/>
      <c r="EY60" s="792"/>
      <c r="EZ60" s="792"/>
      <c r="FA60" s="792"/>
      <c r="FB60" s="792"/>
      <c r="FC60" s="792"/>
      <c r="FD60" s="792"/>
      <c r="FE60" s="792"/>
      <c r="FF60" s="792"/>
      <c r="FG60" s="792"/>
      <c r="FH60" s="792"/>
      <c r="FI60" s="792"/>
      <c r="FJ60" s="792"/>
      <c r="FK60" s="792"/>
      <c r="FL60" s="792"/>
      <c r="FM60" s="792"/>
      <c r="FN60" s="792"/>
      <c r="FO60" s="792"/>
      <c r="FP60" s="792"/>
      <c r="FQ60" s="792"/>
      <c r="FR60" s="792"/>
      <c r="FS60" s="792"/>
      <c r="FT60" s="792"/>
      <c r="FU60" s="792"/>
      <c r="FV60" s="792"/>
      <c r="FW60" s="792"/>
      <c r="FX60" s="792"/>
      <c r="FY60" s="792"/>
      <c r="FZ60" s="792"/>
      <c r="GA60" s="792"/>
      <c r="GB60" s="792"/>
      <c r="GC60" s="792"/>
      <c r="GD60" s="792"/>
      <c r="GE60" s="792"/>
      <c r="GF60" s="792"/>
      <c r="GG60" s="792"/>
      <c r="GH60" s="792"/>
      <c r="GI60" s="792"/>
      <c r="GJ60" s="792"/>
      <c r="GK60" s="792"/>
      <c r="GL60" s="792"/>
      <c r="GM60" s="792"/>
      <c r="GN60" s="792"/>
      <c r="GO60" s="792"/>
      <c r="GP60" s="792"/>
      <c r="GQ60" s="792"/>
      <c r="GR60" s="792"/>
      <c r="GS60" s="792"/>
      <c r="GT60" s="792"/>
      <c r="GU60" s="792"/>
      <c r="GV60" s="792"/>
      <c r="GW60" s="792"/>
      <c r="GX60" s="792"/>
      <c r="GY60" s="792"/>
      <c r="GZ60" s="792"/>
      <c r="HA60" s="792"/>
      <c r="HB60" s="792"/>
      <c r="HC60" s="792"/>
      <c r="HD60" s="792"/>
      <c r="HE60" s="792"/>
      <c r="HF60" s="792"/>
      <c r="HG60" s="792"/>
      <c r="HH60" s="792"/>
      <c r="HI60" s="792"/>
      <c r="HJ60" s="792"/>
      <c r="HK60" s="792"/>
      <c r="HL60" s="792"/>
      <c r="HM60" s="792"/>
      <c r="HN60" s="792"/>
      <c r="HO60" s="792"/>
      <c r="HP60" s="792"/>
      <c r="HQ60" s="792"/>
      <c r="HR60" s="792"/>
      <c r="HS60" s="792"/>
      <c r="HT60" s="792"/>
      <c r="HU60" s="792"/>
      <c r="HV60" s="792"/>
      <c r="HW60" s="792"/>
      <c r="HX60" s="792"/>
      <c r="HY60" s="792"/>
      <c r="HZ60" s="792"/>
      <c r="IA60" s="792"/>
      <c r="IB60" s="792"/>
      <c r="IC60" s="792"/>
      <c r="ID60" s="792"/>
      <c r="IE60" s="792"/>
      <c r="IF60" s="792"/>
      <c r="IG60" s="792"/>
      <c r="IH60" s="792"/>
      <c r="II60" s="792"/>
      <c r="IJ60" s="792"/>
      <c r="IK60" s="792"/>
      <c r="IL60" s="792"/>
      <c r="IM60" s="792"/>
      <c r="IN60" s="792"/>
      <c r="IO60" s="792"/>
      <c r="IP60" s="792"/>
      <c r="IQ60" s="792"/>
      <c r="IR60" s="792"/>
      <c r="IS60" s="792"/>
      <c r="IT60" s="792"/>
      <c r="IU60" s="792"/>
      <c r="IV60" s="792"/>
      <c r="IW60" s="792"/>
      <c r="IX60" s="792"/>
      <c r="IY60" s="792"/>
      <c r="IZ60" s="792"/>
      <c r="JA60" s="792"/>
      <c r="JB60" s="792"/>
      <c r="JC60" s="792"/>
      <c r="JD60" s="792"/>
    </row>
    <row r="61" spans="1:264" s="295" customFormat="1" ht="18" customHeight="1">
      <c r="A61" s="256"/>
      <c r="B61" s="257">
        <v>43635</v>
      </c>
      <c r="C61" s="713" t="str">
        <f t="shared" si="17"/>
        <v>*PDR1908-0015*</v>
      </c>
      <c r="D61" s="672" t="s">
        <v>4326</v>
      </c>
      <c r="E61" s="256" t="s">
        <v>4325</v>
      </c>
      <c r="F61" s="256"/>
      <c r="G61" s="297" t="s">
        <v>1508</v>
      </c>
      <c r="H61" s="258" t="s">
        <v>1505</v>
      </c>
      <c r="I61" s="258" t="s">
        <v>1507</v>
      </c>
      <c r="J61" s="256">
        <v>1000</v>
      </c>
      <c r="K61" s="257">
        <v>22860</v>
      </c>
      <c r="L61" s="258" t="s">
        <v>1316</v>
      </c>
      <c r="M61" s="260" t="s">
        <v>1506</v>
      </c>
      <c r="N61" s="672"/>
      <c r="O61" s="257" t="s">
        <v>1291</v>
      </c>
      <c r="P61" s="257"/>
      <c r="Q61" s="257"/>
      <c r="R61" s="257">
        <v>43676</v>
      </c>
      <c r="S61" s="256">
        <v>1000</v>
      </c>
      <c r="T61" s="256"/>
      <c r="U61" s="256"/>
      <c r="V61" s="256"/>
      <c r="W61" s="259"/>
      <c r="X61" s="680" t="s">
        <v>1828</v>
      </c>
      <c r="Y61" s="260" t="s">
        <v>1504</v>
      </c>
      <c r="Z61" s="672">
        <v>817</v>
      </c>
      <c r="AA61" s="261">
        <v>1947</v>
      </c>
      <c r="AB61" s="329">
        <f t="shared" si="14"/>
        <v>29.285714285714285</v>
      </c>
      <c r="AC61" s="329">
        <f t="shared" si="15"/>
        <v>741.17142857142881</v>
      </c>
      <c r="AD61" s="340">
        <f t="shared" si="16"/>
        <v>20.352857142857147</v>
      </c>
      <c r="AE61" s="341">
        <f t="shared" si="12"/>
        <v>20</v>
      </c>
      <c r="AF61" s="340">
        <f t="shared" si="13"/>
        <v>20.211714285714287</v>
      </c>
      <c r="AG61" s="262" t="s">
        <v>1330</v>
      </c>
      <c r="AH61" s="846" t="s">
        <v>1749</v>
      </c>
      <c r="AI61" s="846">
        <v>70</v>
      </c>
      <c r="AJ61" s="846">
        <v>15</v>
      </c>
      <c r="AK61" s="846">
        <v>10</v>
      </c>
      <c r="AL61" s="846">
        <v>0</v>
      </c>
      <c r="AM61" s="792"/>
      <c r="AN61" s="792"/>
      <c r="AO61" s="792"/>
      <c r="AP61" s="792"/>
      <c r="AQ61" s="792"/>
      <c r="AR61" s="792"/>
      <c r="AS61" s="792"/>
      <c r="AT61" s="792"/>
      <c r="AU61" s="792"/>
      <c r="AV61" s="792"/>
      <c r="AW61" s="792"/>
      <c r="AX61" s="792"/>
      <c r="AY61" s="792"/>
      <c r="AZ61" s="792"/>
      <c r="BA61" s="792"/>
      <c r="BB61" s="792"/>
      <c r="BC61" s="792"/>
      <c r="BD61" s="792"/>
      <c r="BE61" s="792"/>
      <c r="BF61" s="792"/>
      <c r="BG61" s="792"/>
      <c r="BH61" s="792"/>
      <c r="BI61" s="792"/>
      <c r="BJ61" s="792"/>
      <c r="BK61" s="792"/>
      <c r="BL61" s="792"/>
      <c r="BM61" s="792"/>
      <c r="BN61" s="792"/>
      <c r="BO61" s="792"/>
      <c r="BP61" s="792"/>
      <c r="BQ61" s="792"/>
      <c r="BR61" s="792"/>
      <c r="BS61" s="792"/>
      <c r="BT61" s="792"/>
      <c r="BU61" s="792"/>
      <c r="BV61" s="792"/>
      <c r="BW61" s="792"/>
      <c r="BX61" s="792"/>
      <c r="BY61" s="792"/>
      <c r="BZ61" s="792"/>
      <c r="CA61" s="792"/>
      <c r="CB61" s="792"/>
      <c r="CC61" s="792"/>
      <c r="CD61" s="792"/>
      <c r="CE61" s="792"/>
      <c r="CF61" s="792"/>
      <c r="CG61" s="792"/>
      <c r="CH61" s="792"/>
      <c r="CI61" s="792"/>
      <c r="CJ61" s="792"/>
      <c r="CK61" s="792"/>
      <c r="CL61" s="792"/>
      <c r="CM61" s="792"/>
      <c r="CN61" s="792"/>
      <c r="CO61" s="792"/>
      <c r="CP61" s="792"/>
      <c r="CQ61" s="792"/>
      <c r="CR61" s="792"/>
      <c r="CS61" s="792"/>
      <c r="CT61" s="792"/>
      <c r="CU61" s="792"/>
      <c r="CV61" s="792"/>
      <c r="CW61" s="792"/>
      <c r="CX61" s="792"/>
      <c r="CY61" s="792"/>
      <c r="CZ61" s="792"/>
      <c r="DA61" s="792"/>
      <c r="DB61" s="792"/>
      <c r="DC61" s="792"/>
      <c r="DD61" s="792"/>
      <c r="DE61" s="792"/>
      <c r="DF61" s="792"/>
      <c r="DG61" s="792"/>
      <c r="DH61" s="792"/>
      <c r="DI61" s="792"/>
      <c r="DJ61" s="792"/>
      <c r="DK61" s="792"/>
      <c r="DL61" s="792"/>
      <c r="DM61" s="792"/>
      <c r="DN61" s="792"/>
      <c r="DO61" s="792"/>
      <c r="DP61" s="792"/>
      <c r="DQ61" s="792"/>
      <c r="DR61" s="792"/>
      <c r="DS61" s="792"/>
      <c r="DT61" s="792"/>
      <c r="DU61" s="792"/>
      <c r="DV61" s="792"/>
      <c r="DW61" s="792"/>
      <c r="DX61" s="792"/>
      <c r="DY61" s="792"/>
      <c r="DZ61" s="792"/>
      <c r="EA61" s="792"/>
      <c r="EB61" s="792"/>
      <c r="EC61" s="792"/>
      <c r="ED61" s="792"/>
      <c r="EE61" s="792"/>
      <c r="EF61" s="792"/>
      <c r="EG61" s="792"/>
      <c r="EH61" s="792"/>
      <c r="EI61" s="792"/>
      <c r="EJ61" s="792"/>
      <c r="EK61" s="792"/>
      <c r="EL61" s="792"/>
      <c r="EM61" s="792"/>
      <c r="EN61" s="792"/>
      <c r="EO61" s="792"/>
      <c r="EP61" s="792"/>
      <c r="EQ61" s="792"/>
      <c r="ER61" s="792"/>
      <c r="ES61" s="792"/>
      <c r="ET61" s="792"/>
      <c r="EU61" s="792"/>
      <c r="EV61" s="792"/>
      <c r="EW61" s="792"/>
      <c r="EX61" s="792"/>
      <c r="EY61" s="792"/>
      <c r="EZ61" s="792"/>
      <c r="FA61" s="792"/>
      <c r="FB61" s="792"/>
      <c r="FC61" s="792"/>
      <c r="FD61" s="792"/>
      <c r="FE61" s="792"/>
      <c r="FF61" s="792"/>
      <c r="FG61" s="792"/>
      <c r="FH61" s="792"/>
      <c r="FI61" s="792"/>
      <c r="FJ61" s="792"/>
      <c r="FK61" s="792"/>
      <c r="FL61" s="792"/>
      <c r="FM61" s="792"/>
      <c r="FN61" s="792"/>
      <c r="FO61" s="792"/>
      <c r="FP61" s="792"/>
      <c r="FQ61" s="792"/>
      <c r="FR61" s="792"/>
      <c r="FS61" s="792"/>
      <c r="FT61" s="792"/>
      <c r="FU61" s="792"/>
      <c r="FV61" s="792"/>
      <c r="FW61" s="792"/>
      <c r="FX61" s="792"/>
      <c r="FY61" s="792"/>
      <c r="FZ61" s="792"/>
      <c r="GA61" s="792"/>
      <c r="GB61" s="792"/>
      <c r="GC61" s="792"/>
      <c r="GD61" s="792"/>
      <c r="GE61" s="792"/>
      <c r="GF61" s="792"/>
      <c r="GG61" s="792"/>
      <c r="GH61" s="792"/>
      <c r="GI61" s="792"/>
      <c r="GJ61" s="792"/>
      <c r="GK61" s="792"/>
      <c r="GL61" s="792"/>
      <c r="GM61" s="792"/>
      <c r="GN61" s="792"/>
      <c r="GO61" s="792"/>
      <c r="GP61" s="792"/>
      <c r="GQ61" s="792"/>
      <c r="GR61" s="792"/>
      <c r="GS61" s="792"/>
      <c r="GT61" s="792"/>
      <c r="GU61" s="792"/>
      <c r="GV61" s="792"/>
      <c r="GW61" s="792"/>
      <c r="GX61" s="792"/>
      <c r="GY61" s="792"/>
      <c r="GZ61" s="792"/>
      <c r="HA61" s="792"/>
      <c r="HB61" s="792"/>
      <c r="HC61" s="792"/>
      <c r="HD61" s="792"/>
      <c r="HE61" s="792"/>
      <c r="HF61" s="792"/>
      <c r="HG61" s="792"/>
      <c r="HH61" s="792"/>
      <c r="HI61" s="792"/>
      <c r="HJ61" s="792"/>
      <c r="HK61" s="792"/>
      <c r="HL61" s="792"/>
      <c r="HM61" s="792"/>
      <c r="HN61" s="792"/>
      <c r="HO61" s="792"/>
      <c r="HP61" s="792"/>
      <c r="HQ61" s="792"/>
      <c r="HR61" s="792"/>
      <c r="HS61" s="792"/>
      <c r="HT61" s="792"/>
      <c r="HU61" s="792"/>
      <c r="HV61" s="792"/>
      <c r="HW61" s="792"/>
      <c r="HX61" s="792"/>
      <c r="HY61" s="792"/>
      <c r="HZ61" s="792"/>
      <c r="IA61" s="792"/>
      <c r="IB61" s="792"/>
      <c r="IC61" s="792"/>
      <c r="ID61" s="792"/>
      <c r="IE61" s="792"/>
      <c r="IF61" s="792"/>
      <c r="IG61" s="792"/>
      <c r="IH61" s="792"/>
      <c r="II61" s="792"/>
      <c r="IJ61" s="792"/>
      <c r="IK61" s="792"/>
      <c r="IL61" s="792"/>
      <c r="IM61" s="792"/>
      <c r="IN61" s="792"/>
      <c r="IO61" s="792"/>
      <c r="IP61" s="792"/>
      <c r="IQ61" s="792"/>
      <c r="IR61" s="792"/>
      <c r="IS61" s="792"/>
      <c r="IT61" s="792"/>
      <c r="IU61" s="792"/>
      <c r="IV61" s="792"/>
      <c r="IW61" s="792"/>
      <c r="IX61" s="792"/>
      <c r="IY61" s="792"/>
      <c r="IZ61" s="792"/>
      <c r="JA61" s="792"/>
      <c r="JB61" s="792"/>
      <c r="JC61" s="792"/>
      <c r="JD61" s="792"/>
    </row>
    <row r="62" spans="1:264" s="294" customFormat="1" ht="18" customHeight="1">
      <c r="A62" s="256"/>
      <c r="B62" s="257">
        <v>43624</v>
      </c>
      <c r="C62" s="713" t="str">
        <f t="shared" si="17"/>
        <v>*PDR1908-0005*</v>
      </c>
      <c r="D62" s="672" t="s">
        <v>3652</v>
      </c>
      <c r="E62" s="256" t="s">
        <v>3648</v>
      </c>
      <c r="F62" s="256"/>
      <c r="G62" s="297" t="s">
        <v>2009</v>
      </c>
      <c r="H62" s="258" t="s">
        <v>1328</v>
      </c>
      <c r="I62" s="258" t="s">
        <v>2008</v>
      </c>
      <c r="J62" s="256">
        <v>2200</v>
      </c>
      <c r="K62" s="257">
        <v>22860</v>
      </c>
      <c r="L62" s="258" t="s">
        <v>2007</v>
      </c>
      <c r="M62" s="260" t="s">
        <v>2006</v>
      </c>
      <c r="N62" s="672" t="s">
        <v>2005</v>
      </c>
      <c r="O62" s="257" t="s">
        <v>1291</v>
      </c>
      <c r="P62" s="257"/>
      <c r="Q62" s="257"/>
      <c r="R62" s="257">
        <v>43676</v>
      </c>
      <c r="S62" s="256">
        <v>2200</v>
      </c>
      <c r="T62" s="256"/>
      <c r="U62" s="256"/>
      <c r="V62" s="256"/>
      <c r="W62" s="259"/>
      <c r="X62" s="680" t="s">
        <v>1828</v>
      </c>
      <c r="Y62" s="260" t="s">
        <v>257</v>
      </c>
      <c r="Z62" s="672">
        <v>1081</v>
      </c>
      <c r="AA62" s="261">
        <v>2455</v>
      </c>
      <c r="AB62" s="329">
        <f t="shared" si="14"/>
        <v>81.428571428571431</v>
      </c>
      <c r="AC62" s="329">
        <f t="shared" si="15"/>
        <v>822.60000000000025</v>
      </c>
      <c r="AD62" s="340">
        <f t="shared" si="16"/>
        <v>21.710000000000004</v>
      </c>
      <c r="AE62" s="341">
        <f t="shared" si="12"/>
        <v>21</v>
      </c>
      <c r="AF62" s="340">
        <f t="shared" si="13"/>
        <v>21.426000000000002</v>
      </c>
      <c r="AG62" s="262" t="s">
        <v>1330</v>
      </c>
      <c r="AH62" s="290" t="s">
        <v>2</v>
      </c>
      <c r="AI62" s="846">
        <v>70</v>
      </c>
      <c r="AJ62" s="846">
        <v>50</v>
      </c>
      <c r="AK62" s="846">
        <v>5</v>
      </c>
      <c r="AL62" s="846" t="s">
        <v>2004</v>
      </c>
      <c r="AM62" s="792"/>
      <c r="AN62" s="792"/>
      <c r="AO62" s="792"/>
      <c r="AP62" s="792"/>
      <c r="AQ62" s="792"/>
      <c r="AR62" s="792"/>
      <c r="AS62" s="792"/>
      <c r="AT62" s="792"/>
      <c r="AU62" s="792"/>
      <c r="AV62" s="792"/>
      <c r="AW62" s="792"/>
      <c r="AX62" s="792"/>
      <c r="AY62" s="792"/>
      <c r="AZ62" s="792"/>
      <c r="BA62" s="792"/>
      <c r="BB62" s="792"/>
      <c r="BC62" s="792"/>
      <c r="BD62" s="792"/>
      <c r="BE62" s="792"/>
      <c r="BF62" s="792"/>
      <c r="BG62" s="792"/>
      <c r="BH62" s="792"/>
      <c r="BI62" s="792"/>
      <c r="BJ62" s="792"/>
      <c r="BK62" s="792"/>
      <c r="BL62" s="792"/>
      <c r="BM62" s="792"/>
      <c r="BN62" s="792"/>
      <c r="BO62" s="792"/>
      <c r="BP62" s="792"/>
      <c r="BQ62" s="792"/>
      <c r="BR62" s="792"/>
      <c r="BS62" s="792"/>
      <c r="BT62" s="792"/>
      <c r="BU62" s="792"/>
      <c r="BV62" s="792"/>
      <c r="BW62" s="792"/>
      <c r="BX62" s="792"/>
      <c r="BY62" s="792"/>
      <c r="BZ62" s="792"/>
      <c r="CA62" s="792"/>
      <c r="CB62" s="792"/>
      <c r="CC62" s="792"/>
      <c r="CD62" s="792"/>
      <c r="CE62" s="792"/>
      <c r="CF62" s="792"/>
      <c r="CG62" s="792"/>
      <c r="CH62" s="792"/>
      <c r="CI62" s="792"/>
      <c r="CJ62" s="792"/>
      <c r="CK62" s="792"/>
      <c r="CL62" s="792"/>
      <c r="CM62" s="792"/>
      <c r="CN62" s="792"/>
      <c r="CO62" s="792"/>
      <c r="CP62" s="792"/>
      <c r="CQ62" s="792"/>
      <c r="CR62" s="792"/>
      <c r="CS62" s="792"/>
      <c r="CT62" s="792"/>
      <c r="CU62" s="792"/>
      <c r="CV62" s="792"/>
      <c r="CW62" s="792"/>
      <c r="CX62" s="792"/>
      <c r="CY62" s="792"/>
      <c r="CZ62" s="792"/>
      <c r="DA62" s="792"/>
      <c r="DB62" s="792"/>
      <c r="DC62" s="792"/>
      <c r="DD62" s="792"/>
      <c r="DE62" s="792"/>
      <c r="DF62" s="792"/>
      <c r="DG62" s="792"/>
      <c r="DH62" s="792"/>
      <c r="DI62" s="792"/>
      <c r="DJ62" s="792"/>
      <c r="DK62" s="792"/>
      <c r="DL62" s="792"/>
      <c r="DM62" s="792"/>
      <c r="DN62" s="792"/>
      <c r="DO62" s="792"/>
      <c r="DP62" s="792"/>
      <c r="DQ62" s="792"/>
      <c r="DR62" s="792"/>
      <c r="DS62" s="792"/>
      <c r="DT62" s="792"/>
      <c r="DU62" s="792"/>
      <c r="DV62" s="792"/>
      <c r="DW62" s="792"/>
      <c r="DX62" s="792"/>
      <c r="DY62" s="792"/>
      <c r="DZ62" s="792"/>
      <c r="EA62" s="792"/>
      <c r="EB62" s="792"/>
      <c r="EC62" s="792"/>
      <c r="ED62" s="792"/>
      <c r="EE62" s="792"/>
      <c r="EF62" s="792"/>
      <c r="EG62" s="792"/>
      <c r="EH62" s="792"/>
      <c r="EI62" s="792"/>
      <c r="EJ62" s="792"/>
      <c r="EK62" s="792"/>
      <c r="EL62" s="792"/>
      <c r="EM62" s="792"/>
      <c r="EN62" s="792"/>
      <c r="EO62" s="792"/>
      <c r="EP62" s="792"/>
      <c r="EQ62" s="792"/>
      <c r="ER62" s="792"/>
      <c r="ES62" s="792"/>
      <c r="ET62" s="792"/>
      <c r="EU62" s="792"/>
      <c r="EV62" s="792"/>
      <c r="EW62" s="792"/>
      <c r="EX62" s="792"/>
      <c r="EY62" s="792"/>
      <c r="EZ62" s="792"/>
      <c r="FA62" s="792"/>
      <c r="FB62" s="792"/>
      <c r="FC62" s="792"/>
      <c r="FD62" s="792"/>
      <c r="FE62" s="792"/>
      <c r="FF62" s="792"/>
      <c r="FG62" s="792"/>
      <c r="FH62" s="792"/>
      <c r="FI62" s="792"/>
      <c r="FJ62" s="792"/>
      <c r="FK62" s="792"/>
      <c r="FL62" s="792"/>
      <c r="FM62" s="792"/>
      <c r="FN62" s="792"/>
      <c r="FO62" s="792"/>
      <c r="FP62" s="792"/>
      <c r="FQ62" s="792"/>
      <c r="FR62" s="792"/>
      <c r="FS62" s="792"/>
      <c r="FT62" s="792"/>
      <c r="FU62" s="792"/>
      <c r="FV62" s="792"/>
      <c r="FW62" s="792"/>
      <c r="FX62" s="792"/>
      <c r="FY62" s="792"/>
      <c r="FZ62" s="792"/>
      <c r="GA62" s="792"/>
      <c r="GB62" s="792"/>
      <c r="GC62" s="792"/>
      <c r="GD62" s="792"/>
      <c r="GE62" s="792"/>
      <c r="GF62" s="792"/>
      <c r="GG62" s="792"/>
      <c r="GH62" s="792"/>
      <c r="GI62" s="792"/>
      <c r="GJ62" s="792"/>
      <c r="GK62" s="792"/>
      <c r="GL62" s="792"/>
      <c r="GM62" s="792"/>
      <c r="GN62" s="792"/>
      <c r="GO62" s="792"/>
      <c r="GP62" s="792"/>
      <c r="GQ62" s="792"/>
      <c r="GR62" s="792"/>
      <c r="GS62" s="792"/>
      <c r="GT62" s="792"/>
      <c r="GU62" s="792"/>
      <c r="GV62" s="792"/>
      <c r="GW62" s="792"/>
      <c r="GX62" s="792"/>
      <c r="GY62" s="792"/>
      <c r="GZ62" s="792"/>
      <c r="HA62" s="792"/>
      <c r="HB62" s="792"/>
      <c r="HC62" s="792"/>
      <c r="HD62" s="792"/>
      <c r="HE62" s="792"/>
      <c r="HF62" s="792"/>
      <c r="HG62" s="792"/>
      <c r="HH62" s="792"/>
      <c r="HI62" s="792"/>
      <c r="HJ62" s="792"/>
      <c r="HK62" s="792"/>
      <c r="HL62" s="792"/>
      <c r="HM62" s="792"/>
      <c r="HN62" s="792"/>
      <c r="HO62" s="792"/>
      <c r="HP62" s="792"/>
      <c r="HQ62" s="792"/>
      <c r="HR62" s="792"/>
      <c r="HS62" s="792"/>
      <c r="HT62" s="792"/>
      <c r="HU62" s="792"/>
      <c r="HV62" s="792"/>
      <c r="HW62" s="792"/>
      <c r="HX62" s="792"/>
      <c r="HY62" s="792"/>
      <c r="HZ62" s="792"/>
      <c r="IA62" s="792"/>
      <c r="IB62" s="792"/>
      <c r="IC62" s="792"/>
      <c r="ID62" s="792"/>
      <c r="IE62" s="792"/>
      <c r="IF62" s="792"/>
      <c r="IG62" s="792"/>
      <c r="IH62" s="792"/>
      <c r="II62" s="792"/>
      <c r="IJ62" s="792"/>
      <c r="IK62" s="792"/>
      <c r="IL62" s="792"/>
      <c r="IM62" s="792"/>
      <c r="IN62" s="792"/>
      <c r="IO62" s="792"/>
      <c r="IP62" s="792"/>
      <c r="IQ62" s="792"/>
      <c r="IR62" s="792"/>
      <c r="IS62" s="792"/>
      <c r="IT62" s="792"/>
      <c r="IU62" s="792"/>
      <c r="IV62" s="792"/>
      <c r="IW62" s="792"/>
      <c r="IX62" s="792"/>
      <c r="IY62" s="792"/>
      <c r="IZ62" s="792"/>
      <c r="JA62" s="792"/>
      <c r="JB62" s="792"/>
      <c r="JC62" s="792"/>
      <c r="JD62" s="792"/>
    </row>
    <row r="63" spans="1:264" s="295" customFormat="1" ht="18" customHeight="1">
      <c r="A63" s="256"/>
      <c r="B63" s="257">
        <v>43624</v>
      </c>
      <c r="C63" s="713" t="str">
        <f t="shared" si="17"/>
        <v>*PDR1908-0006*</v>
      </c>
      <c r="D63" s="672" t="s">
        <v>3651</v>
      </c>
      <c r="E63" s="256" t="s">
        <v>3648</v>
      </c>
      <c r="F63" s="256"/>
      <c r="G63" s="297" t="s">
        <v>2009</v>
      </c>
      <c r="H63" s="258" t="s">
        <v>1328</v>
      </c>
      <c r="I63" s="258" t="s">
        <v>2008</v>
      </c>
      <c r="J63" s="256">
        <v>2500</v>
      </c>
      <c r="K63" s="257">
        <v>22867</v>
      </c>
      <c r="L63" s="258" t="s">
        <v>2007</v>
      </c>
      <c r="M63" s="260" t="s">
        <v>2006</v>
      </c>
      <c r="N63" s="672" t="s">
        <v>2005</v>
      </c>
      <c r="O63" s="257" t="s">
        <v>1291</v>
      </c>
      <c r="P63" s="257"/>
      <c r="Q63" s="257"/>
      <c r="R63" s="257">
        <v>43683</v>
      </c>
      <c r="S63" s="256">
        <v>2500</v>
      </c>
      <c r="T63" s="256"/>
      <c r="U63" s="256"/>
      <c r="V63" s="256"/>
      <c r="W63" s="259"/>
      <c r="X63" s="680" t="s">
        <v>1828</v>
      </c>
      <c r="Y63" s="260" t="s">
        <v>257</v>
      </c>
      <c r="Z63" s="672">
        <v>1081</v>
      </c>
      <c r="AA63" s="261">
        <v>2455</v>
      </c>
      <c r="AB63" s="329">
        <f t="shared" si="14"/>
        <v>85.714285714285722</v>
      </c>
      <c r="AC63" s="329">
        <f t="shared" si="15"/>
        <v>908.31428571428592</v>
      </c>
      <c r="AD63" s="340">
        <f t="shared" si="16"/>
        <v>23.138571428571431</v>
      </c>
      <c r="AE63" s="341">
        <f t="shared" si="12"/>
        <v>23</v>
      </c>
      <c r="AF63" s="340">
        <f t="shared" si="13"/>
        <v>23.08314285714286</v>
      </c>
      <c r="AG63" s="262" t="s">
        <v>1330</v>
      </c>
      <c r="AH63" s="290" t="s">
        <v>2</v>
      </c>
      <c r="AI63" s="846">
        <v>70</v>
      </c>
      <c r="AJ63" s="846">
        <v>50</v>
      </c>
      <c r="AK63" s="846">
        <v>5</v>
      </c>
      <c r="AL63" s="846" t="s">
        <v>2004</v>
      </c>
      <c r="AM63" s="792"/>
      <c r="AN63" s="792"/>
      <c r="AO63" s="792"/>
      <c r="AP63" s="792"/>
      <c r="AQ63" s="792"/>
      <c r="AR63" s="792"/>
      <c r="AS63" s="792"/>
      <c r="AT63" s="792"/>
      <c r="AU63" s="792"/>
      <c r="AV63" s="792"/>
      <c r="AW63" s="792"/>
      <c r="AX63" s="792"/>
      <c r="AY63" s="792"/>
      <c r="AZ63" s="792"/>
      <c r="BA63" s="792"/>
      <c r="BB63" s="792"/>
      <c r="BC63" s="792"/>
      <c r="BD63" s="792"/>
      <c r="BE63" s="792"/>
      <c r="BF63" s="792"/>
      <c r="BG63" s="792"/>
      <c r="BH63" s="792"/>
      <c r="BI63" s="792"/>
      <c r="BJ63" s="792"/>
      <c r="BK63" s="792"/>
      <c r="BL63" s="792"/>
      <c r="BM63" s="792"/>
      <c r="BN63" s="792"/>
      <c r="BO63" s="792"/>
      <c r="BP63" s="792"/>
      <c r="BQ63" s="792"/>
      <c r="BR63" s="792"/>
      <c r="BS63" s="792"/>
      <c r="BT63" s="792"/>
      <c r="BU63" s="792"/>
      <c r="BV63" s="792"/>
      <c r="BW63" s="792"/>
      <c r="BX63" s="792"/>
      <c r="BY63" s="792"/>
      <c r="BZ63" s="792"/>
      <c r="CA63" s="792"/>
      <c r="CB63" s="792"/>
      <c r="CC63" s="792"/>
      <c r="CD63" s="792"/>
      <c r="CE63" s="792"/>
      <c r="CF63" s="792"/>
      <c r="CG63" s="792"/>
      <c r="CH63" s="792"/>
      <c r="CI63" s="792"/>
      <c r="CJ63" s="792"/>
      <c r="CK63" s="792"/>
      <c r="CL63" s="792"/>
      <c r="CM63" s="792"/>
      <c r="CN63" s="792"/>
      <c r="CO63" s="792"/>
      <c r="CP63" s="792"/>
      <c r="CQ63" s="792"/>
      <c r="CR63" s="792"/>
      <c r="CS63" s="792"/>
      <c r="CT63" s="792"/>
      <c r="CU63" s="792"/>
      <c r="CV63" s="792"/>
      <c r="CW63" s="792"/>
      <c r="CX63" s="792"/>
      <c r="CY63" s="792"/>
      <c r="CZ63" s="792"/>
      <c r="DA63" s="792"/>
      <c r="DB63" s="792"/>
      <c r="DC63" s="792"/>
      <c r="DD63" s="792"/>
      <c r="DE63" s="792"/>
      <c r="DF63" s="792"/>
      <c r="DG63" s="792"/>
      <c r="DH63" s="792"/>
      <c r="DI63" s="792"/>
      <c r="DJ63" s="792"/>
      <c r="DK63" s="792"/>
      <c r="DL63" s="792"/>
      <c r="DM63" s="792"/>
      <c r="DN63" s="792"/>
      <c r="DO63" s="792"/>
      <c r="DP63" s="792"/>
      <c r="DQ63" s="792"/>
      <c r="DR63" s="792"/>
      <c r="DS63" s="792"/>
      <c r="DT63" s="792"/>
      <c r="DU63" s="792"/>
      <c r="DV63" s="792"/>
      <c r="DW63" s="792"/>
      <c r="DX63" s="792"/>
      <c r="DY63" s="792"/>
      <c r="DZ63" s="792"/>
      <c r="EA63" s="792"/>
      <c r="EB63" s="792"/>
      <c r="EC63" s="792"/>
      <c r="ED63" s="792"/>
      <c r="EE63" s="792"/>
      <c r="EF63" s="792"/>
      <c r="EG63" s="792"/>
      <c r="EH63" s="792"/>
      <c r="EI63" s="792"/>
      <c r="EJ63" s="792"/>
      <c r="EK63" s="792"/>
      <c r="EL63" s="792"/>
      <c r="EM63" s="792"/>
      <c r="EN63" s="792"/>
      <c r="EO63" s="792"/>
      <c r="EP63" s="792"/>
      <c r="EQ63" s="792"/>
      <c r="ER63" s="792"/>
      <c r="ES63" s="792"/>
      <c r="ET63" s="792"/>
      <c r="EU63" s="792"/>
      <c r="EV63" s="792"/>
      <c r="EW63" s="792"/>
      <c r="EX63" s="792"/>
      <c r="EY63" s="792"/>
      <c r="EZ63" s="792"/>
      <c r="FA63" s="792"/>
      <c r="FB63" s="792"/>
      <c r="FC63" s="792"/>
      <c r="FD63" s="792"/>
      <c r="FE63" s="792"/>
      <c r="FF63" s="792"/>
      <c r="FG63" s="792"/>
      <c r="FH63" s="792"/>
      <c r="FI63" s="792"/>
      <c r="FJ63" s="792"/>
      <c r="FK63" s="792"/>
      <c r="FL63" s="792"/>
      <c r="FM63" s="792"/>
      <c r="FN63" s="792"/>
      <c r="FO63" s="792"/>
      <c r="FP63" s="792"/>
      <c r="FQ63" s="792"/>
      <c r="FR63" s="792"/>
      <c r="FS63" s="792"/>
      <c r="FT63" s="792"/>
      <c r="FU63" s="792"/>
      <c r="FV63" s="792"/>
      <c r="FW63" s="792"/>
      <c r="FX63" s="792"/>
      <c r="FY63" s="792"/>
      <c r="FZ63" s="792"/>
      <c r="GA63" s="792"/>
      <c r="GB63" s="792"/>
      <c r="GC63" s="792"/>
      <c r="GD63" s="792"/>
      <c r="GE63" s="792"/>
      <c r="GF63" s="792"/>
      <c r="GG63" s="792"/>
      <c r="GH63" s="792"/>
      <c r="GI63" s="792"/>
      <c r="GJ63" s="792"/>
      <c r="GK63" s="792"/>
      <c r="GL63" s="792"/>
      <c r="GM63" s="792"/>
      <c r="GN63" s="792"/>
      <c r="GO63" s="792"/>
      <c r="GP63" s="792"/>
      <c r="GQ63" s="792"/>
      <c r="GR63" s="792"/>
      <c r="GS63" s="792"/>
      <c r="GT63" s="792"/>
      <c r="GU63" s="792"/>
      <c r="GV63" s="792"/>
      <c r="GW63" s="792"/>
      <c r="GX63" s="792"/>
      <c r="GY63" s="792"/>
      <c r="GZ63" s="792"/>
      <c r="HA63" s="792"/>
      <c r="HB63" s="792"/>
      <c r="HC63" s="792"/>
      <c r="HD63" s="792"/>
      <c r="HE63" s="792"/>
      <c r="HF63" s="792"/>
      <c r="HG63" s="792"/>
      <c r="HH63" s="792"/>
      <c r="HI63" s="792"/>
      <c r="HJ63" s="792"/>
      <c r="HK63" s="792"/>
      <c r="HL63" s="792"/>
      <c r="HM63" s="792"/>
      <c r="HN63" s="792"/>
      <c r="HO63" s="792"/>
      <c r="HP63" s="792"/>
      <c r="HQ63" s="792"/>
      <c r="HR63" s="792"/>
      <c r="HS63" s="792"/>
      <c r="HT63" s="792"/>
      <c r="HU63" s="792"/>
      <c r="HV63" s="792"/>
      <c r="HW63" s="792"/>
      <c r="HX63" s="792"/>
      <c r="HY63" s="792"/>
      <c r="HZ63" s="792"/>
      <c r="IA63" s="792"/>
      <c r="IB63" s="792"/>
      <c r="IC63" s="792"/>
      <c r="ID63" s="792"/>
      <c r="IE63" s="792"/>
      <c r="IF63" s="792"/>
      <c r="IG63" s="792"/>
      <c r="IH63" s="792"/>
      <c r="II63" s="792"/>
      <c r="IJ63" s="792"/>
      <c r="IK63" s="792"/>
      <c r="IL63" s="792"/>
      <c r="IM63" s="792"/>
      <c r="IN63" s="792"/>
      <c r="IO63" s="792"/>
      <c r="IP63" s="792"/>
      <c r="IQ63" s="792"/>
      <c r="IR63" s="792"/>
      <c r="IS63" s="792"/>
      <c r="IT63" s="792"/>
      <c r="IU63" s="792"/>
      <c r="IV63" s="792"/>
      <c r="IW63" s="792"/>
      <c r="IX63" s="792"/>
      <c r="IY63" s="792"/>
      <c r="IZ63" s="792"/>
      <c r="JA63" s="792"/>
      <c r="JB63" s="792"/>
      <c r="JC63" s="792"/>
      <c r="JD63" s="792"/>
    </row>
    <row r="64" spans="1:264" s="792" customFormat="1" ht="20.100000000000001" customHeight="1">
      <c r="A64" s="256"/>
      <c r="B64" s="257">
        <v>43638</v>
      </c>
      <c r="C64" s="713" t="str">
        <f t="shared" si="17"/>
        <v>*PDR1908-0017*</v>
      </c>
      <c r="D64" s="672" t="s">
        <v>4628</v>
      </c>
      <c r="E64" s="256" t="s">
        <v>4627</v>
      </c>
      <c r="F64" s="256"/>
      <c r="G64" s="297" t="s">
        <v>1366</v>
      </c>
      <c r="H64" s="258" t="s">
        <v>1310</v>
      </c>
      <c r="I64" s="258" t="s">
        <v>1365</v>
      </c>
      <c r="J64" s="256">
        <v>500</v>
      </c>
      <c r="K64" s="257">
        <v>22871</v>
      </c>
      <c r="L64" s="258" t="s">
        <v>1609</v>
      </c>
      <c r="M64" s="260" t="s">
        <v>1364</v>
      </c>
      <c r="N64" s="672"/>
      <c r="O64" s="257" t="s">
        <v>1291</v>
      </c>
      <c r="P64" s="257"/>
      <c r="Q64" s="257"/>
      <c r="R64" s="257">
        <v>43685</v>
      </c>
      <c r="S64" s="256">
        <v>500</v>
      </c>
      <c r="T64" s="256"/>
      <c r="U64" s="256"/>
      <c r="V64" s="256"/>
      <c r="W64" s="259"/>
      <c r="X64" s="680" t="s">
        <v>1829</v>
      </c>
      <c r="Y64" s="260" t="s">
        <v>1313</v>
      </c>
      <c r="Z64" s="672">
        <v>630</v>
      </c>
      <c r="AA64" s="261">
        <v>1595</v>
      </c>
      <c r="AB64" s="329">
        <f t="shared" si="14"/>
        <v>22.142857142857142</v>
      </c>
      <c r="AC64" s="329">
        <f t="shared" si="15"/>
        <v>930.45714285714303</v>
      </c>
      <c r="AD64" s="340">
        <f t="shared" si="16"/>
        <v>23.507619047619052</v>
      </c>
      <c r="AE64" s="341">
        <f t="shared" si="12"/>
        <v>23</v>
      </c>
      <c r="AF64" s="340">
        <f t="shared" si="13"/>
        <v>23.304571428571432</v>
      </c>
      <c r="AG64" s="262" t="s">
        <v>1330</v>
      </c>
      <c r="AH64" s="846" t="s">
        <v>2</v>
      </c>
      <c r="AI64" s="846">
        <v>70</v>
      </c>
      <c r="AJ64" s="846">
        <v>15</v>
      </c>
      <c r="AK64" s="846">
        <v>20</v>
      </c>
      <c r="AL64" s="846" t="s">
        <v>2660</v>
      </c>
    </row>
    <row r="65" spans="1:264" s="792" customFormat="1" ht="18" customHeight="1">
      <c r="A65" s="256"/>
      <c r="B65" s="257">
        <v>43638</v>
      </c>
      <c r="C65" s="713" t="str">
        <f t="shared" ref="C65:C93" si="18">"*"&amp;D65&amp;"*"</f>
        <v>*PDR1911-0068*</v>
      </c>
      <c r="D65" s="672" t="s">
        <v>4646</v>
      </c>
      <c r="E65" s="256" t="s">
        <v>4645</v>
      </c>
      <c r="F65" s="256"/>
      <c r="G65" s="297" t="s">
        <v>1909</v>
      </c>
      <c r="H65" s="258" t="s">
        <v>1328</v>
      </c>
      <c r="I65" s="258" t="s">
        <v>1910</v>
      </c>
      <c r="J65" s="256">
        <v>2300</v>
      </c>
      <c r="K65" s="257">
        <v>22951</v>
      </c>
      <c r="L65" s="258" t="s">
        <v>1872</v>
      </c>
      <c r="M65" s="260" t="s">
        <v>1911</v>
      </c>
      <c r="N65" s="672" t="s">
        <v>1912</v>
      </c>
      <c r="O65" s="257" t="s">
        <v>1291</v>
      </c>
      <c r="P65" s="257"/>
      <c r="Q65" s="257"/>
      <c r="R65" s="257">
        <v>43829</v>
      </c>
      <c r="S65" s="256">
        <v>2300</v>
      </c>
      <c r="T65" s="256"/>
      <c r="U65" s="924" t="s">
        <v>1568</v>
      </c>
      <c r="V65" s="256"/>
      <c r="W65" s="259"/>
      <c r="X65" s="680" t="s">
        <v>1828</v>
      </c>
      <c r="Y65" s="260" t="s">
        <v>257</v>
      </c>
      <c r="Z65" s="672">
        <v>802</v>
      </c>
      <c r="AA65" s="261">
        <v>2455</v>
      </c>
      <c r="AB65" s="329">
        <f t="shared" si="14"/>
        <v>115.71428571428571</v>
      </c>
      <c r="AC65" s="329">
        <f t="shared" si="15"/>
        <v>1046.1714285714288</v>
      </c>
      <c r="AD65" s="340">
        <f t="shared" si="16"/>
        <v>25.436190476190479</v>
      </c>
      <c r="AE65" s="341">
        <f t="shared" si="12"/>
        <v>25</v>
      </c>
      <c r="AF65" s="340">
        <f t="shared" si="13"/>
        <v>25.261714285714287</v>
      </c>
      <c r="AG65" s="262" t="s">
        <v>1330</v>
      </c>
      <c r="AH65" s="846" t="s">
        <v>2</v>
      </c>
      <c r="AI65" s="846">
        <v>35</v>
      </c>
      <c r="AJ65" s="846">
        <v>50</v>
      </c>
      <c r="AK65" s="792">
        <v>5</v>
      </c>
      <c r="AL65" s="792" t="s">
        <v>1913</v>
      </c>
    </row>
    <row r="66" spans="1:264" s="295" customFormat="1" ht="18" customHeight="1">
      <c r="A66" s="256"/>
      <c r="B66" s="257">
        <v>43635</v>
      </c>
      <c r="C66" s="713" t="str">
        <f t="shared" si="18"/>
        <v>*PDR1906-1360*</v>
      </c>
      <c r="D66" s="672" t="s">
        <v>4387</v>
      </c>
      <c r="E66" s="256" t="s">
        <v>4347</v>
      </c>
      <c r="F66" s="256"/>
      <c r="G66" s="297" t="s">
        <v>4346</v>
      </c>
      <c r="H66" s="258" t="s">
        <v>1320</v>
      </c>
      <c r="I66" s="258" t="s">
        <v>4345</v>
      </c>
      <c r="J66" s="256">
        <v>1000</v>
      </c>
      <c r="K66" s="257">
        <v>22824</v>
      </c>
      <c r="L66" s="258" t="s">
        <v>1329</v>
      </c>
      <c r="M66" s="260" t="s">
        <v>4344</v>
      </c>
      <c r="N66" s="672"/>
      <c r="O66" s="257" t="s">
        <v>1291</v>
      </c>
      <c r="P66" s="257"/>
      <c r="Q66" s="257"/>
      <c r="R66" s="257">
        <v>43829</v>
      </c>
      <c r="S66" s="256">
        <v>1000</v>
      </c>
      <c r="T66" s="256"/>
      <c r="U66" s="805" t="s">
        <v>4343</v>
      </c>
      <c r="V66" s="256"/>
      <c r="W66" s="259"/>
      <c r="X66" s="680" t="s">
        <v>1829</v>
      </c>
      <c r="Y66" s="260" t="s">
        <v>4342</v>
      </c>
      <c r="Z66" s="672">
        <v>695</v>
      </c>
      <c r="AA66" s="261">
        <v>1895</v>
      </c>
      <c r="AB66" s="329">
        <f t="shared" si="14"/>
        <v>29.285714285714285</v>
      </c>
      <c r="AC66" s="329">
        <f t="shared" si="15"/>
        <v>1075.457142857143</v>
      </c>
      <c r="AD66" s="340">
        <f t="shared" si="16"/>
        <v>25.924285714285716</v>
      </c>
      <c r="AE66" s="341">
        <f t="shared" si="12"/>
        <v>25</v>
      </c>
      <c r="AF66" s="340">
        <f t="shared" si="13"/>
        <v>25.554571428571428</v>
      </c>
      <c r="AG66" s="262" t="s">
        <v>1330</v>
      </c>
      <c r="AH66" s="846" t="s">
        <v>1749</v>
      </c>
      <c r="AI66" s="846">
        <v>70</v>
      </c>
      <c r="AJ66" s="846">
        <v>15</v>
      </c>
      <c r="AK66" s="846">
        <v>10</v>
      </c>
      <c r="AL66" s="846" t="s">
        <v>4341</v>
      </c>
      <c r="AM66" s="792"/>
      <c r="AN66" s="792"/>
      <c r="AO66" s="792"/>
      <c r="AP66" s="792"/>
      <c r="AQ66" s="792"/>
      <c r="AR66" s="792"/>
      <c r="AS66" s="792"/>
      <c r="AT66" s="792"/>
      <c r="AU66" s="792"/>
      <c r="AV66" s="792"/>
      <c r="AW66" s="792"/>
      <c r="AX66" s="792"/>
      <c r="AY66" s="792"/>
      <c r="AZ66" s="792"/>
      <c r="BA66" s="792"/>
      <c r="BB66" s="792"/>
      <c r="BC66" s="792"/>
      <c r="BD66" s="792"/>
      <c r="BE66" s="792"/>
      <c r="BF66" s="792"/>
      <c r="BG66" s="792"/>
      <c r="BH66" s="792"/>
      <c r="BI66" s="792"/>
      <c r="BJ66" s="792"/>
      <c r="BK66" s="792"/>
      <c r="BL66" s="792"/>
      <c r="BM66" s="792"/>
      <c r="BN66" s="792"/>
      <c r="BO66" s="792"/>
      <c r="BP66" s="792"/>
      <c r="BQ66" s="792"/>
      <c r="BR66" s="792"/>
      <c r="BS66" s="792"/>
      <c r="BT66" s="792"/>
      <c r="BU66" s="792"/>
      <c r="BV66" s="792"/>
      <c r="BW66" s="792"/>
      <c r="BX66" s="792"/>
      <c r="BY66" s="792"/>
      <c r="BZ66" s="792"/>
      <c r="CA66" s="792"/>
      <c r="CB66" s="792"/>
      <c r="CC66" s="792"/>
      <c r="CD66" s="792"/>
      <c r="CE66" s="792"/>
      <c r="CF66" s="792"/>
      <c r="CG66" s="792"/>
      <c r="CH66" s="792"/>
      <c r="CI66" s="792"/>
      <c r="CJ66" s="792"/>
      <c r="CK66" s="792"/>
      <c r="CL66" s="792"/>
      <c r="CM66" s="792"/>
      <c r="CN66" s="792"/>
      <c r="CO66" s="792"/>
      <c r="CP66" s="792"/>
      <c r="CQ66" s="792"/>
      <c r="CR66" s="792"/>
      <c r="CS66" s="792"/>
      <c r="CT66" s="792"/>
      <c r="CU66" s="792"/>
      <c r="CV66" s="792"/>
      <c r="CW66" s="792"/>
      <c r="CX66" s="792"/>
      <c r="CY66" s="792"/>
      <c r="CZ66" s="792"/>
      <c r="DA66" s="792"/>
      <c r="DB66" s="792"/>
      <c r="DC66" s="792"/>
      <c r="DD66" s="792"/>
      <c r="DE66" s="792"/>
      <c r="DF66" s="792"/>
      <c r="DG66" s="792"/>
      <c r="DH66" s="792"/>
      <c r="DI66" s="792"/>
      <c r="DJ66" s="792"/>
      <c r="DK66" s="792"/>
      <c r="DL66" s="792"/>
      <c r="DM66" s="792"/>
      <c r="DN66" s="792"/>
      <c r="DO66" s="792"/>
      <c r="DP66" s="792"/>
      <c r="DQ66" s="792"/>
      <c r="DR66" s="792"/>
      <c r="DS66" s="792"/>
      <c r="DT66" s="792"/>
      <c r="DU66" s="792"/>
      <c r="DV66" s="792"/>
      <c r="DW66" s="792"/>
      <c r="DX66" s="792"/>
      <c r="DY66" s="792"/>
      <c r="DZ66" s="792"/>
      <c r="EA66" s="792"/>
      <c r="EB66" s="792"/>
      <c r="EC66" s="792"/>
      <c r="ED66" s="792"/>
      <c r="EE66" s="792"/>
      <c r="EF66" s="792"/>
      <c r="EG66" s="792"/>
      <c r="EH66" s="792"/>
      <c r="EI66" s="792"/>
      <c r="EJ66" s="792"/>
      <c r="EK66" s="792"/>
      <c r="EL66" s="792"/>
      <c r="EM66" s="792"/>
      <c r="EN66" s="792"/>
      <c r="EO66" s="792"/>
      <c r="EP66" s="792"/>
      <c r="EQ66" s="792"/>
      <c r="ER66" s="792"/>
      <c r="ES66" s="792"/>
      <c r="ET66" s="792"/>
      <c r="EU66" s="792"/>
      <c r="EV66" s="792"/>
      <c r="EW66" s="792"/>
      <c r="EX66" s="792"/>
      <c r="EY66" s="792"/>
      <c r="EZ66" s="792"/>
      <c r="FA66" s="792"/>
      <c r="FB66" s="792"/>
      <c r="FC66" s="792"/>
      <c r="FD66" s="792"/>
      <c r="FE66" s="792"/>
      <c r="FF66" s="792"/>
      <c r="FG66" s="792"/>
      <c r="FH66" s="792"/>
      <c r="FI66" s="792"/>
      <c r="FJ66" s="792"/>
      <c r="FK66" s="792"/>
      <c r="FL66" s="792"/>
      <c r="FM66" s="792"/>
      <c r="FN66" s="792"/>
      <c r="FO66" s="792"/>
      <c r="FP66" s="792"/>
      <c r="FQ66" s="792"/>
      <c r="FR66" s="792"/>
      <c r="FS66" s="792"/>
      <c r="FT66" s="792"/>
      <c r="FU66" s="792"/>
      <c r="FV66" s="792"/>
      <c r="FW66" s="792"/>
      <c r="FX66" s="792"/>
      <c r="FY66" s="792"/>
      <c r="FZ66" s="792"/>
      <c r="GA66" s="792"/>
      <c r="GB66" s="792"/>
      <c r="GC66" s="792"/>
      <c r="GD66" s="792"/>
      <c r="GE66" s="792"/>
      <c r="GF66" s="792"/>
      <c r="GG66" s="792"/>
      <c r="GH66" s="792"/>
      <c r="GI66" s="792"/>
      <c r="GJ66" s="792"/>
      <c r="GK66" s="792"/>
      <c r="GL66" s="792"/>
      <c r="GM66" s="792"/>
      <c r="GN66" s="792"/>
      <c r="GO66" s="792"/>
      <c r="GP66" s="792"/>
      <c r="GQ66" s="792"/>
      <c r="GR66" s="792"/>
      <c r="GS66" s="792"/>
      <c r="GT66" s="792"/>
      <c r="GU66" s="792"/>
      <c r="GV66" s="792"/>
      <c r="GW66" s="792"/>
      <c r="GX66" s="792"/>
      <c r="GY66" s="792"/>
      <c r="GZ66" s="792"/>
      <c r="HA66" s="792"/>
      <c r="HB66" s="792"/>
      <c r="HC66" s="792"/>
      <c r="HD66" s="792"/>
      <c r="HE66" s="792"/>
      <c r="HF66" s="792"/>
      <c r="HG66" s="792"/>
      <c r="HH66" s="792"/>
      <c r="HI66" s="792"/>
      <c r="HJ66" s="792"/>
      <c r="HK66" s="792"/>
      <c r="HL66" s="792"/>
      <c r="HM66" s="792"/>
      <c r="HN66" s="792"/>
      <c r="HO66" s="792"/>
      <c r="HP66" s="792"/>
      <c r="HQ66" s="792"/>
      <c r="HR66" s="792"/>
      <c r="HS66" s="792"/>
      <c r="HT66" s="792"/>
      <c r="HU66" s="792"/>
      <c r="HV66" s="792"/>
      <c r="HW66" s="792"/>
      <c r="HX66" s="792"/>
      <c r="HY66" s="792"/>
      <c r="HZ66" s="792"/>
      <c r="IA66" s="792"/>
      <c r="IB66" s="792"/>
      <c r="IC66" s="792"/>
      <c r="ID66" s="792"/>
      <c r="IE66" s="792"/>
      <c r="IF66" s="792"/>
      <c r="IG66" s="792"/>
      <c r="IH66" s="792"/>
      <c r="II66" s="792"/>
      <c r="IJ66" s="792"/>
      <c r="IK66" s="792"/>
      <c r="IL66" s="792"/>
      <c r="IM66" s="792"/>
      <c r="IN66" s="792"/>
      <c r="IO66" s="792"/>
      <c r="IP66" s="792"/>
      <c r="IQ66" s="792"/>
      <c r="IR66" s="792"/>
      <c r="IS66" s="792"/>
      <c r="IT66" s="792"/>
      <c r="IU66" s="792"/>
      <c r="IV66" s="792"/>
      <c r="IW66" s="792"/>
      <c r="IX66" s="792"/>
      <c r="IY66" s="792"/>
      <c r="IZ66" s="792"/>
      <c r="JA66" s="792"/>
      <c r="JB66" s="792"/>
      <c r="JC66" s="792"/>
      <c r="JD66" s="792"/>
    </row>
    <row r="67" spans="1:264" s="792" customFormat="1" ht="15.95" customHeight="1">
      <c r="A67" s="256"/>
      <c r="B67" s="257">
        <v>43635</v>
      </c>
      <c r="C67" s="713" t="str">
        <f t="shared" si="18"/>
        <v>*PDR1906-1365*</v>
      </c>
      <c r="D67" s="672" t="s">
        <v>4386</v>
      </c>
      <c r="E67" s="256" t="s">
        <v>4385</v>
      </c>
      <c r="F67" s="256"/>
      <c r="G67" s="297" t="s">
        <v>1992</v>
      </c>
      <c r="H67" s="258" t="s">
        <v>1320</v>
      </c>
      <c r="I67" s="258" t="s">
        <v>791</v>
      </c>
      <c r="J67" s="256">
        <v>220</v>
      </c>
      <c r="K67" s="257">
        <v>22827</v>
      </c>
      <c r="L67" s="258" t="s">
        <v>1316</v>
      </c>
      <c r="M67" s="260" t="s">
        <v>1991</v>
      </c>
      <c r="N67" s="672"/>
      <c r="O67" s="257" t="s">
        <v>1291</v>
      </c>
      <c r="P67" s="257"/>
      <c r="Q67" s="257"/>
      <c r="R67" s="257">
        <v>43829</v>
      </c>
      <c r="S67" s="256">
        <v>220</v>
      </c>
      <c r="T67" s="256"/>
      <c r="U67" s="805" t="s">
        <v>1568</v>
      </c>
      <c r="V67" s="256"/>
      <c r="W67" s="259"/>
      <c r="X67" s="680" t="s">
        <v>1828</v>
      </c>
      <c r="Y67" s="260" t="s">
        <v>346</v>
      </c>
      <c r="Z67" s="672">
        <v>811</v>
      </c>
      <c r="AA67" s="261">
        <v>1665</v>
      </c>
      <c r="AB67" s="329">
        <f t="shared" si="14"/>
        <v>18.142857142857142</v>
      </c>
      <c r="AC67" s="329">
        <f t="shared" si="15"/>
        <v>1093.6000000000001</v>
      </c>
      <c r="AD67" s="340">
        <f t="shared" si="16"/>
        <v>26.22666666666667</v>
      </c>
      <c r="AE67" s="341">
        <f t="shared" si="12"/>
        <v>26</v>
      </c>
      <c r="AF67" s="340">
        <f t="shared" si="13"/>
        <v>26.136000000000003</v>
      </c>
      <c r="AG67" s="262" t="s">
        <v>1330</v>
      </c>
      <c r="AH67" s="846" t="s">
        <v>1749</v>
      </c>
      <c r="AI67" s="846">
        <v>70</v>
      </c>
      <c r="AJ67" s="846">
        <v>15</v>
      </c>
      <c r="AK67" s="792">
        <v>10</v>
      </c>
      <c r="AL67" s="792" t="s">
        <v>1990</v>
      </c>
    </row>
    <row r="68" spans="1:264" s="295" customFormat="1" ht="18" customHeight="1">
      <c r="A68" s="256"/>
      <c r="B68" s="257">
        <v>43635</v>
      </c>
      <c r="C68" s="713" t="str">
        <f t="shared" si="18"/>
        <v>*PDR1907-0124*</v>
      </c>
      <c r="D68" s="672" t="s">
        <v>4351</v>
      </c>
      <c r="E68" s="256" t="s">
        <v>4347</v>
      </c>
      <c r="F68" s="256"/>
      <c r="G68" s="297" t="s">
        <v>4346</v>
      </c>
      <c r="H68" s="258" t="s">
        <v>1320</v>
      </c>
      <c r="I68" s="258" t="s">
        <v>4345</v>
      </c>
      <c r="J68" s="256">
        <v>1000</v>
      </c>
      <c r="K68" s="257">
        <v>22822</v>
      </c>
      <c r="L68" s="258" t="s">
        <v>1329</v>
      </c>
      <c r="M68" s="260" t="s">
        <v>4344</v>
      </c>
      <c r="N68" s="672"/>
      <c r="O68" s="257" t="s">
        <v>1291</v>
      </c>
      <c r="P68" s="257"/>
      <c r="Q68" s="257"/>
      <c r="R68" s="257">
        <v>43829</v>
      </c>
      <c r="S68" s="256">
        <v>1000</v>
      </c>
      <c r="T68" s="256"/>
      <c r="U68" s="805" t="s">
        <v>4343</v>
      </c>
      <c r="V68" s="256"/>
      <c r="W68" s="259"/>
      <c r="X68" s="680" t="s">
        <v>1829</v>
      </c>
      <c r="Y68" s="260" t="s">
        <v>4342</v>
      </c>
      <c r="Z68" s="672">
        <v>695</v>
      </c>
      <c r="AA68" s="261">
        <v>1895</v>
      </c>
      <c r="AB68" s="329">
        <f t="shared" si="14"/>
        <v>29.285714285714285</v>
      </c>
      <c r="AC68" s="329">
        <f t="shared" si="15"/>
        <v>1122.8857142857144</v>
      </c>
      <c r="AD68" s="340">
        <f t="shared" si="16"/>
        <v>26.714761904761907</v>
      </c>
      <c r="AE68" s="341">
        <f t="shared" si="12"/>
        <v>26</v>
      </c>
      <c r="AF68" s="340">
        <f t="shared" si="13"/>
        <v>26.428857142857144</v>
      </c>
      <c r="AG68" s="262" t="s">
        <v>1330</v>
      </c>
      <c r="AH68" s="846" t="s">
        <v>1749</v>
      </c>
      <c r="AI68" s="846">
        <v>70</v>
      </c>
      <c r="AJ68" s="846">
        <v>15</v>
      </c>
      <c r="AK68" s="846">
        <v>10</v>
      </c>
      <c r="AL68" s="846" t="s">
        <v>4341</v>
      </c>
      <c r="AM68" s="792"/>
      <c r="AN68" s="792"/>
      <c r="AO68" s="792"/>
      <c r="AP68" s="792"/>
      <c r="AQ68" s="792"/>
      <c r="AR68" s="792"/>
      <c r="AS68" s="792"/>
      <c r="AT68" s="792"/>
      <c r="AU68" s="792"/>
      <c r="AV68" s="792"/>
      <c r="AW68" s="792"/>
      <c r="AX68" s="792"/>
      <c r="AY68" s="792"/>
      <c r="AZ68" s="792"/>
      <c r="BA68" s="792"/>
      <c r="BB68" s="792"/>
      <c r="BC68" s="792"/>
      <c r="BD68" s="792"/>
      <c r="BE68" s="792"/>
      <c r="BF68" s="792"/>
      <c r="BG68" s="792"/>
      <c r="BH68" s="792"/>
      <c r="BI68" s="792"/>
      <c r="BJ68" s="792"/>
      <c r="BK68" s="792"/>
      <c r="BL68" s="792"/>
      <c r="BM68" s="792"/>
      <c r="BN68" s="792"/>
      <c r="BO68" s="792"/>
      <c r="BP68" s="792"/>
      <c r="BQ68" s="792"/>
      <c r="BR68" s="792"/>
      <c r="BS68" s="792"/>
      <c r="BT68" s="792"/>
      <c r="BU68" s="792"/>
      <c r="BV68" s="792"/>
      <c r="BW68" s="792"/>
      <c r="BX68" s="792"/>
      <c r="BY68" s="792"/>
      <c r="BZ68" s="792"/>
      <c r="CA68" s="792"/>
      <c r="CB68" s="792"/>
      <c r="CC68" s="792"/>
      <c r="CD68" s="792"/>
      <c r="CE68" s="792"/>
      <c r="CF68" s="792"/>
      <c r="CG68" s="792"/>
      <c r="CH68" s="792"/>
      <c r="CI68" s="792"/>
      <c r="CJ68" s="792"/>
      <c r="CK68" s="792"/>
      <c r="CL68" s="792"/>
      <c r="CM68" s="792"/>
      <c r="CN68" s="792"/>
      <c r="CO68" s="792"/>
      <c r="CP68" s="792"/>
      <c r="CQ68" s="792"/>
      <c r="CR68" s="792"/>
      <c r="CS68" s="792"/>
      <c r="CT68" s="792"/>
      <c r="CU68" s="792"/>
      <c r="CV68" s="792"/>
      <c r="CW68" s="792"/>
      <c r="CX68" s="792"/>
      <c r="CY68" s="792"/>
      <c r="CZ68" s="792"/>
      <c r="DA68" s="792"/>
      <c r="DB68" s="792"/>
      <c r="DC68" s="792"/>
      <c r="DD68" s="792"/>
      <c r="DE68" s="792"/>
      <c r="DF68" s="792"/>
      <c r="DG68" s="792"/>
      <c r="DH68" s="792"/>
      <c r="DI68" s="792"/>
      <c r="DJ68" s="792"/>
      <c r="DK68" s="792"/>
      <c r="DL68" s="792"/>
      <c r="DM68" s="792"/>
      <c r="DN68" s="792"/>
      <c r="DO68" s="792"/>
      <c r="DP68" s="792"/>
      <c r="DQ68" s="792"/>
      <c r="DR68" s="792"/>
      <c r="DS68" s="792"/>
      <c r="DT68" s="792"/>
      <c r="DU68" s="792"/>
      <c r="DV68" s="792"/>
      <c r="DW68" s="792"/>
      <c r="DX68" s="792"/>
      <c r="DY68" s="792"/>
      <c r="DZ68" s="792"/>
      <c r="EA68" s="792"/>
      <c r="EB68" s="792"/>
      <c r="EC68" s="792"/>
      <c r="ED68" s="792"/>
      <c r="EE68" s="792"/>
      <c r="EF68" s="792"/>
      <c r="EG68" s="792"/>
      <c r="EH68" s="792"/>
      <c r="EI68" s="792"/>
      <c r="EJ68" s="792"/>
      <c r="EK68" s="792"/>
      <c r="EL68" s="792"/>
      <c r="EM68" s="792"/>
      <c r="EN68" s="792"/>
      <c r="EO68" s="792"/>
      <c r="EP68" s="792"/>
      <c r="EQ68" s="792"/>
      <c r="ER68" s="792"/>
      <c r="ES68" s="792"/>
      <c r="ET68" s="792"/>
      <c r="EU68" s="792"/>
      <c r="EV68" s="792"/>
      <c r="EW68" s="792"/>
      <c r="EX68" s="792"/>
      <c r="EY68" s="792"/>
      <c r="EZ68" s="792"/>
      <c r="FA68" s="792"/>
      <c r="FB68" s="792"/>
      <c r="FC68" s="792"/>
      <c r="FD68" s="792"/>
      <c r="FE68" s="792"/>
      <c r="FF68" s="792"/>
      <c r="FG68" s="792"/>
      <c r="FH68" s="792"/>
      <c r="FI68" s="792"/>
      <c r="FJ68" s="792"/>
      <c r="FK68" s="792"/>
      <c r="FL68" s="792"/>
      <c r="FM68" s="792"/>
      <c r="FN68" s="792"/>
      <c r="FO68" s="792"/>
      <c r="FP68" s="792"/>
      <c r="FQ68" s="792"/>
      <c r="FR68" s="792"/>
      <c r="FS68" s="792"/>
      <c r="FT68" s="792"/>
      <c r="FU68" s="792"/>
      <c r="FV68" s="792"/>
      <c r="FW68" s="792"/>
      <c r="FX68" s="792"/>
      <c r="FY68" s="792"/>
      <c r="FZ68" s="792"/>
      <c r="GA68" s="792"/>
      <c r="GB68" s="792"/>
      <c r="GC68" s="792"/>
      <c r="GD68" s="792"/>
      <c r="GE68" s="792"/>
      <c r="GF68" s="792"/>
      <c r="GG68" s="792"/>
      <c r="GH68" s="792"/>
      <c r="GI68" s="792"/>
      <c r="GJ68" s="792"/>
      <c r="GK68" s="792"/>
      <c r="GL68" s="792"/>
      <c r="GM68" s="792"/>
      <c r="GN68" s="792"/>
      <c r="GO68" s="792"/>
      <c r="GP68" s="792"/>
      <c r="GQ68" s="792"/>
      <c r="GR68" s="792"/>
      <c r="GS68" s="792"/>
      <c r="GT68" s="792"/>
      <c r="GU68" s="792"/>
      <c r="GV68" s="792"/>
      <c r="GW68" s="792"/>
      <c r="GX68" s="792"/>
      <c r="GY68" s="792"/>
      <c r="GZ68" s="792"/>
      <c r="HA68" s="792"/>
      <c r="HB68" s="792"/>
      <c r="HC68" s="792"/>
      <c r="HD68" s="792"/>
      <c r="HE68" s="792"/>
      <c r="HF68" s="792"/>
      <c r="HG68" s="792"/>
      <c r="HH68" s="792"/>
      <c r="HI68" s="792"/>
      <c r="HJ68" s="792"/>
      <c r="HK68" s="792"/>
      <c r="HL68" s="792"/>
      <c r="HM68" s="792"/>
      <c r="HN68" s="792"/>
      <c r="HO68" s="792"/>
      <c r="HP68" s="792"/>
      <c r="HQ68" s="792"/>
      <c r="HR68" s="792"/>
      <c r="HS68" s="792"/>
      <c r="HT68" s="792"/>
      <c r="HU68" s="792"/>
      <c r="HV68" s="792"/>
      <c r="HW68" s="792"/>
      <c r="HX68" s="792"/>
      <c r="HY68" s="792"/>
      <c r="HZ68" s="792"/>
      <c r="IA68" s="792"/>
      <c r="IB68" s="792"/>
      <c r="IC68" s="792"/>
      <c r="ID68" s="792"/>
      <c r="IE68" s="792"/>
      <c r="IF68" s="792"/>
      <c r="IG68" s="792"/>
      <c r="IH68" s="792"/>
      <c r="II68" s="792"/>
      <c r="IJ68" s="792"/>
      <c r="IK68" s="792"/>
      <c r="IL68" s="792"/>
      <c r="IM68" s="792"/>
      <c r="IN68" s="792"/>
      <c r="IO68" s="792"/>
      <c r="IP68" s="792"/>
      <c r="IQ68" s="792"/>
      <c r="IR68" s="792"/>
      <c r="IS68" s="792"/>
      <c r="IT68" s="792"/>
      <c r="IU68" s="792"/>
      <c r="IV68" s="792"/>
      <c r="IW68" s="792"/>
      <c r="IX68" s="792"/>
      <c r="IY68" s="792"/>
      <c r="IZ68" s="792"/>
      <c r="JA68" s="792"/>
      <c r="JB68" s="792"/>
      <c r="JC68" s="792"/>
      <c r="JD68" s="792"/>
    </row>
    <row r="69" spans="1:264" s="295" customFormat="1" ht="18" customHeight="1">
      <c r="A69" s="256"/>
      <c r="B69" s="257">
        <v>43635</v>
      </c>
      <c r="C69" s="713" t="str">
        <f t="shared" si="18"/>
        <v>*PDR1907-0130*</v>
      </c>
      <c r="D69" s="672" t="s">
        <v>4349</v>
      </c>
      <c r="E69" s="256" t="s">
        <v>4347</v>
      </c>
      <c r="F69" s="256"/>
      <c r="G69" s="297" t="s">
        <v>4346</v>
      </c>
      <c r="H69" s="258" t="s">
        <v>1320</v>
      </c>
      <c r="I69" s="258" t="s">
        <v>4345</v>
      </c>
      <c r="J69" s="256">
        <v>1000</v>
      </c>
      <c r="K69" s="257">
        <v>22828</v>
      </c>
      <c r="L69" s="258" t="s">
        <v>1329</v>
      </c>
      <c r="M69" s="260" t="s">
        <v>4344</v>
      </c>
      <c r="N69" s="672"/>
      <c r="O69" s="257" t="s">
        <v>1291</v>
      </c>
      <c r="P69" s="257"/>
      <c r="Q69" s="257"/>
      <c r="R69" s="257">
        <v>43829</v>
      </c>
      <c r="S69" s="256">
        <v>1000</v>
      </c>
      <c r="T69" s="256"/>
      <c r="U69" s="805" t="s">
        <v>4343</v>
      </c>
      <c r="V69" s="256"/>
      <c r="W69" s="259"/>
      <c r="X69" s="680" t="s">
        <v>1829</v>
      </c>
      <c r="Y69" s="260" t="s">
        <v>4342</v>
      </c>
      <c r="Z69" s="672">
        <v>695</v>
      </c>
      <c r="AA69" s="261">
        <v>1895</v>
      </c>
      <c r="AB69" s="329">
        <f t="shared" si="14"/>
        <v>29.285714285714285</v>
      </c>
      <c r="AC69" s="329">
        <f t="shared" si="15"/>
        <v>1152.1714285714286</v>
      </c>
      <c r="AD69" s="340">
        <f t="shared" si="16"/>
        <v>27.202857142857145</v>
      </c>
      <c r="AE69" s="341">
        <f t="shared" si="12"/>
        <v>27</v>
      </c>
      <c r="AF69" s="340">
        <f t="shared" si="13"/>
        <v>27.121714285714287</v>
      </c>
      <c r="AG69" s="262" t="s">
        <v>1330</v>
      </c>
      <c r="AH69" s="846" t="s">
        <v>1749</v>
      </c>
      <c r="AI69" s="846">
        <v>70</v>
      </c>
      <c r="AJ69" s="846">
        <v>15</v>
      </c>
      <c r="AK69" s="846">
        <v>10</v>
      </c>
      <c r="AL69" s="846" t="s">
        <v>4341</v>
      </c>
      <c r="AM69" s="792"/>
      <c r="AN69" s="792"/>
      <c r="AO69" s="792"/>
      <c r="AP69" s="792"/>
      <c r="AQ69" s="792"/>
      <c r="AR69" s="792"/>
      <c r="AS69" s="792"/>
      <c r="AT69" s="792"/>
      <c r="AU69" s="792"/>
      <c r="AV69" s="792"/>
      <c r="AW69" s="792"/>
      <c r="AX69" s="792"/>
      <c r="AY69" s="792"/>
      <c r="AZ69" s="792"/>
      <c r="BA69" s="792"/>
      <c r="BB69" s="792"/>
      <c r="BC69" s="792"/>
      <c r="BD69" s="792"/>
      <c r="BE69" s="792"/>
      <c r="BF69" s="792"/>
      <c r="BG69" s="792"/>
      <c r="BH69" s="792"/>
      <c r="BI69" s="792"/>
      <c r="BJ69" s="792"/>
      <c r="BK69" s="792"/>
      <c r="BL69" s="792"/>
      <c r="BM69" s="792"/>
      <c r="BN69" s="792"/>
      <c r="BO69" s="792"/>
      <c r="BP69" s="792"/>
      <c r="BQ69" s="792"/>
      <c r="BR69" s="792"/>
      <c r="BS69" s="792"/>
      <c r="BT69" s="792"/>
      <c r="BU69" s="792"/>
      <c r="BV69" s="792"/>
      <c r="BW69" s="792"/>
      <c r="BX69" s="792"/>
      <c r="BY69" s="792"/>
      <c r="BZ69" s="792"/>
      <c r="CA69" s="792"/>
      <c r="CB69" s="792"/>
      <c r="CC69" s="792"/>
      <c r="CD69" s="792"/>
      <c r="CE69" s="792"/>
      <c r="CF69" s="792"/>
      <c r="CG69" s="792"/>
      <c r="CH69" s="792"/>
      <c r="CI69" s="792"/>
      <c r="CJ69" s="792"/>
      <c r="CK69" s="792"/>
      <c r="CL69" s="792"/>
      <c r="CM69" s="792"/>
      <c r="CN69" s="792"/>
      <c r="CO69" s="792"/>
      <c r="CP69" s="792"/>
      <c r="CQ69" s="792"/>
      <c r="CR69" s="792"/>
      <c r="CS69" s="792"/>
      <c r="CT69" s="792"/>
      <c r="CU69" s="792"/>
      <c r="CV69" s="792"/>
      <c r="CW69" s="792"/>
      <c r="CX69" s="792"/>
      <c r="CY69" s="792"/>
      <c r="CZ69" s="792"/>
      <c r="DA69" s="792"/>
      <c r="DB69" s="792"/>
      <c r="DC69" s="792"/>
      <c r="DD69" s="792"/>
      <c r="DE69" s="792"/>
      <c r="DF69" s="792"/>
      <c r="DG69" s="792"/>
      <c r="DH69" s="792"/>
      <c r="DI69" s="792"/>
      <c r="DJ69" s="792"/>
      <c r="DK69" s="792"/>
      <c r="DL69" s="792"/>
      <c r="DM69" s="792"/>
      <c r="DN69" s="792"/>
      <c r="DO69" s="792"/>
      <c r="DP69" s="792"/>
      <c r="DQ69" s="792"/>
      <c r="DR69" s="792"/>
      <c r="DS69" s="792"/>
      <c r="DT69" s="792"/>
      <c r="DU69" s="792"/>
      <c r="DV69" s="792"/>
      <c r="DW69" s="792"/>
      <c r="DX69" s="792"/>
      <c r="DY69" s="792"/>
      <c r="DZ69" s="792"/>
      <c r="EA69" s="792"/>
      <c r="EB69" s="792"/>
      <c r="EC69" s="792"/>
      <c r="ED69" s="792"/>
      <c r="EE69" s="792"/>
      <c r="EF69" s="792"/>
      <c r="EG69" s="792"/>
      <c r="EH69" s="792"/>
      <c r="EI69" s="792"/>
      <c r="EJ69" s="792"/>
      <c r="EK69" s="792"/>
      <c r="EL69" s="792"/>
      <c r="EM69" s="792"/>
      <c r="EN69" s="792"/>
      <c r="EO69" s="792"/>
      <c r="EP69" s="792"/>
      <c r="EQ69" s="792"/>
      <c r="ER69" s="792"/>
      <c r="ES69" s="792"/>
      <c r="ET69" s="792"/>
      <c r="EU69" s="792"/>
      <c r="EV69" s="792"/>
      <c r="EW69" s="792"/>
      <c r="EX69" s="792"/>
      <c r="EY69" s="792"/>
      <c r="EZ69" s="792"/>
      <c r="FA69" s="792"/>
      <c r="FB69" s="792"/>
      <c r="FC69" s="792"/>
      <c r="FD69" s="792"/>
      <c r="FE69" s="792"/>
      <c r="FF69" s="792"/>
      <c r="FG69" s="792"/>
      <c r="FH69" s="792"/>
      <c r="FI69" s="792"/>
      <c r="FJ69" s="792"/>
      <c r="FK69" s="792"/>
      <c r="FL69" s="792"/>
      <c r="FM69" s="792"/>
      <c r="FN69" s="792"/>
      <c r="FO69" s="792"/>
      <c r="FP69" s="792"/>
      <c r="FQ69" s="792"/>
      <c r="FR69" s="792"/>
      <c r="FS69" s="792"/>
      <c r="FT69" s="792"/>
      <c r="FU69" s="792"/>
      <c r="FV69" s="792"/>
      <c r="FW69" s="792"/>
      <c r="FX69" s="792"/>
      <c r="FY69" s="792"/>
      <c r="FZ69" s="792"/>
      <c r="GA69" s="792"/>
      <c r="GB69" s="792"/>
      <c r="GC69" s="792"/>
      <c r="GD69" s="792"/>
      <c r="GE69" s="792"/>
      <c r="GF69" s="792"/>
      <c r="GG69" s="792"/>
      <c r="GH69" s="792"/>
      <c r="GI69" s="792"/>
      <c r="GJ69" s="792"/>
      <c r="GK69" s="792"/>
      <c r="GL69" s="792"/>
      <c r="GM69" s="792"/>
      <c r="GN69" s="792"/>
      <c r="GO69" s="792"/>
      <c r="GP69" s="792"/>
      <c r="GQ69" s="792"/>
      <c r="GR69" s="792"/>
      <c r="GS69" s="792"/>
      <c r="GT69" s="792"/>
      <c r="GU69" s="792"/>
      <c r="GV69" s="792"/>
      <c r="GW69" s="792"/>
      <c r="GX69" s="792"/>
      <c r="GY69" s="792"/>
      <c r="GZ69" s="792"/>
      <c r="HA69" s="792"/>
      <c r="HB69" s="792"/>
      <c r="HC69" s="792"/>
      <c r="HD69" s="792"/>
      <c r="HE69" s="792"/>
      <c r="HF69" s="792"/>
      <c r="HG69" s="792"/>
      <c r="HH69" s="792"/>
      <c r="HI69" s="792"/>
      <c r="HJ69" s="792"/>
      <c r="HK69" s="792"/>
      <c r="HL69" s="792"/>
      <c r="HM69" s="792"/>
      <c r="HN69" s="792"/>
      <c r="HO69" s="792"/>
      <c r="HP69" s="792"/>
      <c r="HQ69" s="792"/>
      <c r="HR69" s="792"/>
      <c r="HS69" s="792"/>
      <c r="HT69" s="792"/>
      <c r="HU69" s="792"/>
      <c r="HV69" s="792"/>
      <c r="HW69" s="792"/>
      <c r="HX69" s="792"/>
      <c r="HY69" s="792"/>
      <c r="HZ69" s="792"/>
      <c r="IA69" s="792"/>
      <c r="IB69" s="792"/>
      <c r="IC69" s="792"/>
      <c r="ID69" s="792"/>
      <c r="IE69" s="792"/>
      <c r="IF69" s="792"/>
      <c r="IG69" s="792"/>
      <c r="IH69" s="792"/>
      <c r="II69" s="792"/>
      <c r="IJ69" s="792"/>
      <c r="IK69" s="792"/>
      <c r="IL69" s="792"/>
      <c r="IM69" s="792"/>
      <c r="IN69" s="792"/>
      <c r="IO69" s="792"/>
      <c r="IP69" s="792"/>
      <c r="IQ69" s="792"/>
      <c r="IR69" s="792"/>
      <c r="IS69" s="792"/>
      <c r="IT69" s="792"/>
      <c r="IU69" s="792"/>
      <c r="IV69" s="792"/>
      <c r="IW69" s="792"/>
      <c r="IX69" s="792"/>
      <c r="IY69" s="792"/>
      <c r="IZ69" s="792"/>
      <c r="JA69" s="792"/>
      <c r="JB69" s="792"/>
      <c r="JC69" s="792"/>
      <c r="JD69" s="792"/>
    </row>
    <row r="70" spans="1:264" s="294" customFormat="1" ht="18" customHeight="1">
      <c r="A70" s="256"/>
      <c r="B70" s="257">
        <v>43635</v>
      </c>
      <c r="C70" s="713" t="str">
        <f t="shared" si="18"/>
        <v>*PDR1907-0131*</v>
      </c>
      <c r="D70" s="672" t="s">
        <v>4348</v>
      </c>
      <c r="E70" s="256" t="s">
        <v>4347</v>
      </c>
      <c r="F70" s="256"/>
      <c r="G70" s="297" t="s">
        <v>4346</v>
      </c>
      <c r="H70" s="258" t="s">
        <v>1320</v>
      </c>
      <c r="I70" s="258" t="s">
        <v>4345</v>
      </c>
      <c r="J70" s="256">
        <v>1000</v>
      </c>
      <c r="K70" s="257">
        <v>22832</v>
      </c>
      <c r="L70" s="258" t="s">
        <v>1329</v>
      </c>
      <c r="M70" s="260" t="s">
        <v>4344</v>
      </c>
      <c r="N70" s="672"/>
      <c r="O70" s="257" t="s">
        <v>1291</v>
      </c>
      <c r="P70" s="257"/>
      <c r="Q70" s="257"/>
      <c r="R70" s="257">
        <v>43829</v>
      </c>
      <c r="S70" s="256">
        <v>1000</v>
      </c>
      <c r="T70" s="256"/>
      <c r="U70" s="805" t="s">
        <v>4343</v>
      </c>
      <c r="V70" s="256"/>
      <c r="W70" s="259"/>
      <c r="X70" s="680" t="s">
        <v>1829</v>
      </c>
      <c r="Y70" s="260" t="s">
        <v>4342</v>
      </c>
      <c r="Z70" s="672">
        <v>695</v>
      </c>
      <c r="AA70" s="261">
        <v>1895</v>
      </c>
      <c r="AB70" s="329">
        <f t="shared" si="14"/>
        <v>29.285714285714285</v>
      </c>
      <c r="AC70" s="329">
        <f t="shared" si="15"/>
        <v>1181.4571428571428</v>
      </c>
      <c r="AD70" s="340">
        <f t="shared" si="16"/>
        <v>27.690952380952378</v>
      </c>
      <c r="AE70" s="341">
        <f t="shared" si="12"/>
        <v>27</v>
      </c>
      <c r="AF70" s="340">
        <f t="shared" si="13"/>
        <v>27.414571428571428</v>
      </c>
      <c r="AG70" s="262" t="s">
        <v>1330</v>
      </c>
      <c r="AH70" s="846" t="s">
        <v>1749</v>
      </c>
      <c r="AI70" s="846">
        <v>70</v>
      </c>
      <c r="AJ70" s="846">
        <v>15</v>
      </c>
      <c r="AK70" s="846">
        <v>10</v>
      </c>
      <c r="AL70" s="846" t="s">
        <v>4341</v>
      </c>
      <c r="AM70" s="792"/>
      <c r="AN70" s="792"/>
      <c r="AO70" s="792"/>
      <c r="AP70" s="792"/>
      <c r="AQ70" s="792"/>
      <c r="AR70" s="792"/>
      <c r="AS70" s="792"/>
      <c r="AT70" s="792"/>
      <c r="AU70" s="792"/>
      <c r="AV70" s="792"/>
      <c r="AW70" s="792"/>
      <c r="AX70" s="792"/>
      <c r="AY70" s="792"/>
      <c r="AZ70" s="792"/>
      <c r="BA70" s="792"/>
      <c r="BB70" s="792"/>
      <c r="BC70" s="792"/>
      <c r="BD70" s="792"/>
      <c r="BE70" s="792"/>
      <c r="BF70" s="792"/>
      <c r="BG70" s="792"/>
      <c r="BH70" s="792"/>
      <c r="BI70" s="792"/>
      <c r="BJ70" s="792"/>
      <c r="BK70" s="792"/>
      <c r="BL70" s="792"/>
      <c r="BM70" s="792"/>
      <c r="BN70" s="792"/>
      <c r="BO70" s="792"/>
      <c r="BP70" s="792"/>
      <c r="BQ70" s="792"/>
      <c r="BR70" s="792"/>
      <c r="BS70" s="792"/>
      <c r="BT70" s="792"/>
      <c r="BU70" s="792"/>
      <c r="BV70" s="792"/>
      <c r="BW70" s="792"/>
      <c r="BX70" s="792"/>
      <c r="BY70" s="792"/>
      <c r="BZ70" s="792"/>
      <c r="CA70" s="792"/>
      <c r="CB70" s="792"/>
      <c r="CC70" s="792"/>
      <c r="CD70" s="792"/>
      <c r="CE70" s="792"/>
      <c r="CF70" s="792"/>
      <c r="CG70" s="792"/>
      <c r="CH70" s="792"/>
      <c r="CI70" s="792"/>
      <c r="CJ70" s="792"/>
      <c r="CK70" s="792"/>
      <c r="CL70" s="792"/>
      <c r="CM70" s="792"/>
      <c r="CN70" s="792"/>
      <c r="CO70" s="792"/>
      <c r="CP70" s="792"/>
      <c r="CQ70" s="792"/>
      <c r="CR70" s="792"/>
      <c r="CS70" s="792"/>
      <c r="CT70" s="792"/>
      <c r="CU70" s="792"/>
      <c r="CV70" s="792"/>
      <c r="CW70" s="792"/>
      <c r="CX70" s="792"/>
      <c r="CY70" s="792"/>
      <c r="CZ70" s="792"/>
      <c r="DA70" s="792"/>
      <c r="DB70" s="792"/>
      <c r="DC70" s="792"/>
      <c r="DD70" s="792"/>
      <c r="DE70" s="792"/>
      <c r="DF70" s="792"/>
      <c r="DG70" s="792"/>
      <c r="DH70" s="792"/>
      <c r="DI70" s="792"/>
      <c r="DJ70" s="792"/>
      <c r="DK70" s="792"/>
      <c r="DL70" s="792"/>
      <c r="DM70" s="792"/>
      <c r="DN70" s="792"/>
      <c r="DO70" s="792"/>
      <c r="DP70" s="792"/>
      <c r="DQ70" s="792"/>
      <c r="DR70" s="792"/>
      <c r="DS70" s="792"/>
      <c r="DT70" s="792"/>
      <c r="DU70" s="792"/>
      <c r="DV70" s="792"/>
      <c r="DW70" s="792"/>
      <c r="DX70" s="792"/>
      <c r="DY70" s="792"/>
      <c r="DZ70" s="792"/>
      <c r="EA70" s="792"/>
      <c r="EB70" s="792"/>
      <c r="EC70" s="792"/>
      <c r="ED70" s="792"/>
      <c r="EE70" s="792"/>
      <c r="EF70" s="792"/>
      <c r="EG70" s="792"/>
      <c r="EH70" s="792"/>
      <c r="EI70" s="792"/>
      <c r="EJ70" s="792"/>
      <c r="EK70" s="792"/>
      <c r="EL70" s="792"/>
      <c r="EM70" s="792"/>
      <c r="EN70" s="792"/>
      <c r="EO70" s="792"/>
      <c r="EP70" s="792"/>
      <c r="EQ70" s="792"/>
      <c r="ER70" s="792"/>
      <c r="ES70" s="792"/>
      <c r="ET70" s="792"/>
      <c r="EU70" s="792"/>
      <c r="EV70" s="792"/>
      <c r="EW70" s="792"/>
      <c r="EX70" s="792"/>
      <c r="EY70" s="792"/>
      <c r="EZ70" s="792"/>
      <c r="FA70" s="792"/>
      <c r="FB70" s="792"/>
      <c r="FC70" s="792"/>
      <c r="FD70" s="792"/>
      <c r="FE70" s="792"/>
      <c r="FF70" s="792"/>
      <c r="FG70" s="792"/>
      <c r="FH70" s="792"/>
      <c r="FI70" s="792"/>
      <c r="FJ70" s="792"/>
      <c r="FK70" s="792"/>
      <c r="FL70" s="792"/>
      <c r="FM70" s="792"/>
      <c r="FN70" s="792"/>
      <c r="FO70" s="792"/>
      <c r="FP70" s="792"/>
      <c r="FQ70" s="792"/>
      <c r="FR70" s="792"/>
      <c r="FS70" s="792"/>
      <c r="FT70" s="792"/>
      <c r="FU70" s="792"/>
      <c r="FV70" s="792"/>
      <c r="FW70" s="792"/>
      <c r="FX70" s="792"/>
      <c r="FY70" s="792"/>
      <c r="FZ70" s="792"/>
      <c r="GA70" s="792"/>
      <c r="GB70" s="792"/>
      <c r="GC70" s="792"/>
      <c r="GD70" s="792"/>
      <c r="GE70" s="792"/>
      <c r="GF70" s="792"/>
      <c r="GG70" s="792"/>
      <c r="GH70" s="792"/>
      <c r="GI70" s="792"/>
      <c r="GJ70" s="792"/>
      <c r="GK70" s="792"/>
      <c r="GL70" s="792"/>
      <c r="GM70" s="792"/>
      <c r="GN70" s="792"/>
      <c r="GO70" s="792"/>
      <c r="GP70" s="792"/>
      <c r="GQ70" s="792"/>
      <c r="GR70" s="792"/>
      <c r="GS70" s="792"/>
      <c r="GT70" s="792"/>
      <c r="GU70" s="792"/>
      <c r="GV70" s="792"/>
      <c r="GW70" s="792"/>
      <c r="GX70" s="792"/>
      <c r="GY70" s="792"/>
      <c r="GZ70" s="792"/>
      <c r="HA70" s="792"/>
      <c r="HB70" s="792"/>
      <c r="HC70" s="792"/>
      <c r="HD70" s="792"/>
      <c r="HE70" s="792"/>
      <c r="HF70" s="792"/>
      <c r="HG70" s="792"/>
      <c r="HH70" s="792"/>
      <c r="HI70" s="792"/>
      <c r="HJ70" s="792"/>
      <c r="HK70" s="792"/>
      <c r="HL70" s="792"/>
      <c r="HM70" s="792"/>
      <c r="HN70" s="792"/>
      <c r="HO70" s="792"/>
      <c r="HP70" s="792"/>
      <c r="HQ70" s="792"/>
      <c r="HR70" s="792"/>
      <c r="HS70" s="792"/>
      <c r="HT70" s="792"/>
      <c r="HU70" s="792"/>
      <c r="HV70" s="792"/>
      <c r="HW70" s="792"/>
      <c r="HX70" s="792"/>
      <c r="HY70" s="792"/>
      <c r="HZ70" s="792"/>
      <c r="IA70" s="792"/>
      <c r="IB70" s="792"/>
      <c r="IC70" s="792"/>
      <c r="ID70" s="792"/>
      <c r="IE70" s="792"/>
      <c r="IF70" s="792"/>
      <c r="IG70" s="792"/>
      <c r="IH70" s="792"/>
      <c r="II70" s="792"/>
      <c r="IJ70" s="792"/>
      <c r="IK70" s="792"/>
      <c r="IL70" s="792"/>
      <c r="IM70" s="792"/>
      <c r="IN70" s="792"/>
      <c r="IO70" s="792"/>
      <c r="IP70" s="792"/>
      <c r="IQ70" s="792"/>
      <c r="IR70" s="792"/>
      <c r="IS70" s="792"/>
      <c r="IT70" s="792"/>
      <c r="IU70" s="792"/>
      <c r="IV70" s="792"/>
      <c r="IW70" s="792"/>
      <c r="IX70" s="792"/>
      <c r="IY70" s="792"/>
      <c r="IZ70" s="792"/>
      <c r="JA70" s="792"/>
      <c r="JB70" s="792"/>
      <c r="JC70" s="792"/>
      <c r="JD70" s="792"/>
    </row>
    <row r="71" spans="1:264" s="792" customFormat="1" ht="15.95" customHeight="1">
      <c r="A71" s="256"/>
      <c r="B71" s="257">
        <v>43630</v>
      </c>
      <c r="C71" s="713" t="str">
        <f t="shared" si="18"/>
        <v>*PDR1906-1173*</v>
      </c>
      <c r="D71" s="672" t="s">
        <v>4054</v>
      </c>
      <c r="E71" s="256" t="s">
        <v>4051</v>
      </c>
      <c r="F71" s="256"/>
      <c r="G71" s="297" t="s">
        <v>4050</v>
      </c>
      <c r="H71" s="258" t="s">
        <v>4049</v>
      </c>
      <c r="I71" s="258" t="s">
        <v>4048</v>
      </c>
      <c r="J71" s="256">
        <v>5000</v>
      </c>
      <c r="K71" s="257">
        <v>22951</v>
      </c>
      <c r="L71" s="258" t="s">
        <v>1371</v>
      </c>
      <c r="M71" s="260" t="s">
        <v>4047</v>
      </c>
      <c r="N71" s="672"/>
      <c r="O71" s="257" t="s">
        <v>1291</v>
      </c>
      <c r="P71" s="257"/>
      <c r="Q71" s="257"/>
      <c r="R71" s="257">
        <v>43829</v>
      </c>
      <c r="S71" s="256">
        <v>5000</v>
      </c>
      <c r="T71" s="256"/>
      <c r="U71" s="805" t="s">
        <v>1568</v>
      </c>
      <c r="V71" s="256"/>
      <c r="W71" s="259"/>
      <c r="X71" s="680" t="s">
        <v>1831</v>
      </c>
      <c r="Y71" s="260" t="s">
        <v>4046</v>
      </c>
      <c r="Z71" s="672">
        <v>294</v>
      </c>
      <c r="AA71" s="261">
        <v>899</v>
      </c>
      <c r="AB71" s="329">
        <f t="shared" si="14"/>
        <v>86.428571428571431</v>
      </c>
      <c r="AC71" s="329">
        <f t="shared" si="15"/>
        <v>1267.8857142857141</v>
      </c>
      <c r="AD71" s="340">
        <f t="shared" si="16"/>
        <v>29.131428571428568</v>
      </c>
      <c r="AE71" s="341">
        <f t="shared" si="12"/>
        <v>29</v>
      </c>
      <c r="AF71" s="340">
        <f t="shared" si="13"/>
        <v>29.078857142857142</v>
      </c>
      <c r="AG71" s="262" t="s">
        <v>1330</v>
      </c>
      <c r="AH71" s="290" t="s">
        <v>2</v>
      </c>
      <c r="AI71" s="846">
        <v>70</v>
      </c>
      <c r="AJ71" s="846">
        <v>15</v>
      </c>
      <c r="AK71" s="792">
        <v>20</v>
      </c>
      <c r="AL71" s="792" t="s">
        <v>2174</v>
      </c>
    </row>
    <row r="72" spans="1:264" s="792" customFormat="1" ht="15.95" customHeight="1">
      <c r="A72" s="256"/>
      <c r="B72" s="257">
        <v>43630</v>
      </c>
      <c r="C72" s="713" t="str">
        <f t="shared" si="18"/>
        <v>*PDR1906-1174*</v>
      </c>
      <c r="D72" s="672" t="s">
        <v>4053</v>
      </c>
      <c r="E72" s="256" t="s">
        <v>4051</v>
      </c>
      <c r="F72" s="256"/>
      <c r="G72" s="297" t="s">
        <v>4050</v>
      </c>
      <c r="H72" s="258" t="s">
        <v>4049</v>
      </c>
      <c r="I72" s="258" t="s">
        <v>4048</v>
      </c>
      <c r="J72" s="256">
        <v>5000</v>
      </c>
      <c r="K72" s="257">
        <v>22951</v>
      </c>
      <c r="L72" s="258" t="s">
        <v>1371</v>
      </c>
      <c r="M72" s="260" t="s">
        <v>4047</v>
      </c>
      <c r="N72" s="672"/>
      <c r="O72" s="257" t="s">
        <v>1291</v>
      </c>
      <c r="P72" s="257"/>
      <c r="Q72" s="257"/>
      <c r="R72" s="257">
        <v>43829</v>
      </c>
      <c r="S72" s="256">
        <v>5000</v>
      </c>
      <c r="T72" s="256"/>
      <c r="U72" s="805" t="s">
        <v>1568</v>
      </c>
      <c r="V72" s="256"/>
      <c r="W72" s="259"/>
      <c r="X72" s="680" t="s">
        <v>1831</v>
      </c>
      <c r="Y72" s="260" t="s">
        <v>4046</v>
      </c>
      <c r="Z72" s="672">
        <v>294</v>
      </c>
      <c r="AA72" s="261">
        <v>899</v>
      </c>
      <c r="AB72" s="329">
        <f t="shared" si="14"/>
        <v>86.428571428571431</v>
      </c>
      <c r="AC72" s="329">
        <f t="shared" si="15"/>
        <v>1354.3142857142855</v>
      </c>
      <c r="AD72" s="340">
        <f t="shared" si="16"/>
        <v>30.571904761904758</v>
      </c>
      <c r="AE72" s="341">
        <f t="shared" si="12"/>
        <v>30</v>
      </c>
      <c r="AF72" s="340">
        <f t="shared" si="13"/>
        <v>30.343142857142855</v>
      </c>
      <c r="AG72" s="262" t="s">
        <v>1330</v>
      </c>
      <c r="AH72" s="290" t="s">
        <v>2</v>
      </c>
      <c r="AI72" s="846">
        <v>70</v>
      </c>
      <c r="AJ72" s="846">
        <v>15</v>
      </c>
      <c r="AK72" s="792">
        <v>20</v>
      </c>
      <c r="AL72" s="792" t="s">
        <v>2174</v>
      </c>
    </row>
    <row r="73" spans="1:264" s="792" customFormat="1" ht="15.95" customHeight="1">
      <c r="A73" s="256"/>
      <c r="B73" s="257">
        <v>43630</v>
      </c>
      <c r="C73" s="713" t="str">
        <f t="shared" si="18"/>
        <v>*PDR1906-1175*</v>
      </c>
      <c r="D73" s="672" t="s">
        <v>4052</v>
      </c>
      <c r="E73" s="256" t="s">
        <v>4051</v>
      </c>
      <c r="F73" s="256"/>
      <c r="G73" s="297" t="s">
        <v>4050</v>
      </c>
      <c r="H73" s="258" t="s">
        <v>4049</v>
      </c>
      <c r="I73" s="258" t="s">
        <v>4048</v>
      </c>
      <c r="J73" s="256">
        <v>5000</v>
      </c>
      <c r="K73" s="257">
        <v>22951</v>
      </c>
      <c r="L73" s="258" t="s">
        <v>1371</v>
      </c>
      <c r="M73" s="260" t="s">
        <v>4047</v>
      </c>
      <c r="N73" s="672"/>
      <c r="O73" s="257" t="s">
        <v>1291</v>
      </c>
      <c r="P73" s="257"/>
      <c r="Q73" s="257"/>
      <c r="R73" s="257">
        <v>43829</v>
      </c>
      <c r="S73" s="256">
        <v>5000</v>
      </c>
      <c r="T73" s="256"/>
      <c r="U73" s="805" t="s">
        <v>1568</v>
      </c>
      <c r="V73" s="256"/>
      <c r="W73" s="259"/>
      <c r="X73" s="680" t="s">
        <v>1831</v>
      </c>
      <c r="Y73" s="260" t="s">
        <v>4046</v>
      </c>
      <c r="Z73" s="672">
        <v>294</v>
      </c>
      <c r="AA73" s="261">
        <v>899</v>
      </c>
      <c r="AB73" s="329">
        <f t="shared" si="14"/>
        <v>86.428571428571431</v>
      </c>
      <c r="AC73" s="329">
        <f t="shared" si="15"/>
        <v>1440.7428571428568</v>
      </c>
      <c r="AD73" s="340">
        <f t="shared" si="16"/>
        <v>32.012380952380951</v>
      </c>
      <c r="AE73" s="341">
        <f t="shared" ref="AE73:AE83" si="19">FLOOR(AD73,1)</f>
        <v>32</v>
      </c>
      <c r="AF73" s="340">
        <f t="shared" ref="AF73:AF83" si="20">(AE73+((AD73-AE73)*60*0.01))</f>
        <v>32.007428571428569</v>
      </c>
      <c r="AG73" s="262" t="s">
        <v>1330</v>
      </c>
      <c r="AH73" s="290" t="s">
        <v>2</v>
      </c>
      <c r="AI73" s="846">
        <v>70</v>
      </c>
      <c r="AJ73" s="846">
        <v>15</v>
      </c>
      <c r="AK73" s="792">
        <v>20</v>
      </c>
      <c r="AL73" s="792" t="s">
        <v>2174</v>
      </c>
    </row>
    <row r="74" spans="1:264" s="792" customFormat="1" ht="15.95" customHeight="1">
      <c r="A74" s="256"/>
      <c r="B74" s="257">
        <v>43606</v>
      </c>
      <c r="C74" s="713" t="str">
        <f t="shared" si="18"/>
        <v>*PDR1906-0146*</v>
      </c>
      <c r="D74" s="672" t="s">
        <v>4019</v>
      </c>
      <c r="E74" s="256" t="s">
        <v>4020</v>
      </c>
      <c r="F74" s="256"/>
      <c r="G74" s="297" t="s">
        <v>4016</v>
      </c>
      <c r="H74" s="258" t="s">
        <v>1350</v>
      </c>
      <c r="I74" s="258" t="s">
        <v>4015</v>
      </c>
      <c r="J74" s="256">
        <v>3000</v>
      </c>
      <c r="K74" s="257">
        <v>22980</v>
      </c>
      <c r="L74" s="258" t="s">
        <v>1316</v>
      </c>
      <c r="M74" s="260" t="s">
        <v>4014</v>
      </c>
      <c r="N74" s="672"/>
      <c r="O74" s="257" t="s">
        <v>1291</v>
      </c>
      <c r="P74" s="257"/>
      <c r="Q74" s="257"/>
      <c r="R74" s="257">
        <v>43829</v>
      </c>
      <c r="S74" s="256">
        <v>3003</v>
      </c>
      <c r="T74" s="256"/>
      <c r="U74" s="805" t="s">
        <v>1568</v>
      </c>
      <c r="V74" s="256"/>
      <c r="W74" s="259"/>
      <c r="X74" s="680" t="s">
        <v>1829</v>
      </c>
      <c r="Y74" s="260" t="s">
        <v>1785</v>
      </c>
      <c r="Z74" s="672">
        <v>498</v>
      </c>
      <c r="AA74" s="261">
        <v>1279</v>
      </c>
      <c r="AB74" s="329">
        <f t="shared" ref="AB74:AB83" si="21">S74/AI74+AJ74</f>
        <v>57.9</v>
      </c>
      <c r="AC74" s="329">
        <f t="shared" si="15"/>
        <v>1498.6428571428569</v>
      </c>
      <c r="AD74" s="340">
        <f t="shared" ref="AD74:AD83" si="22">(8+(AC74/60))</f>
        <v>32.977380952380948</v>
      </c>
      <c r="AE74" s="341">
        <f t="shared" si="19"/>
        <v>32</v>
      </c>
      <c r="AF74" s="340">
        <f t="shared" si="20"/>
        <v>32.58642857142857</v>
      </c>
      <c r="AG74" s="262" t="s">
        <v>1330</v>
      </c>
      <c r="AH74" s="846" t="s">
        <v>2</v>
      </c>
      <c r="AI74" s="846">
        <v>70</v>
      </c>
      <c r="AJ74" s="846">
        <v>15</v>
      </c>
      <c r="AK74" s="792">
        <v>20</v>
      </c>
      <c r="AL74" s="792">
        <v>0</v>
      </c>
    </row>
    <row r="75" spans="1:264" s="792" customFormat="1" ht="15.95" customHeight="1">
      <c r="A75" s="256"/>
      <c r="B75" s="257">
        <v>43626</v>
      </c>
      <c r="C75" s="713" t="str">
        <f t="shared" si="18"/>
        <v>*PDR1911-0047*</v>
      </c>
      <c r="D75" s="672" t="s">
        <v>3740</v>
      </c>
      <c r="E75" s="256" t="s">
        <v>3739</v>
      </c>
      <c r="F75" s="256"/>
      <c r="G75" s="297" t="s">
        <v>1498</v>
      </c>
      <c r="H75" s="258" t="s">
        <v>1350</v>
      </c>
      <c r="I75" s="258" t="s">
        <v>1848</v>
      </c>
      <c r="J75" s="256">
        <v>1500</v>
      </c>
      <c r="K75" s="257">
        <v>22951</v>
      </c>
      <c r="L75" s="258" t="s">
        <v>1695</v>
      </c>
      <c r="M75" s="260" t="s">
        <v>1521</v>
      </c>
      <c r="N75" s="672"/>
      <c r="O75" s="257" t="s">
        <v>1291</v>
      </c>
      <c r="P75" s="257"/>
      <c r="Q75" s="257"/>
      <c r="R75" s="257">
        <v>43829</v>
      </c>
      <c r="S75" s="256">
        <v>1500</v>
      </c>
      <c r="T75" s="256"/>
      <c r="U75" s="805" t="s">
        <v>1568</v>
      </c>
      <c r="V75" s="256"/>
      <c r="W75" s="259"/>
      <c r="X75" s="680" t="s">
        <v>1828</v>
      </c>
      <c r="Y75" s="260" t="s">
        <v>1380</v>
      </c>
      <c r="Z75" s="672">
        <v>550</v>
      </c>
      <c r="AA75" s="261">
        <v>1293</v>
      </c>
      <c r="AB75" s="329">
        <f t="shared" si="21"/>
        <v>36.428571428571431</v>
      </c>
      <c r="AC75" s="329">
        <f t="shared" si="15"/>
        <v>1535.0714285714282</v>
      </c>
      <c r="AD75" s="340">
        <f t="shared" si="22"/>
        <v>33.584523809523802</v>
      </c>
      <c r="AE75" s="341">
        <f t="shared" si="19"/>
        <v>33</v>
      </c>
      <c r="AF75" s="340">
        <f t="shared" si="20"/>
        <v>33.350714285714282</v>
      </c>
      <c r="AG75" s="262" t="s">
        <v>1330</v>
      </c>
      <c r="AH75" s="290" t="s">
        <v>2</v>
      </c>
      <c r="AI75" s="846">
        <v>70</v>
      </c>
      <c r="AJ75" s="846">
        <v>15</v>
      </c>
      <c r="AK75" s="792">
        <v>10</v>
      </c>
      <c r="AL75" s="792" t="s">
        <v>3738</v>
      </c>
    </row>
    <row r="76" spans="1:264" s="792" customFormat="1" ht="18" customHeight="1">
      <c r="A76" s="256"/>
      <c r="B76" s="257">
        <v>43610</v>
      </c>
      <c r="C76" s="713" t="str">
        <f t="shared" si="18"/>
        <v>*PDR1906-0307*</v>
      </c>
      <c r="D76" s="672" t="s">
        <v>2850</v>
      </c>
      <c r="E76" s="256" t="s">
        <v>2849</v>
      </c>
      <c r="F76" s="256"/>
      <c r="G76" s="297" t="s">
        <v>1899</v>
      </c>
      <c r="H76" s="258" t="s">
        <v>1320</v>
      </c>
      <c r="I76" s="258" t="s">
        <v>1898</v>
      </c>
      <c r="J76" s="256">
        <v>200</v>
      </c>
      <c r="K76" s="257">
        <v>22798</v>
      </c>
      <c r="L76" s="258" t="s">
        <v>1316</v>
      </c>
      <c r="M76" s="260" t="s">
        <v>1897</v>
      </c>
      <c r="N76" s="672"/>
      <c r="O76" s="257" t="s">
        <v>1291</v>
      </c>
      <c r="P76" s="257"/>
      <c r="Q76" s="257"/>
      <c r="R76" s="257">
        <v>43829</v>
      </c>
      <c r="S76" s="256">
        <v>203</v>
      </c>
      <c r="T76" s="256"/>
      <c r="U76" s="805" t="s">
        <v>1568</v>
      </c>
      <c r="V76" s="256"/>
      <c r="W76" s="259"/>
      <c r="X76" s="680" t="s">
        <v>1828</v>
      </c>
      <c r="Y76" s="260" t="s">
        <v>346</v>
      </c>
      <c r="Z76" s="672">
        <v>916</v>
      </c>
      <c r="AA76" s="261">
        <v>2125</v>
      </c>
      <c r="AB76" s="329">
        <f t="shared" si="21"/>
        <v>17.899999999999999</v>
      </c>
      <c r="AC76" s="329">
        <f t="shared" si="15"/>
        <v>1552.9714285714283</v>
      </c>
      <c r="AD76" s="340">
        <f t="shared" si="22"/>
        <v>33.882857142857134</v>
      </c>
      <c r="AE76" s="341">
        <f t="shared" si="19"/>
        <v>33</v>
      </c>
      <c r="AF76" s="340">
        <f t="shared" si="20"/>
        <v>33.529714285714277</v>
      </c>
      <c r="AG76" s="262" t="s">
        <v>1330</v>
      </c>
      <c r="AH76" s="255" t="s">
        <v>2</v>
      </c>
      <c r="AI76" s="846">
        <v>70</v>
      </c>
      <c r="AJ76" s="255">
        <v>15</v>
      </c>
      <c r="AK76" s="255">
        <v>10</v>
      </c>
      <c r="AL76" s="255" t="s">
        <v>1896</v>
      </c>
    </row>
    <row r="77" spans="1:264" s="792" customFormat="1" ht="18" customHeight="1">
      <c r="A77" s="256"/>
      <c r="B77" s="257">
        <v>43637</v>
      </c>
      <c r="C77" s="713" t="str">
        <f t="shared" si="18"/>
        <v>*PDR1906-1425*</v>
      </c>
      <c r="D77" s="672" t="s">
        <v>4556</v>
      </c>
      <c r="E77" s="256" t="s">
        <v>4544</v>
      </c>
      <c r="F77" s="256"/>
      <c r="G77" s="297" t="s">
        <v>4552</v>
      </c>
      <c r="H77" s="258" t="s">
        <v>1332</v>
      </c>
      <c r="I77" s="258" t="s">
        <v>4551</v>
      </c>
      <c r="J77" s="256">
        <v>1000</v>
      </c>
      <c r="K77" s="257">
        <v>22822</v>
      </c>
      <c r="L77" s="258" t="s">
        <v>1860</v>
      </c>
      <c r="M77" s="260" t="s">
        <v>4550</v>
      </c>
      <c r="N77" s="672"/>
      <c r="O77" s="257" t="s">
        <v>1291</v>
      </c>
      <c r="P77" s="257"/>
      <c r="Q77" s="257"/>
      <c r="R77" s="257">
        <v>43829</v>
      </c>
      <c r="S77" s="256">
        <v>1000</v>
      </c>
      <c r="T77" s="256"/>
      <c r="U77" s="805" t="s">
        <v>4543</v>
      </c>
      <c r="V77" s="256"/>
      <c r="W77" s="259"/>
      <c r="X77" s="680" t="s">
        <v>1829</v>
      </c>
      <c r="Y77" s="260" t="s">
        <v>1336</v>
      </c>
      <c r="Z77" s="672">
        <v>445</v>
      </c>
      <c r="AA77" s="261">
        <v>1311</v>
      </c>
      <c r="AB77" s="329">
        <f t="shared" si="21"/>
        <v>29.285714285714285</v>
      </c>
      <c r="AC77" s="329">
        <f t="shared" si="15"/>
        <v>1582.2571428571425</v>
      </c>
      <c r="AD77" s="340">
        <f t="shared" si="22"/>
        <v>34.370952380952374</v>
      </c>
      <c r="AE77" s="341">
        <f t="shared" si="19"/>
        <v>34</v>
      </c>
      <c r="AF77" s="340">
        <f t="shared" si="20"/>
        <v>34.222571428571428</v>
      </c>
      <c r="AG77" s="262" t="s">
        <v>1330</v>
      </c>
      <c r="AH77" s="846" t="s">
        <v>2</v>
      </c>
      <c r="AI77" s="846">
        <v>70</v>
      </c>
      <c r="AJ77" s="846">
        <v>15</v>
      </c>
      <c r="AK77" s="792">
        <v>20</v>
      </c>
      <c r="AL77" s="792" t="s">
        <v>4549</v>
      </c>
    </row>
    <row r="78" spans="1:264" s="792" customFormat="1" ht="18" customHeight="1">
      <c r="A78" s="256"/>
      <c r="B78" s="257">
        <v>43637</v>
      </c>
      <c r="C78" s="713" t="str">
        <f t="shared" si="18"/>
        <v>*PDR1906-1426*</v>
      </c>
      <c r="D78" s="672" t="s">
        <v>4555</v>
      </c>
      <c r="E78" s="256" t="s">
        <v>4544</v>
      </c>
      <c r="F78" s="256"/>
      <c r="G78" s="297" t="s">
        <v>4552</v>
      </c>
      <c r="H78" s="258" t="s">
        <v>1332</v>
      </c>
      <c r="I78" s="258" t="s">
        <v>4551</v>
      </c>
      <c r="J78" s="256">
        <v>1000</v>
      </c>
      <c r="K78" s="257">
        <v>22822</v>
      </c>
      <c r="L78" s="258" t="s">
        <v>1860</v>
      </c>
      <c r="M78" s="260" t="s">
        <v>4550</v>
      </c>
      <c r="N78" s="672"/>
      <c r="O78" s="257" t="s">
        <v>1291</v>
      </c>
      <c r="P78" s="257"/>
      <c r="Q78" s="257"/>
      <c r="R78" s="257">
        <v>43829</v>
      </c>
      <c r="S78" s="256">
        <v>1000</v>
      </c>
      <c r="T78" s="256"/>
      <c r="U78" s="805" t="s">
        <v>4543</v>
      </c>
      <c r="V78" s="256"/>
      <c r="W78" s="259"/>
      <c r="X78" s="680" t="s">
        <v>1829</v>
      </c>
      <c r="Y78" s="260" t="s">
        <v>1336</v>
      </c>
      <c r="Z78" s="672">
        <v>445</v>
      </c>
      <c r="AA78" s="261">
        <v>1311</v>
      </c>
      <c r="AB78" s="329">
        <f t="shared" si="21"/>
        <v>29.285714285714285</v>
      </c>
      <c r="AC78" s="329">
        <f t="shared" si="15"/>
        <v>1611.5428571428567</v>
      </c>
      <c r="AD78" s="340">
        <f t="shared" si="22"/>
        <v>34.859047619047615</v>
      </c>
      <c r="AE78" s="341">
        <f t="shared" si="19"/>
        <v>34</v>
      </c>
      <c r="AF78" s="340">
        <f t="shared" si="20"/>
        <v>34.515428571428572</v>
      </c>
      <c r="AG78" s="262" t="s">
        <v>1330</v>
      </c>
      <c r="AH78" s="846" t="s">
        <v>2</v>
      </c>
      <c r="AI78" s="846">
        <v>70</v>
      </c>
      <c r="AJ78" s="846">
        <v>15</v>
      </c>
      <c r="AK78" s="792">
        <v>20</v>
      </c>
      <c r="AL78" s="792" t="s">
        <v>4549</v>
      </c>
    </row>
    <row r="79" spans="1:264" s="792" customFormat="1" ht="18" customHeight="1">
      <c r="A79" s="256"/>
      <c r="B79" s="257">
        <v>43637</v>
      </c>
      <c r="C79" s="713" t="str">
        <f t="shared" si="18"/>
        <v>*PDR1906-1427*</v>
      </c>
      <c r="D79" s="672" t="s">
        <v>4554</v>
      </c>
      <c r="E79" s="256" t="s">
        <v>4544</v>
      </c>
      <c r="F79" s="256"/>
      <c r="G79" s="297" t="s">
        <v>4552</v>
      </c>
      <c r="H79" s="258" t="s">
        <v>1332</v>
      </c>
      <c r="I79" s="258" t="s">
        <v>4551</v>
      </c>
      <c r="J79" s="256">
        <v>1000</v>
      </c>
      <c r="K79" s="257">
        <v>22822</v>
      </c>
      <c r="L79" s="258" t="s">
        <v>1860</v>
      </c>
      <c r="M79" s="260" t="s">
        <v>4550</v>
      </c>
      <c r="N79" s="672"/>
      <c r="O79" s="257" t="s">
        <v>1291</v>
      </c>
      <c r="P79" s="257"/>
      <c r="Q79" s="257"/>
      <c r="R79" s="257">
        <v>43829</v>
      </c>
      <c r="S79" s="256">
        <v>1000</v>
      </c>
      <c r="T79" s="256"/>
      <c r="U79" s="805" t="s">
        <v>4543</v>
      </c>
      <c r="V79" s="256"/>
      <c r="W79" s="259"/>
      <c r="X79" s="680" t="s">
        <v>1829</v>
      </c>
      <c r="Y79" s="260" t="s">
        <v>1336</v>
      </c>
      <c r="Z79" s="672">
        <v>445</v>
      </c>
      <c r="AA79" s="261">
        <v>1311</v>
      </c>
      <c r="AB79" s="329">
        <f t="shared" si="21"/>
        <v>29.285714285714285</v>
      </c>
      <c r="AC79" s="329">
        <f t="shared" si="15"/>
        <v>1640.828571428571</v>
      </c>
      <c r="AD79" s="340">
        <f t="shared" si="22"/>
        <v>35.347142857142849</v>
      </c>
      <c r="AE79" s="341">
        <f t="shared" si="19"/>
        <v>35</v>
      </c>
      <c r="AF79" s="340">
        <f t="shared" si="20"/>
        <v>35.208285714285708</v>
      </c>
      <c r="AG79" s="262" t="s">
        <v>1330</v>
      </c>
      <c r="AH79" s="846" t="s">
        <v>2</v>
      </c>
      <c r="AI79" s="846">
        <v>70</v>
      </c>
      <c r="AJ79" s="846">
        <v>15</v>
      </c>
      <c r="AK79" s="792">
        <v>20</v>
      </c>
      <c r="AL79" s="792" t="s">
        <v>4549</v>
      </c>
    </row>
    <row r="80" spans="1:264" s="792" customFormat="1" ht="18" customHeight="1">
      <c r="A80" s="256"/>
      <c r="B80" s="257">
        <v>43637</v>
      </c>
      <c r="C80" s="713" t="str">
        <f t="shared" si="18"/>
        <v>*PDR1906-1428*</v>
      </c>
      <c r="D80" s="672" t="s">
        <v>4553</v>
      </c>
      <c r="E80" s="256" t="s">
        <v>4544</v>
      </c>
      <c r="F80" s="256"/>
      <c r="G80" s="297" t="s">
        <v>4552</v>
      </c>
      <c r="H80" s="258" t="s">
        <v>1332</v>
      </c>
      <c r="I80" s="258" t="s">
        <v>4551</v>
      </c>
      <c r="J80" s="256">
        <v>1000</v>
      </c>
      <c r="K80" s="257">
        <v>22822</v>
      </c>
      <c r="L80" s="258" t="s">
        <v>1860</v>
      </c>
      <c r="M80" s="260" t="s">
        <v>4550</v>
      </c>
      <c r="N80" s="672"/>
      <c r="O80" s="257" t="s">
        <v>1291</v>
      </c>
      <c r="P80" s="257"/>
      <c r="Q80" s="257"/>
      <c r="R80" s="257">
        <v>43829</v>
      </c>
      <c r="S80" s="256">
        <v>1000</v>
      </c>
      <c r="T80" s="256"/>
      <c r="U80" s="805" t="s">
        <v>4543</v>
      </c>
      <c r="V80" s="256"/>
      <c r="W80" s="259"/>
      <c r="X80" s="680" t="s">
        <v>1829</v>
      </c>
      <c r="Y80" s="260" t="s">
        <v>1336</v>
      </c>
      <c r="Z80" s="672">
        <v>445</v>
      </c>
      <c r="AA80" s="261">
        <v>1311</v>
      </c>
      <c r="AB80" s="329">
        <f t="shared" si="21"/>
        <v>29.285714285714285</v>
      </c>
      <c r="AC80" s="329">
        <f t="shared" si="15"/>
        <v>1670.1142857142852</v>
      </c>
      <c r="AD80" s="340">
        <f t="shared" si="22"/>
        <v>35.835238095238083</v>
      </c>
      <c r="AE80" s="341">
        <f t="shared" si="19"/>
        <v>35</v>
      </c>
      <c r="AF80" s="340">
        <f t="shared" si="20"/>
        <v>35.501142857142852</v>
      </c>
      <c r="AG80" s="262" t="s">
        <v>1330</v>
      </c>
      <c r="AH80" s="846" t="s">
        <v>2</v>
      </c>
      <c r="AI80" s="846">
        <v>70</v>
      </c>
      <c r="AJ80" s="846">
        <v>15</v>
      </c>
      <c r="AK80" s="792">
        <v>20</v>
      </c>
      <c r="AL80" s="792" t="s">
        <v>4549</v>
      </c>
    </row>
    <row r="81" spans="1:38" s="792" customFormat="1" ht="18" customHeight="1">
      <c r="A81" s="256"/>
      <c r="B81" s="257">
        <v>43637</v>
      </c>
      <c r="C81" s="713" t="str">
        <f t="shared" si="18"/>
        <v>*PDR1906-1429*</v>
      </c>
      <c r="D81" s="672" t="s">
        <v>4548</v>
      </c>
      <c r="E81" s="256" t="s">
        <v>4544</v>
      </c>
      <c r="F81" s="256"/>
      <c r="G81" s="297" t="s">
        <v>1331</v>
      </c>
      <c r="H81" s="258" t="s">
        <v>1332</v>
      </c>
      <c r="I81" s="258" t="s">
        <v>1449</v>
      </c>
      <c r="J81" s="256">
        <v>1000</v>
      </c>
      <c r="K81" s="257">
        <v>22822</v>
      </c>
      <c r="L81" s="258" t="s">
        <v>1541</v>
      </c>
      <c r="M81" s="260" t="s">
        <v>1292</v>
      </c>
      <c r="N81" s="672"/>
      <c r="O81" s="257" t="s">
        <v>1291</v>
      </c>
      <c r="P81" s="257"/>
      <c r="Q81" s="257"/>
      <c r="R81" s="257">
        <v>43829</v>
      </c>
      <c r="S81" s="256">
        <v>1000</v>
      </c>
      <c r="T81" s="256"/>
      <c r="U81" s="805" t="s">
        <v>4543</v>
      </c>
      <c r="V81" s="256"/>
      <c r="W81" s="259"/>
      <c r="X81" s="680" t="s">
        <v>1829</v>
      </c>
      <c r="Y81" s="260" t="s">
        <v>1336</v>
      </c>
      <c r="Z81" s="672">
        <v>434</v>
      </c>
      <c r="AA81" s="261">
        <v>1185</v>
      </c>
      <c r="AB81" s="329">
        <f t="shared" si="21"/>
        <v>29.285714285714285</v>
      </c>
      <c r="AC81" s="329">
        <f t="shared" si="15"/>
        <v>1699.3999999999994</v>
      </c>
      <c r="AD81" s="340">
        <f t="shared" si="22"/>
        <v>36.323333333333323</v>
      </c>
      <c r="AE81" s="341">
        <f t="shared" si="19"/>
        <v>36</v>
      </c>
      <c r="AF81" s="340">
        <f t="shared" si="20"/>
        <v>36.193999999999996</v>
      </c>
      <c r="AG81" s="262" t="s">
        <v>1330</v>
      </c>
      <c r="AH81" s="846" t="s">
        <v>2</v>
      </c>
      <c r="AI81" s="846">
        <v>70</v>
      </c>
      <c r="AJ81" s="846">
        <v>15</v>
      </c>
      <c r="AK81" s="792">
        <v>20</v>
      </c>
      <c r="AL81" s="792" t="s">
        <v>2333</v>
      </c>
    </row>
    <row r="82" spans="1:38" s="792" customFormat="1" ht="18" customHeight="1">
      <c r="A82" s="256"/>
      <c r="B82" s="257">
        <v>43637</v>
      </c>
      <c r="C82" s="713" t="str">
        <f t="shared" si="18"/>
        <v>*PDR1906-1430*</v>
      </c>
      <c r="D82" s="672" t="s">
        <v>4547</v>
      </c>
      <c r="E82" s="256" t="s">
        <v>4544</v>
      </c>
      <c r="F82" s="256"/>
      <c r="G82" s="297" t="s">
        <v>1331</v>
      </c>
      <c r="H82" s="258" t="s">
        <v>1332</v>
      </c>
      <c r="I82" s="258" t="s">
        <v>1449</v>
      </c>
      <c r="J82" s="256">
        <v>1000</v>
      </c>
      <c r="K82" s="257">
        <v>22822</v>
      </c>
      <c r="L82" s="258" t="s">
        <v>1541</v>
      </c>
      <c r="M82" s="260" t="s">
        <v>1292</v>
      </c>
      <c r="N82" s="672"/>
      <c r="O82" s="257" t="s">
        <v>1291</v>
      </c>
      <c r="P82" s="257"/>
      <c r="Q82" s="257"/>
      <c r="R82" s="257">
        <v>43829</v>
      </c>
      <c r="S82" s="256">
        <v>1000</v>
      </c>
      <c r="T82" s="256"/>
      <c r="U82" s="805" t="s">
        <v>4543</v>
      </c>
      <c r="V82" s="256"/>
      <c r="W82" s="259"/>
      <c r="X82" s="680" t="s">
        <v>1829</v>
      </c>
      <c r="Y82" s="260" t="s">
        <v>1336</v>
      </c>
      <c r="Z82" s="672">
        <v>434</v>
      </c>
      <c r="AA82" s="261">
        <v>1185</v>
      </c>
      <c r="AB82" s="329">
        <f t="shared" si="21"/>
        <v>29.285714285714285</v>
      </c>
      <c r="AC82" s="329">
        <f t="shared" si="15"/>
        <v>1728.6857142857136</v>
      </c>
      <c r="AD82" s="340">
        <f t="shared" si="22"/>
        <v>36.811428571428564</v>
      </c>
      <c r="AE82" s="341">
        <f t="shared" si="19"/>
        <v>36</v>
      </c>
      <c r="AF82" s="340">
        <f t="shared" si="20"/>
        <v>36.48685714285714</v>
      </c>
      <c r="AG82" s="262" t="s">
        <v>1330</v>
      </c>
      <c r="AH82" s="846" t="s">
        <v>2</v>
      </c>
      <c r="AI82" s="846">
        <v>70</v>
      </c>
      <c r="AJ82" s="846">
        <v>15</v>
      </c>
      <c r="AK82" s="792">
        <v>20</v>
      </c>
      <c r="AL82" s="792" t="s">
        <v>2333</v>
      </c>
    </row>
    <row r="83" spans="1:38" s="792" customFormat="1" ht="18" customHeight="1">
      <c r="A83" s="256"/>
      <c r="B83" s="257">
        <v>43637</v>
      </c>
      <c r="C83" s="713" t="str">
        <f t="shared" si="18"/>
        <v>*PDR1906-1431*</v>
      </c>
      <c r="D83" s="672" t="s">
        <v>4546</v>
      </c>
      <c r="E83" s="256" t="s">
        <v>4544</v>
      </c>
      <c r="F83" s="256"/>
      <c r="G83" s="297" t="s">
        <v>1331</v>
      </c>
      <c r="H83" s="258" t="s">
        <v>1332</v>
      </c>
      <c r="I83" s="258" t="s">
        <v>1449</v>
      </c>
      <c r="J83" s="256">
        <v>1000</v>
      </c>
      <c r="K83" s="257">
        <v>22822</v>
      </c>
      <c r="L83" s="258" t="s">
        <v>1541</v>
      </c>
      <c r="M83" s="260" t="s">
        <v>1292</v>
      </c>
      <c r="N83" s="672"/>
      <c r="O83" s="257" t="s">
        <v>1291</v>
      </c>
      <c r="P83" s="257"/>
      <c r="Q83" s="257"/>
      <c r="R83" s="257">
        <v>43829</v>
      </c>
      <c r="S83" s="256">
        <v>1000</v>
      </c>
      <c r="T83" s="256"/>
      <c r="U83" s="805" t="s">
        <v>4543</v>
      </c>
      <c r="V83" s="256"/>
      <c r="W83" s="259"/>
      <c r="X83" s="680" t="s">
        <v>1829</v>
      </c>
      <c r="Y83" s="260" t="s">
        <v>1336</v>
      </c>
      <c r="Z83" s="672">
        <v>434</v>
      </c>
      <c r="AA83" s="261">
        <v>1185</v>
      </c>
      <c r="AB83" s="329">
        <f t="shared" si="21"/>
        <v>29.285714285714285</v>
      </c>
      <c r="AC83" s="329">
        <f t="shared" si="15"/>
        <v>1757.9714285714279</v>
      </c>
      <c r="AD83" s="340">
        <f t="shared" si="22"/>
        <v>37.299523809523798</v>
      </c>
      <c r="AE83" s="341">
        <f t="shared" si="19"/>
        <v>37</v>
      </c>
      <c r="AF83" s="340">
        <f t="shared" si="20"/>
        <v>37.179714285714276</v>
      </c>
      <c r="AG83" s="262" t="s">
        <v>1330</v>
      </c>
      <c r="AH83" s="846" t="s">
        <v>2</v>
      </c>
      <c r="AI83" s="846">
        <v>70</v>
      </c>
      <c r="AJ83" s="846">
        <v>15</v>
      </c>
      <c r="AK83" s="792">
        <v>20</v>
      </c>
      <c r="AL83" s="792" t="s">
        <v>2333</v>
      </c>
    </row>
    <row r="84" spans="1:38" s="792" customFormat="1" ht="18" customHeight="1">
      <c r="A84" s="256"/>
      <c r="B84" s="257">
        <v>43637</v>
      </c>
      <c r="C84" s="713" t="str">
        <f t="shared" si="18"/>
        <v>*PDR1906-1432*</v>
      </c>
      <c r="D84" s="672" t="s">
        <v>4545</v>
      </c>
      <c r="E84" s="256" t="s">
        <v>4544</v>
      </c>
      <c r="F84" s="256"/>
      <c r="G84" s="297" t="s">
        <v>1331</v>
      </c>
      <c r="H84" s="258" t="s">
        <v>1332</v>
      </c>
      <c r="I84" s="258" t="s">
        <v>1449</v>
      </c>
      <c r="J84" s="256">
        <v>1000</v>
      </c>
      <c r="K84" s="257">
        <v>22822</v>
      </c>
      <c r="L84" s="258" t="s">
        <v>1541</v>
      </c>
      <c r="M84" s="260" t="s">
        <v>1292</v>
      </c>
      <c r="N84" s="672"/>
      <c r="O84" s="257" t="s">
        <v>1291</v>
      </c>
      <c r="P84" s="257"/>
      <c r="Q84" s="257"/>
      <c r="R84" s="257">
        <v>43829</v>
      </c>
      <c r="S84" s="256">
        <v>1000</v>
      </c>
      <c r="T84" s="256"/>
      <c r="U84" s="805" t="s">
        <v>4543</v>
      </c>
      <c r="V84" s="256"/>
      <c r="W84" s="259"/>
      <c r="X84" s="680" t="s">
        <v>1829</v>
      </c>
      <c r="Y84" s="260" t="s">
        <v>1336</v>
      </c>
      <c r="Z84" s="672">
        <v>434</v>
      </c>
      <c r="AA84" s="261">
        <v>1185</v>
      </c>
      <c r="AB84" s="329">
        <f t="shared" ref="AB84:AB108" si="23">S84/AI84+AJ84</f>
        <v>29.285714285714285</v>
      </c>
      <c r="AC84" s="329">
        <f t="shared" ref="AC84:AC108" si="24">AB84+AC83</f>
        <v>1787.2571428571421</v>
      </c>
      <c r="AD84" s="340">
        <f t="shared" ref="AD84:AD108" si="25">(8+(AC84/60))</f>
        <v>37.787619047619032</v>
      </c>
      <c r="AE84" s="341">
        <f t="shared" ref="AE84:AE108" si="26">FLOOR(AD84,1)</f>
        <v>37</v>
      </c>
      <c r="AF84" s="340">
        <f t="shared" ref="AF84:AF108" si="27">(AE84+((AD84-AE84)*60*0.01))</f>
        <v>37.47257142857142</v>
      </c>
      <c r="AG84" s="262" t="s">
        <v>1330</v>
      </c>
      <c r="AH84" s="846" t="s">
        <v>2</v>
      </c>
      <c r="AI84" s="846">
        <v>70</v>
      </c>
      <c r="AJ84" s="846">
        <v>15</v>
      </c>
      <c r="AK84" s="792">
        <v>20</v>
      </c>
      <c r="AL84" s="792" t="s">
        <v>2333</v>
      </c>
    </row>
    <row r="85" spans="1:38" s="792" customFormat="1" ht="18" customHeight="1">
      <c r="A85" s="256"/>
      <c r="B85" s="257">
        <v>43642</v>
      </c>
      <c r="C85" s="713" t="str">
        <f>"*"&amp;D85&amp;"*"</f>
        <v>*PDR1907-0258*</v>
      </c>
      <c r="D85" s="672" t="s">
        <v>5026</v>
      </c>
      <c r="E85" s="256" t="s">
        <v>5025</v>
      </c>
      <c r="F85" s="256"/>
      <c r="G85" s="297" t="s">
        <v>1592</v>
      </c>
      <c r="H85" s="258" t="s">
        <v>1303</v>
      </c>
      <c r="I85" s="258" t="s">
        <v>1591</v>
      </c>
      <c r="J85" s="256">
        <v>2500</v>
      </c>
      <c r="K85" s="257">
        <v>22951</v>
      </c>
      <c r="L85" s="258" t="s">
        <v>1590</v>
      </c>
      <c r="M85" s="260" t="s">
        <v>1589</v>
      </c>
      <c r="N85" s="672"/>
      <c r="O85" s="257" t="s">
        <v>1291</v>
      </c>
      <c r="P85" s="257"/>
      <c r="Q85" s="257"/>
      <c r="R85" s="257">
        <v>43829</v>
      </c>
      <c r="S85" s="256">
        <v>2500</v>
      </c>
      <c r="T85" s="256"/>
      <c r="U85" s="805" t="s">
        <v>1568</v>
      </c>
      <c r="V85" s="256"/>
      <c r="W85" s="259"/>
      <c r="X85" s="680" t="s">
        <v>1828</v>
      </c>
      <c r="Y85" s="260" t="s">
        <v>1380</v>
      </c>
      <c r="Z85" s="672">
        <v>550</v>
      </c>
      <c r="AA85" s="261">
        <v>1293</v>
      </c>
      <c r="AB85" s="1319">
        <f>S85/AI85+AJ85</f>
        <v>50.714285714285715</v>
      </c>
      <c r="AC85" s="1319">
        <f>AB85+AC27</f>
        <v>399.62857142857138</v>
      </c>
      <c r="AD85" s="262">
        <f>(8+(AC85/60))</f>
        <v>14.660476190476189</v>
      </c>
      <c r="AE85" s="1320">
        <f>FLOOR(AD85,1)</f>
        <v>14</v>
      </c>
      <c r="AF85" s="262">
        <f>(AE85+((AD85-AE85)*60*0.01))</f>
        <v>14.396285714285714</v>
      </c>
      <c r="AG85" s="262" t="s">
        <v>1330</v>
      </c>
      <c r="AH85" s="846" t="s">
        <v>2</v>
      </c>
      <c r="AI85" s="846">
        <v>70</v>
      </c>
      <c r="AJ85" s="846">
        <v>15</v>
      </c>
      <c r="AK85" s="792">
        <v>10</v>
      </c>
      <c r="AL85" s="792">
        <v>0</v>
      </c>
    </row>
    <row r="86" spans="1:38" s="792" customFormat="1" ht="18" customHeight="1">
      <c r="A86" s="256"/>
      <c r="B86" s="257">
        <v>43637</v>
      </c>
      <c r="C86" s="713" t="str">
        <f t="shared" si="18"/>
        <v>*PDR1911-0067*</v>
      </c>
      <c r="D86" s="672" t="s">
        <v>4534</v>
      </c>
      <c r="E86" s="256" t="s">
        <v>4533</v>
      </c>
      <c r="F86" s="256"/>
      <c r="G86" s="297" t="s">
        <v>3282</v>
      </c>
      <c r="H86" s="258" t="s">
        <v>1303</v>
      </c>
      <c r="I86" s="258" t="s">
        <v>3870</v>
      </c>
      <c r="J86" s="256">
        <v>410</v>
      </c>
      <c r="K86" s="257">
        <v>22951</v>
      </c>
      <c r="L86" s="258" t="s">
        <v>3869</v>
      </c>
      <c r="M86" s="260" t="s">
        <v>3868</v>
      </c>
      <c r="N86" s="672"/>
      <c r="O86" s="257" t="s">
        <v>1291</v>
      </c>
      <c r="P86" s="257"/>
      <c r="Q86" s="257"/>
      <c r="R86" s="257">
        <v>43829</v>
      </c>
      <c r="S86" s="256">
        <v>410</v>
      </c>
      <c r="T86" s="256"/>
      <c r="U86" s="805" t="s">
        <v>1568</v>
      </c>
      <c r="V86" s="256"/>
      <c r="W86" s="259"/>
      <c r="X86" s="680" t="s">
        <v>1828</v>
      </c>
      <c r="Y86" s="260" t="s">
        <v>1304</v>
      </c>
      <c r="Z86" s="672">
        <v>396</v>
      </c>
      <c r="AA86" s="261">
        <v>1685</v>
      </c>
      <c r="AB86" s="329">
        <f t="shared" si="23"/>
        <v>20.857142857142858</v>
      </c>
      <c r="AC86" s="329">
        <f>AB86+AC84</f>
        <v>1808.114285714285</v>
      </c>
      <c r="AD86" s="340">
        <f t="shared" si="25"/>
        <v>38.13523809523808</v>
      </c>
      <c r="AE86" s="341">
        <f t="shared" si="26"/>
        <v>38</v>
      </c>
      <c r="AF86" s="340">
        <f t="shared" si="27"/>
        <v>38.081142857142851</v>
      </c>
      <c r="AG86" s="262" t="s">
        <v>1330</v>
      </c>
      <c r="AH86" s="846" t="s">
        <v>2</v>
      </c>
      <c r="AI86" s="846">
        <v>70</v>
      </c>
      <c r="AJ86" s="846">
        <v>15</v>
      </c>
      <c r="AK86" s="792">
        <v>10</v>
      </c>
      <c r="AL86" s="792" t="s">
        <v>3867</v>
      </c>
    </row>
    <row r="87" spans="1:38" s="792" customFormat="1" ht="16.5" customHeight="1">
      <c r="A87" s="256"/>
      <c r="B87" s="257">
        <v>43633</v>
      </c>
      <c r="C87" s="713" t="str">
        <f t="shared" si="18"/>
        <v>*PDR1911-0065*</v>
      </c>
      <c r="D87" s="672" t="s">
        <v>4218</v>
      </c>
      <c r="E87" s="256" t="s">
        <v>4217</v>
      </c>
      <c r="F87" s="256"/>
      <c r="G87" s="297" t="s">
        <v>3282</v>
      </c>
      <c r="H87" s="258" t="s">
        <v>1303</v>
      </c>
      <c r="I87" s="258" t="s">
        <v>3870</v>
      </c>
      <c r="J87" s="256">
        <v>1500</v>
      </c>
      <c r="K87" s="257">
        <v>22951</v>
      </c>
      <c r="L87" s="258" t="s">
        <v>3869</v>
      </c>
      <c r="M87" s="260" t="s">
        <v>3868</v>
      </c>
      <c r="N87" s="672"/>
      <c r="O87" s="257" t="s">
        <v>1291</v>
      </c>
      <c r="P87" s="257"/>
      <c r="Q87" s="257"/>
      <c r="R87" s="257">
        <v>43829</v>
      </c>
      <c r="S87" s="256">
        <v>1500</v>
      </c>
      <c r="T87" s="256"/>
      <c r="U87" s="805" t="s">
        <v>1568</v>
      </c>
      <c r="V87" s="256"/>
      <c r="W87" s="259"/>
      <c r="X87" s="680" t="s">
        <v>1828</v>
      </c>
      <c r="Y87" s="260" t="s">
        <v>1304</v>
      </c>
      <c r="Z87" s="672">
        <v>396</v>
      </c>
      <c r="AA87" s="261">
        <v>1685</v>
      </c>
      <c r="AB87" s="329">
        <f t="shared" si="23"/>
        <v>36.428571428571431</v>
      </c>
      <c r="AC87" s="329">
        <f t="shared" si="24"/>
        <v>1844.5428571428563</v>
      </c>
      <c r="AD87" s="340">
        <f t="shared" si="25"/>
        <v>38.742380952380941</v>
      </c>
      <c r="AE87" s="341">
        <f t="shared" si="26"/>
        <v>38</v>
      </c>
      <c r="AF87" s="340">
        <f t="shared" si="27"/>
        <v>38.445428571428565</v>
      </c>
      <c r="AG87" s="262" t="s">
        <v>1330</v>
      </c>
      <c r="AH87" s="255" t="s">
        <v>2</v>
      </c>
      <c r="AI87" s="846">
        <v>70</v>
      </c>
      <c r="AJ87" s="846">
        <v>15</v>
      </c>
      <c r="AK87" s="792">
        <v>10</v>
      </c>
      <c r="AL87" s="792" t="s">
        <v>3867</v>
      </c>
    </row>
    <row r="88" spans="1:38" s="792" customFormat="1" ht="15.95" customHeight="1">
      <c r="A88" s="256"/>
      <c r="B88" s="257">
        <v>43628</v>
      </c>
      <c r="C88" s="713" t="str">
        <f t="shared" si="18"/>
        <v>*PDR1911-0048*</v>
      </c>
      <c r="D88" s="672" t="s">
        <v>3886</v>
      </c>
      <c r="E88" s="256" t="s">
        <v>3871</v>
      </c>
      <c r="F88" s="256"/>
      <c r="G88" s="297" t="s">
        <v>3282</v>
      </c>
      <c r="H88" s="258" t="s">
        <v>1303</v>
      </c>
      <c r="I88" s="258" t="s">
        <v>3870</v>
      </c>
      <c r="J88" s="256">
        <v>2120</v>
      </c>
      <c r="K88" s="257">
        <v>22951</v>
      </c>
      <c r="L88" s="258" t="s">
        <v>3869</v>
      </c>
      <c r="M88" s="260" t="s">
        <v>3868</v>
      </c>
      <c r="N88" s="672"/>
      <c r="O88" s="257" t="s">
        <v>1291</v>
      </c>
      <c r="P88" s="257"/>
      <c r="Q88" s="257"/>
      <c r="R88" s="257">
        <v>43829</v>
      </c>
      <c r="S88" s="256">
        <v>2120</v>
      </c>
      <c r="T88" s="256"/>
      <c r="U88" s="805" t="s">
        <v>1568</v>
      </c>
      <c r="V88" s="256"/>
      <c r="W88" s="259"/>
      <c r="X88" s="680" t="s">
        <v>1828</v>
      </c>
      <c r="Y88" s="260" t="s">
        <v>1304</v>
      </c>
      <c r="Z88" s="672">
        <v>396</v>
      </c>
      <c r="AA88" s="261">
        <v>1685</v>
      </c>
      <c r="AB88" s="329">
        <f t="shared" si="23"/>
        <v>45.285714285714285</v>
      </c>
      <c r="AC88" s="329">
        <f t="shared" si="24"/>
        <v>1889.8285714285705</v>
      </c>
      <c r="AD88" s="340">
        <f t="shared" si="25"/>
        <v>39.49714285714284</v>
      </c>
      <c r="AE88" s="341">
        <f t="shared" si="26"/>
        <v>39</v>
      </c>
      <c r="AF88" s="340">
        <f t="shared" si="27"/>
        <v>39.298285714285704</v>
      </c>
      <c r="AG88" s="262" t="s">
        <v>1330</v>
      </c>
      <c r="AH88" s="290" t="s">
        <v>2</v>
      </c>
      <c r="AI88" s="846">
        <v>70</v>
      </c>
      <c r="AJ88" s="846">
        <v>15</v>
      </c>
      <c r="AK88" s="792">
        <v>10</v>
      </c>
      <c r="AL88" s="792" t="s">
        <v>3867</v>
      </c>
    </row>
    <row r="89" spans="1:38" s="792" customFormat="1" ht="15.95" customHeight="1">
      <c r="A89" s="256"/>
      <c r="B89" s="257">
        <v>43628</v>
      </c>
      <c r="C89" s="713" t="str">
        <f t="shared" si="18"/>
        <v>*PDR1911-0049*</v>
      </c>
      <c r="D89" s="672" t="s">
        <v>3885</v>
      </c>
      <c r="E89" s="256" t="s">
        <v>3871</v>
      </c>
      <c r="F89" s="256"/>
      <c r="G89" s="297" t="s">
        <v>3282</v>
      </c>
      <c r="H89" s="258" t="s">
        <v>1303</v>
      </c>
      <c r="I89" s="258" t="s">
        <v>3870</v>
      </c>
      <c r="J89" s="256">
        <v>2120</v>
      </c>
      <c r="K89" s="257">
        <v>22951</v>
      </c>
      <c r="L89" s="258" t="s">
        <v>3869</v>
      </c>
      <c r="M89" s="260" t="s">
        <v>3868</v>
      </c>
      <c r="N89" s="672"/>
      <c r="O89" s="257" t="s">
        <v>1291</v>
      </c>
      <c r="P89" s="257"/>
      <c r="Q89" s="257"/>
      <c r="R89" s="257">
        <v>43829</v>
      </c>
      <c r="S89" s="256">
        <v>2120</v>
      </c>
      <c r="T89" s="256"/>
      <c r="U89" s="805" t="s">
        <v>1568</v>
      </c>
      <c r="V89" s="256"/>
      <c r="W89" s="259"/>
      <c r="X89" s="680" t="s">
        <v>1828</v>
      </c>
      <c r="Y89" s="260" t="s">
        <v>1304</v>
      </c>
      <c r="Z89" s="672">
        <v>396</v>
      </c>
      <c r="AA89" s="261">
        <v>1685</v>
      </c>
      <c r="AB89" s="329">
        <f t="shared" si="23"/>
        <v>45.285714285714285</v>
      </c>
      <c r="AC89" s="329">
        <f t="shared" si="24"/>
        <v>1935.1142857142847</v>
      </c>
      <c r="AD89" s="340">
        <f t="shared" si="25"/>
        <v>40.251904761904747</v>
      </c>
      <c r="AE89" s="341">
        <f t="shared" si="26"/>
        <v>40</v>
      </c>
      <c r="AF89" s="340">
        <f t="shared" si="27"/>
        <v>40.151142857142851</v>
      </c>
      <c r="AG89" s="262" t="s">
        <v>1330</v>
      </c>
      <c r="AH89" s="290" t="s">
        <v>2</v>
      </c>
      <c r="AI89" s="846">
        <v>70</v>
      </c>
      <c r="AJ89" s="846">
        <v>15</v>
      </c>
      <c r="AK89" s="792">
        <v>10</v>
      </c>
      <c r="AL89" s="792" t="s">
        <v>3867</v>
      </c>
    </row>
    <row r="90" spans="1:38" s="792" customFormat="1" ht="15.95" customHeight="1">
      <c r="A90" s="256"/>
      <c r="B90" s="257">
        <v>43628</v>
      </c>
      <c r="C90" s="713" t="str">
        <f t="shared" si="18"/>
        <v>*PDR1911-0050*</v>
      </c>
      <c r="D90" s="672" t="s">
        <v>3884</v>
      </c>
      <c r="E90" s="256" t="s">
        <v>3871</v>
      </c>
      <c r="F90" s="256"/>
      <c r="G90" s="297" t="s">
        <v>3282</v>
      </c>
      <c r="H90" s="258" t="s">
        <v>1303</v>
      </c>
      <c r="I90" s="258" t="s">
        <v>3870</v>
      </c>
      <c r="J90" s="256">
        <v>2120</v>
      </c>
      <c r="K90" s="257">
        <v>22951</v>
      </c>
      <c r="L90" s="258" t="s">
        <v>3869</v>
      </c>
      <c r="M90" s="260" t="s">
        <v>3868</v>
      </c>
      <c r="N90" s="672"/>
      <c r="O90" s="257" t="s">
        <v>1291</v>
      </c>
      <c r="P90" s="257"/>
      <c r="Q90" s="257"/>
      <c r="R90" s="257">
        <v>43829</v>
      </c>
      <c r="S90" s="256">
        <v>2120</v>
      </c>
      <c r="T90" s="256"/>
      <c r="U90" s="805" t="s">
        <v>1568</v>
      </c>
      <c r="V90" s="256"/>
      <c r="W90" s="259"/>
      <c r="X90" s="680" t="s">
        <v>1828</v>
      </c>
      <c r="Y90" s="260" t="s">
        <v>1304</v>
      </c>
      <c r="Z90" s="672">
        <v>396</v>
      </c>
      <c r="AA90" s="261">
        <v>1685</v>
      </c>
      <c r="AB90" s="329">
        <f t="shared" si="23"/>
        <v>45.285714285714285</v>
      </c>
      <c r="AC90" s="329">
        <f t="shared" si="24"/>
        <v>1980.399999999999</v>
      </c>
      <c r="AD90" s="340">
        <f t="shared" si="25"/>
        <v>41.006666666666646</v>
      </c>
      <c r="AE90" s="341">
        <f t="shared" si="26"/>
        <v>41</v>
      </c>
      <c r="AF90" s="340">
        <f t="shared" si="27"/>
        <v>41.003999999999991</v>
      </c>
      <c r="AG90" s="262" t="s">
        <v>1330</v>
      </c>
      <c r="AH90" s="290" t="s">
        <v>2</v>
      </c>
      <c r="AI90" s="846">
        <v>70</v>
      </c>
      <c r="AJ90" s="846">
        <v>15</v>
      </c>
      <c r="AK90" s="792">
        <v>20</v>
      </c>
      <c r="AL90" s="792" t="s">
        <v>2661</v>
      </c>
    </row>
    <row r="91" spans="1:38" s="792" customFormat="1" ht="15.95" customHeight="1">
      <c r="A91" s="256"/>
      <c r="B91" s="257">
        <v>43628</v>
      </c>
      <c r="C91" s="713" t="str">
        <f t="shared" si="18"/>
        <v>*PDR1911-0051*</v>
      </c>
      <c r="D91" s="672" t="s">
        <v>3883</v>
      </c>
      <c r="E91" s="256" t="s">
        <v>3871</v>
      </c>
      <c r="F91" s="256"/>
      <c r="G91" s="297" t="s">
        <v>3282</v>
      </c>
      <c r="H91" s="258" t="s">
        <v>1303</v>
      </c>
      <c r="I91" s="258" t="s">
        <v>3870</v>
      </c>
      <c r="J91" s="256">
        <v>2120</v>
      </c>
      <c r="K91" s="257">
        <v>22951</v>
      </c>
      <c r="L91" s="258" t="s">
        <v>3869</v>
      </c>
      <c r="M91" s="260" t="s">
        <v>3868</v>
      </c>
      <c r="N91" s="672"/>
      <c r="O91" s="257" t="s">
        <v>1291</v>
      </c>
      <c r="P91" s="257"/>
      <c r="Q91" s="257"/>
      <c r="R91" s="257">
        <v>43829</v>
      </c>
      <c r="S91" s="256">
        <v>2120</v>
      </c>
      <c r="T91" s="256"/>
      <c r="U91" s="805" t="s">
        <v>1568</v>
      </c>
      <c r="V91" s="256"/>
      <c r="W91" s="259"/>
      <c r="X91" s="680" t="s">
        <v>1828</v>
      </c>
      <c r="Y91" s="260" t="s">
        <v>1304</v>
      </c>
      <c r="Z91" s="672">
        <v>396</v>
      </c>
      <c r="AA91" s="261">
        <v>1685</v>
      </c>
      <c r="AB91" s="329">
        <f t="shared" si="23"/>
        <v>45.285714285714285</v>
      </c>
      <c r="AC91" s="329">
        <f t="shared" si="24"/>
        <v>2025.6857142857132</v>
      </c>
      <c r="AD91" s="340">
        <f t="shared" si="25"/>
        <v>41.761428571428553</v>
      </c>
      <c r="AE91" s="341">
        <f t="shared" si="26"/>
        <v>41</v>
      </c>
      <c r="AF91" s="340">
        <f t="shared" si="27"/>
        <v>41.456857142857132</v>
      </c>
      <c r="AG91" s="262" t="s">
        <v>1330</v>
      </c>
      <c r="AH91" s="290" t="s">
        <v>2</v>
      </c>
      <c r="AI91" s="846">
        <v>70</v>
      </c>
      <c r="AJ91" s="846">
        <v>15</v>
      </c>
      <c r="AK91" s="792">
        <v>20</v>
      </c>
      <c r="AL91" s="792" t="s">
        <v>2661</v>
      </c>
    </row>
    <row r="92" spans="1:38" s="792" customFormat="1" ht="15.95" customHeight="1">
      <c r="A92" s="256"/>
      <c r="B92" s="257">
        <v>43628</v>
      </c>
      <c r="C92" s="713" t="str">
        <f t="shared" si="18"/>
        <v>*PDR1911-0052*</v>
      </c>
      <c r="D92" s="672" t="s">
        <v>3882</v>
      </c>
      <c r="E92" s="256" t="s">
        <v>3871</v>
      </c>
      <c r="F92" s="256"/>
      <c r="G92" s="297" t="s">
        <v>3282</v>
      </c>
      <c r="H92" s="258" t="s">
        <v>1303</v>
      </c>
      <c r="I92" s="258" t="s">
        <v>3870</v>
      </c>
      <c r="J92" s="256">
        <v>2120</v>
      </c>
      <c r="K92" s="257">
        <v>22951</v>
      </c>
      <c r="L92" s="258" t="s">
        <v>3869</v>
      </c>
      <c r="M92" s="260" t="s">
        <v>3868</v>
      </c>
      <c r="N92" s="672"/>
      <c r="O92" s="257" t="s">
        <v>1291</v>
      </c>
      <c r="P92" s="257"/>
      <c r="Q92" s="257"/>
      <c r="R92" s="257">
        <v>43829</v>
      </c>
      <c r="S92" s="256">
        <v>2120</v>
      </c>
      <c r="T92" s="256"/>
      <c r="U92" s="805" t="s">
        <v>1568</v>
      </c>
      <c r="V92" s="256"/>
      <c r="W92" s="259"/>
      <c r="X92" s="680" t="s">
        <v>1828</v>
      </c>
      <c r="Y92" s="260" t="s">
        <v>1304</v>
      </c>
      <c r="Z92" s="672">
        <v>396</v>
      </c>
      <c r="AA92" s="261">
        <v>1685</v>
      </c>
      <c r="AB92" s="329">
        <f t="shared" si="23"/>
        <v>45.285714285714285</v>
      </c>
      <c r="AC92" s="329">
        <f t="shared" si="24"/>
        <v>2070.9714285714276</v>
      </c>
      <c r="AD92" s="340">
        <f t="shared" si="25"/>
        <v>42.516190476190459</v>
      </c>
      <c r="AE92" s="341">
        <f t="shared" si="26"/>
        <v>42</v>
      </c>
      <c r="AF92" s="340">
        <f t="shared" si="27"/>
        <v>42.309714285714279</v>
      </c>
      <c r="AG92" s="262" t="s">
        <v>1330</v>
      </c>
      <c r="AH92" s="290" t="s">
        <v>2</v>
      </c>
      <c r="AI92" s="846">
        <v>70</v>
      </c>
      <c r="AJ92" s="846">
        <v>15</v>
      </c>
      <c r="AK92" s="792">
        <v>10</v>
      </c>
      <c r="AL92" s="792" t="s">
        <v>3881</v>
      </c>
    </row>
    <row r="93" spans="1:38" s="792" customFormat="1" ht="15.95" customHeight="1">
      <c r="A93" s="256"/>
      <c r="B93" s="257">
        <v>43628</v>
      </c>
      <c r="C93" s="713" t="str">
        <f t="shared" si="18"/>
        <v>*PDR1911-0053*</v>
      </c>
      <c r="D93" s="672" t="s">
        <v>3880</v>
      </c>
      <c r="E93" s="256" t="s">
        <v>3871</v>
      </c>
      <c r="F93" s="256"/>
      <c r="G93" s="297" t="s">
        <v>3282</v>
      </c>
      <c r="H93" s="258" t="s">
        <v>1303</v>
      </c>
      <c r="I93" s="258" t="s">
        <v>3870</v>
      </c>
      <c r="J93" s="256">
        <v>2120</v>
      </c>
      <c r="K93" s="257">
        <v>22951</v>
      </c>
      <c r="L93" s="258" t="s">
        <v>3869</v>
      </c>
      <c r="M93" s="260" t="s">
        <v>3868</v>
      </c>
      <c r="N93" s="672"/>
      <c r="O93" s="257" t="s">
        <v>1291</v>
      </c>
      <c r="P93" s="257"/>
      <c r="Q93" s="257"/>
      <c r="R93" s="257">
        <v>43829</v>
      </c>
      <c r="S93" s="256">
        <v>2120</v>
      </c>
      <c r="T93" s="256"/>
      <c r="U93" s="805" t="s">
        <v>1568</v>
      </c>
      <c r="V93" s="256"/>
      <c r="W93" s="259"/>
      <c r="X93" s="680" t="s">
        <v>1828</v>
      </c>
      <c r="Y93" s="260" t="s">
        <v>1304</v>
      </c>
      <c r="Z93" s="672">
        <v>396</v>
      </c>
      <c r="AA93" s="261">
        <v>1685</v>
      </c>
      <c r="AB93" s="329">
        <f t="shared" si="23"/>
        <v>45.285714285714285</v>
      </c>
      <c r="AC93" s="329">
        <f t="shared" si="24"/>
        <v>2116.2571428571418</v>
      </c>
      <c r="AD93" s="340">
        <f t="shared" si="25"/>
        <v>43.270952380952366</v>
      </c>
      <c r="AE93" s="341">
        <f t="shared" si="26"/>
        <v>43</v>
      </c>
      <c r="AF93" s="340">
        <f t="shared" si="27"/>
        <v>43.162571428571418</v>
      </c>
      <c r="AG93" s="262" t="s">
        <v>1330</v>
      </c>
      <c r="AH93" s="290" t="s">
        <v>2</v>
      </c>
      <c r="AI93" s="846">
        <v>70</v>
      </c>
      <c r="AJ93" s="846">
        <v>15</v>
      </c>
      <c r="AK93" s="792">
        <v>10</v>
      </c>
      <c r="AL93" s="792" t="s">
        <v>1327</v>
      </c>
    </row>
    <row r="94" spans="1:38" s="792" customFormat="1" ht="15.95" customHeight="1">
      <c r="A94" s="256"/>
      <c r="B94" s="257">
        <v>43628</v>
      </c>
      <c r="C94" s="713" t="str">
        <f t="shared" ref="C94:C108" si="28">"*"&amp;D94&amp;"*"</f>
        <v>*PDR1911-0054*</v>
      </c>
      <c r="D94" s="672" t="s">
        <v>3879</v>
      </c>
      <c r="E94" s="256" t="s">
        <v>3871</v>
      </c>
      <c r="F94" s="256"/>
      <c r="G94" s="297" t="s">
        <v>3282</v>
      </c>
      <c r="H94" s="258" t="s">
        <v>1303</v>
      </c>
      <c r="I94" s="258" t="s">
        <v>3870</v>
      </c>
      <c r="J94" s="256">
        <v>2120</v>
      </c>
      <c r="K94" s="257">
        <v>22951</v>
      </c>
      <c r="L94" s="258" t="s">
        <v>3869</v>
      </c>
      <c r="M94" s="260" t="s">
        <v>3868</v>
      </c>
      <c r="N94" s="672"/>
      <c r="O94" s="257" t="s">
        <v>1291</v>
      </c>
      <c r="P94" s="257"/>
      <c r="Q94" s="257"/>
      <c r="R94" s="257">
        <v>43829</v>
      </c>
      <c r="S94" s="256">
        <v>2120</v>
      </c>
      <c r="T94" s="256"/>
      <c r="U94" s="805" t="s">
        <v>1568</v>
      </c>
      <c r="V94" s="256"/>
      <c r="W94" s="259"/>
      <c r="X94" s="680" t="s">
        <v>1828</v>
      </c>
      <c r="Y94" s="260" t="s">
        <v>1304</v>
      </c>
      <c r="Z94" s="672">
        <v>396</v>
      </c>
      <c r="AA94" s="261">
        <v>1685</v>
      </c>
      <c r="AB94" s="329">
        <f t="shared" si="23"/>
        <v>45.285714285714285</v>
      </c>
      <c r="AC94" s="329">
        <f t="shared" si="24"/>
        <v>2161.5428571428561</v>
      </c>
      <c r="AD94" s="340">
        <f t="shared" si="25"/>
        <v>44.025714285714265</v>
      </c>
      <c r="AE94" s="341">
        <f t="shared" si="26"/>
        <v>44</v>
      </c>
      <c r="AF94" s="340">
        <f t="shared" si="27"/>
        <v>44.015428571428558</v>
      </c>
      <c r="AG94" s="262" t="s">
        <v>1330</v>
      </c>
      <c r="AH94" s="290" t="s">
        <v>2</v>
      </c>
      <c r="AI94" s="846">
        <v>70</v>
      </c>
      <c r="AJ94" s="846">
        <v>15</v>
      </c>
      <c r="AK94" s="792">
        <v>10</v>
      </c>
      <c r="AL94" s="792" t="s">
        <v>3867</v>
      </c>
    </row>
    <row r="95" spans="1:38" s="792" customFormat="1" ht="15.95" customHeight="1">
      <c r="A95" s="256"/>
      <c r="B95" s="257">
        <v>43628</v>
      </c>
      <c r="C95" s="713" t="str">
        <f t="shared" si="28"/>
        <v>*PDR1911-0055*</v>
      </c>
      <c r="D95" s="672" t="s">
        <v>3878</v>
      </c>
      <c r="E95" s="256" t="s">
        <v>3871</v>
      </c>
      <c r="F95" s="256"/>
      <c r="G95" s="297" t="s">
        <v>3282</v>
      </c>
      <c r="H95" s="258" t="s">
        <v>1303</v>
      </c>
      <c r="I95" s="258" t="s">
        <v>3870</v>
      </c>
      <c r="J95" s="256">
        <v>2120</v>
      </c>
      <c r="K95" s="257">
        <v>22951</v>
      </c>
      <c r="L95" s="258" t="s">
        <v>3869</v>
      </c>
      <c r="M95" s="260" t="s">
        <v>3868</v>
      </c>
      <c r="N95" s="672"/>
      <c r="O95" s="257" t="s">
        <v>1291</v>
      </c>
      <c r="P95" s="257"/>
      <c r="Q95" s="257"/>
      <c r="R95" s="257">
        <v>43829</v>
      </c>
      <c r="S95" s="256">
        <v>2120</v>
      </c>
      <c r="T95" s="256"/>
      <c r="U95" s="805" t="s">
        <v>1568</v>
      </c>
      <c r="V95" s="256"/>
      <c r="W95" s="259"/>
      <c r="X95" s="680" t="s">
        <v>1828</v>
      </c>
      <c r="Y95" s="260" t="s">
        <v>1304</v>
      </c>
      <c r="Z95" s="672">
        <v>396</v>
      </c>
      <c r="AA95" s="261">
        <v>1685</v>
      </c>
      <c r="AB95" s="329">
        <f t="shared" si="23"/>
        <v>45.285714285714285</v>
      </c>
      <c r="AC95" s="329">
        <f t="shared" si="24"/>
        <v>2206.8285714285703</v>
      </c>
      <c r="AD95" s="340">
        <f t="shared" si="25"/>
        <v>44.780476190476172</v>
      </c>
      <c r="AE95" s="341">
        <f t="shared" si="26"/>
        <v>44</v>
      </c>
      <c r="AF95" s="340">
        <f t="shared" si="27"/>
        <v>44.468285714285706</v>
      </c>
      <c r="AG95" s="262" t="s">
        <v>1330</v>
      </c>
      <c r="AH95" s="290" t="s">
        <v>2</v>
      </c>
      <c r="AI95" s="846">
        <v>70</v>
      </c>
      <c r="AJ95" s="846">
        <v>15</v>
      </c>
      <c r="AK95" s="792">
        <v>10</v>
      </c>
      <c r="AL95" s="792" t="s">
        <v>3867</v>
      </c>
    </row>
    <row r="96" spans="1:38" s="792" customFormat="1" ht="15.95" customHeight="1">
      <c r="A96" s="256"/>
      <c r="B96" s="257">
        <v>43628</v>
      </c>
      <c r="C96" s="713" t="str">
        <f t="shared" si="28"/>
        <v>*PDR1911-0056*</v>
      </c>
      <c r="D96" s="672" t="s">
        <v>3877</v>
      </c>
      <c r="E96" s="256" t="s">
        <v>3871</v>
      </c>
      <c r="F96" s="256"/>
      <c r="G96" s="297" t="s">
        <v>3282</v>
      </c>
      <c r="H96" s="258" t="s">
        <v>1303</v>
      </c>
      <c r="I96" s="258" t="s">
        <v>3870</v>
      </c>
      <c r="J96" s="256">
        <v>2120</v>
      </c>
      <c r="K96" s="257">
        <v>22951</v>
      </c>
      <c r="L96" s="258" t="s">
        <v>3869</v>
      </c>
      <c r="M96" s="260" t="s">
        <v>3868</v>
      </c>
      <c r="N96" s="672"/>
      <c r="O96" s="257" t="s">
        <v>1291</v>
      </c>
      <c r="P96" s="257"/>
      <c r="Q96" s="257"/>
      <c r="R96" s="257">
        <v>43829</v>
      </c>
      <c r="S96" s="256">
        <v>2120</v>
      </c>
      <c r="T96" s="256"/>
      <c r="U96" s="805" t="s">
        <v>1568</v>
      </c>
      <c r="V96" s="256"/>
      <c r="W96" s="259"/>
      <c r="X96" s="680" t="s">
        <v>1828</v>
      </c>
      <c r="Y96" s="260" t="s">
        <v>1304</v>
      </c>
      <c r="Z96" s="672">
        <v>396</v>
      </c>
      <c r="AA96" s="261">
        <v>1685</v>
      </c>
      <c r="AB96" s="329">
        <f t="shared" si="23"/>
        <v>45.285714285714285</v>
      </c>
      <c r="AC96" s="329">
        <f t="shared" si="24"/>
        <v>2252.1142857142845</v>
      </c>
      <c r="AD96" s="340">
        <f t="shared" si="25"/>
        <v>45.535238095238078</v>
      </c>
      <c r="AE96" s="341">
        <f t="shared" si="26"/>
        <v>45</v>
      </c>
      <c r="AF96" s="340">
        <f t="shared" si="27"/>
        <v>45.321142857142846</v>
      </c>
      <c r="AG96" s="262" t="s">
        <v>1330</v>
      </c>
      <c r="AH96" s="290" t="s">
        <v>2</v>
      </c>
      <c r="AI96" s="846">
        <v>70</v>
      </c>
      <c r="AJ96" s="846">
        <v>15</v>
      </c>
      <c r="AK96" s="792">
        <v>10</v>
      </c>
      <c r="AL96" s="792" t="s">
        <v>3867</v>
      </c>
    </row>
    <row r="97" spans="1:264" s="792" customFormat="1" ht="15.95" customHeight="1">
      <c r="A97" s="256"/>
      <c r="B97" s="257">
        <v>43628</v>
      </c>
      <c r="C97" s="713" t="str">
        <f t="shared" si="28"/>
        <v>*PDR1911-0057*</v>
      </c>
      <c r="D97" s="672" t="s">
        <v>3876</v>
      </c>
      <c r="E97" s="256" t="s">
        <v>3871</v>
      </c>
      <c r="F97" s="256"/>
      <c r="G97" s="297" t="s">
        <v>3282</v>
      </c>
      <c r="H97" s="258" t="s">
        <v>1303</v>
      </c>
      <c r="I97" s="258" t="s">
        <v>3870</v>
      </c>
      <c r="J97" s="256">
        <v>2120</v>
      </c>
      <c r="K97" s="257">
        <v>22951</v>
      </c>
      <c r="L97" s="258" t="s">
        <v>3869</v>
      </c>
      <c r="M97" s="260" t="s">
        <v>3868</v>
      </c>
      <c r="N97" s="672"/>
      <c r="O97" s="257" t="s">
        <v>1291</v>
      </c>
      <c r="P97" s="257"/>
      <c r="Q97" s="257"/>
      <c r="R97" s="257">
        <v>43829</v>
      </c>
      <c r="S97" s="256">
        <v>2120</v>
      </c>
      <c r="T97" s="256"/>
      <c r="U97" s="805" t="s">
        <v>1568</v>
      </c>
      <c r="V97" s="256"/>
      <c r="W97" s="259"/>
      <c r="X97" s="680" t="s">
        <v>1828</v>
      </c>
      <c r="Y97" s="260" t="s">
        <v>1304</v>
      </c>
      <c r="Z97" s="672">
        <v>396</v>
      </c>
      <c r="AA97" s="261">
        <v>1685</v>
      </c>
      <c r="AB97" s="329">
        <f t="shared" si="23"/>
        <v>45.285714285714285</v>
      </c>
      <c r="AC97" s="329">
        <f t="shared" si="24"/>
        <v>2297.3999999999987</v>
      </c>
      <c r="AD97" s="340">
        <f t="shared" si="25"/>
        <v>46.289999999999978</v>
      </c>
      <c r="AE97" s="341">
        <f t="shared" si="26"/>
        <v>46</v>
      </c>
      <c r="AF97" s="340">
        <f t="shared" si="27"/>
        <v>46.173999999999985</v>
      </c>
      <c r="AG97" s="262" t="s">
        <v>1330</v>
      </c>
      <c r="AH97" s="290" t="s">
        <v>2</v>
      </c>
      <c r="AI97" s="846">
        <v>70</v>
      </c>
      <c r="AJ97" s="846">
        <v>15</v>
      </c>
      <c r="AK97" s="792">
        <v>10</v>
      </c>
      <c r="AL97" s="792" t="s">
        <v>3867</v>
      </c>
    </row>
    <row r="98" spans="1:264" s="792" customFormat="1" ht="15.95" customHeight="1">
      <c r="A98" s="256"/>
      <c r="B98" s="257">
        <v>43628</v>
      </c>
      <c r="C98" s="713" t="str">
        <f t="shared" si="28"/>
        <v>*PDR1911-0058*</v>
      </c>
      <c r="D98" s="672" t="s">
        <v>3875</v>
      </c>
      <c r="E98" s="256" t="s">
        <v>3871</v>
      </c>
      <c r="F98" s="256"/>
      <c r="G98" s="297" t="s">
        <v>3282</v>
      </c>
      <c r="H98" s="258" t="s">
        <v>1303</v>
      </c>
      <c r="I98" s="258" t="s">
        <v>3870</v>
      </c>
      <c r="J98" s="256">
        <v>2120</v>
      </c>
      <c r="K98" s="257">
        <v>22951</v>
      </c>
      <c r="L98" s="258" t="s">
        <v>3869</v>
      </c>
      <c r="M98" s="260" t="s">
        <v>3868</v>
      </c>
      <c r="N98" s="672"/>
      <c r="O98" s="257" t="s">
        <v>1291</v>
      </c>
      <c r="P98" s="257"/>
      <c r="Q98" s="257"/>
      <c r="R98" s="257">
        <v>43829</v>
      </c>
      <c r="S98" s="256">
        <v>2120</v>
      </c>
      <c r="T98" s="256"/>
      <c r="U98" s="805" t="s">
        <v>1568</v>
      </c>
      <c r="V98" s="256"/>
      <c r="W98" s="259"/>
      <c r="X98" s="680" t="s">
        <v>1828</v>
      </c>
      <c r="Y98" s="260" t="s">
        <v>1304</v>
      </c>
      <c r="Z98" s="672">
        <v>396</v>
      </c>
      <c r="AA98" s="261">
        <v>1685</v>
      </c>
      <c r="AB98" s="329">
        <f t="shared" si="23"/>
        <v>45.285714285714285</v>
      </c>
      <c r="AC98" s="329">
        <f t="shared" si="24"/>
        <v>2342.6857142857129</v>
      </c>
      <c r="AD98" s="340">
        <f t="shared" si="25"/>
        <v>47.044761904761884</v>
      </c>
      <c r="AE98" s="341">
        <f t="shared" si="26"/>
        <v>47</v>
      </c>
      <c r="AF98" s="340">
        <f t="shared" si="27"/>
        <v>47.026857142857132</v>
      </c>
      <c r="AG98" s="262" t="s">
        <v>1330</v>
      </c>
      <c r="AH98" s="290" t="s">
        <v>2</v>
      </c>
      <c r="AI98" s="846">
        <v>70</v>
      </c>
      <c r="AJ98" s="846">
        <v>15</v>
      </c>
      <c r="AK98" s="792">
        <v>10</v>
      </c>
      <c r="AL98" s="792" t="s">
        <v>3867</v>
      </c>
    </row>
    <row r="99" spans="1:264" s="792" customFormat="1" ht="15.95" customHeight="1">
      <c r="A99" s="256"/>
      <c r="B99" s="257">
        <v>43628</v>
      </c>
      <c r="C99" s="713" t="str">
        <f t="shared" si="28"/>
        <v>*PDR1911-0059*</v>
      </c>
      <c r="D99" s="672" t="s">
        <v>3874</v>
      </c>
      <c r="E99" s="256" t="s">
        <v>3871</v>
      </c>
      <c r="F99" s="256"/>
      <c r="G99" s="297" t="s">
        <v>3282</v>
      </c>
      <c r="H99" s="258" t="s">
        <v>1303</v>
      </c>
      <c r="I99" s="258" t="s">
        <v>3870</v>
      </c>
      <c r="J99" s="256">
        <v>2120</v>
      </c>
      <c r="K99" s="257">
        <v>22951</v>
      </c>
      <c r="L99" s="258" t="s">
        <v>3869</v>
      </c>
      <c r="M99" s="260" t="s">
        <v>3868</v>
      </c>
      <c r="N99" s="672"/>
      <c r="O99" s="257" t="s">
        <v>1291</v>
      </c>
      <c r="P99" s="257"/>
      <c r="Q99" s="257"/>
      <c r="R99" s="257">
        <v>43829</v>
      </c>
      <c r="S99" s="256">
        <v>2120</v>
      </c>
      <c r="T99" s="256"/>
      <c r="U99" s="805" t="s">
        <v>1568</v>
      </c>
      <c r="V99" s="256"/>
      <c r="W99" s="259"/>
      <c r="X99" s="680" t="s">
        <v>1828</v>
      </c>
      <c r="Y99" s="260" t="s">
        <v>1304</v>
      </c>
      <c r="Z99" s="672">
        <v>396</v>
      </c>
      <c r="AA99" s="261">
        <v>1685</v>
      </c>
      <c r="AB99" s="329">
        <f t="shared" si="23"/>
        <v>45.285714285714285</v>
      </c>
      <c r="AC99" s="329">
        <f t="shared" si="24"/>
        <v>2387.9714285714272</v>
      </c>
      <c r="AD99" s="340">
        <f t="shared" si="25"/>
        <v>47.799523809523784</v>
      </c>
      <c r="AE99" s="341">
        <f t="shared" si="26"/>
        <v>47</v>
      </c>
      <c r="AF99" s="340">
        <f t="shared" si="27"/>
        <v>47.479714285714273</v>
      </c>
      <c r="AG99" s="262" t="s">
        <v>1330</v>
      </c>
      <c r="AH99" s="290" t="s">
        <v>2</v>
      </c>
      <c r="AI99" s="846">
        <v>70</v>
      </c>
      <c r="AJ99" s="846">
        <v>15</v>
      </c>
      <c r="AK99" s="792">
        <v>10</v>
      </c>
      <c r="AL99" s="792" t="s">
        <v>3867</v>
      </c>
    </row>
    <row r="100" spans="1:264" s="792" customFormat="1" ht="15.95" customHeight="1">
      <c r="A100" s="256"/>
      <c r="B100" s="257">
        <v>43628</v>
      </c>
      <c r="C100" s="713" t="str">
        <f t="shared" si="28"/>
        <v>*PDR1911-0060*</v>
      </c>
      <c r="D100" s="672" t="s">
        <v>3873</v>
      </c>
      <c r="E100" s="256" t="s">
        <v>3871</v>
      </c>
      <c r="F100" s="256"/>
      <c r="G100" s="297" t="s">
        <v>3282</v>
      </c>
      <c r="H100" s="258" t="s">
        <v>1303</v>
      </c>
      <c r="I100" s="258" t="s">
        <v>3870</v>
      </c>
      <c r="J100" s="256">
        <v>2120</v>
      </c>
      <c r="K100" s="257">
        <v>22951</v>
      </c>
      <c r="L100" s="258" t="s">
        <v>3869</v>
      </c>
      <c r="M100" s="260" t="s">
        <v>3868</v>
      </c>
      <c r="N100" s="672"/>
      <c r="O100" s="257" t="s">
        <v>1291</v>
      </c>
      <c r="P100" s="257"/>
      <c r="Q100" s="257"/>
      <c r="R100" s="257">
        <v>43829</v>
      </c>
      <c r="S100" s="256">
        <v>2120</v>
      </c>
      <c r="T100" s="256"/>
      <c r="U100" s="805" t="s">
        <v>1568</v>
      </c>
      <c r="V100" s="256"/>
      <c r="W100" s="259"/>
      <c r="X100" s="680" t="s">
        <v>1828</v>
      </c>
      <c r="Y100" s="260" t="s">
        <v>1304</v>
      </c>
      <c r="Z100" s="672">
        <v>396</v>
      </c>
      <c r="AA100" s="261">
        <v>1685</v>
      </c>
      <c r="AB100" s="329">
        <f t="shared" si="23"/>
        <v>45.285714285714285</v>
      </c>
      <c r="AC100" s="329">
        <f t="shared" si="24"/>
        <v>2433.2571428571414</v>
      </c>
      <c r="AD100" s="340">
        <f t="shared" si="25"/>
        <v>48.55428571428569</v>
      </c>
      <c r="AE100" s="341">
        <f t="shared" si="26"/>
        <v>48</v>
      </c>
      <c r="AF100" s="340">
        <f t="shared" si="27"/>
        <v>48.332571428571413</v>
      </c>
      <c r="AG100" s="262" t="s">
        <v>1330</v>
      </c>
      <c r="AH100" s="290" t="s">
        <v>2</v>
      </c>
      <c r="AI100" s="846">
        <v>70</v>
      </c>
      <c r="AJ100" s="846">
        <v>15</v>
      </c>
      <c r="AK100" s="792">
        <v>10</v>
      </c>
      <c r="AL100" s="792" t="s">
        <v>3867</v>
      </c>
    </row>
    <row r="101" spans="1:264" s="792" customFormat="1" ht="15.95" customHeight="1">
      <c r="A101" s="256"/>
      <c r="B101" s="257">
        <v>43628</v>
      </c>
      <c r="C101" s="713" t="str">
        <f t="shared" si="28"/>
        <v>*PDR1911-0061*</v>
      </c>
      <c r="D101" s="672" t="s">
        <v>3872</v>
      </c>
      <c r="E101" s="256" t="s">
        <v>3871</v>
      </c>
      <c r="F101" s="256"/>
      <c r="G101" s="297" t="s">
        <v>3282</v>
      </c>
      <c r="H101" s="258" t="s">
        <v>1303</v>
      </c>
      <c r="I101" s="258" t="s">
        <v>3870</v>
      </c>
      <c r="J101" s="256">
        <v>1810</v>
      </c>
      <c r="K101" s="257">
        <v>22951</v>
      </c>
      <c r="L101" s="258" t="s">
        <v>3869</v>
      </c>
      <c r="M101" s="260" t="s">
        <v>3868</v>
      </c>
      <c r="N101" s="672"/>
      <c r="O101" s="257" t="s">
        <v>1291</v>
      </c>
      <c r="P101" s="257"/>
      <c r="Q101" s="257"/>
      <c r="R101" s="257">
        <v>43829</v>
      </c>
      <c r="S101" s="256">
        <v>1810</v>
      </c>
      <c r="T101" s="256"/>
      <c r="U101" s="805" t="s">
        <v>1568</v>
      </c>
      <c r="V101" s="256"/>
      <c r="W101" s="259"/>
      <c r="X101" s="680" t="s">
        <v>1828</v>
      </c>
      <c r="Y101" s="260" t="s">
        <v>1304</v>
      </c>
      <c r="Z101" s="672">
        <v>396</v>
      </c>
      <c r="AA101" s="261">
        <v>1685</v>
      </c>
      <c r="AB101" s="329">
        <f t="shared" si="23"/>
        <v>40.857142857142861</v>
      </c>
      <c r="AC101" s="329">
        <f t="shared" si="24"/>
        <v>2474.1142857142841</v>
      </c>
      <c r="AD101" s="340">
        <f t="shared" si="25"/>
        <v>49.235238095238067</v>
      </c>
      <c r="AE101" s="341">
        <f t="shared" si="26"/>
        <v>49</v>
      </c>
      <c r="AF101" s="340">
        <f t="shared" si="27"/>
        <v>49.141142857142839</v>
      </c>
      <c r="AG101" s="262" t="s">
        <v>1330</v>
      </c>
      <c r="AH101" s="290" t="s">
        <v>2</v>
      </c>
      <c r="AI101" s="846">
        <v>70</v>
      </c>
      <c r="AJ101" s="846">
        <v>15</v>
      </c>
      <c r="AK101" s="792">
        <v>10</v>
      </c>
      <c r="AL101" s="792" t="s">
        <v>3867</v>
      </c>
    </row>
    <row r="102" spans="1:264" s="792" customFormat="1" ht="15.95" customHeight="1">
      <c r="A102" s="256"/>
      <c r="B102" s="257">
        <v>43622</v>
      </c>
      <c r="C102" s="713" t="str">
        <f t="shared" si="28"/>
        <v>*PDR1911-0013*</v>
      </c>
      <c r="D102" s="672" t="s">
        <v>3462</v>
      </c>
      <c r="E102" s="256" t="s">
        <v>3461</v>
      </c>
      <c r="F102" s="256"/>
      <c r="G102" s="297" t="s">
        <v>3460</v>
      </c>
      <c r="H102" s="258" t="s">
        <v>1303</v>
      </c>
      <c r="I102" s="258" t="s">
        <v>3459</v>
      </c>
      <c r="J102" s="256">
        <v>3000</v>
      </c>
      <c r="K102" s="257">
        <v>22951</v>
      </c>
      <c r="L102" s="258" t="s">
        <v>1371</v>
      </c>
      <c r="M102" s="260" t="s">
        <v>3458</v>
      </c>
      <c r="N102" s="672"/>
      <c r="O102" s="257" t="s">
        <v>1291</v>
      </c>
      <c r="P102" s="258"/>
      <c r="Q102" s="258"/>
      <c r="R102" s="257">
        <v>43829</v>
      </c>
      <c r="S102" s="256">
        <v>3003</v>
      </c>
      <c r="T102" s="256"/>
      <c r="U102" s="805" t="s">
        <v>1568</v>
      </c>
      <c r="V102" s="256"/>
      <c r="W102" s="259"/>
      <c r="X102" s="680" t="s">
        <v>1828</v>
      </c>
      <c r="Y102" s="260" t="s">
        <v>1380</v>
      </c>
      <c r="Z102" s="672">
        <v>565</v>
      </c>
      <c r="AA102" s="261">
        <v>1483</v>
      </c>
      <c r="AB102" s="329">
        <f t="shared" si="23"/>
        <v>57.9</v>
      </c>
      <c r="AC102" s="329">
        <f t="shared" si="24"/>
        <v>2532.0142857142841</v>
      </c>
      <c r="AD102" s="340">
        <f t="shared" si="25"/>
        <v>50.20023809523807</v>
      </c>
      <c r="AE102" s="341">
        <f t="shared" si="26"/>
        <v>50</v>
      </c>
      <c r="AF102" s="340">
        <f t="shared" si="27"/>
        <v>50.120142857142845</v>
      </c>
      <c r="AG102" s="262" t="s">
        <v>1330</v>
      </c>
      <c r="AH102" s="846" t="s">
        <v>2</v>
      </c>
      <c r="AI102" s="290">
        <v>70</v>
      </c>
      <c r="AJ102" s="846">
        <v>15</v>
      </c>
      <c r="AK102" s="792">
        <v>10</v>
      </c>
      <c r="AL102" s="792">
        <v>0</v>
      </c>
    </row>
    <row r="103" spans="1:264" s="295" customFormat="1" ht="18" customHeight="1">
      <c r="A103" s="263"/>
      <c r="B103" s="275"/>
      <c r="C103" s="289" t="str">
        <f t="shared" si="28"/>
        <v>*PDR1811-0036*</v>
      </c>
      <c r="D103" s="265" t="s">
        <v>1707</v>
      </c>
      <c r="E103" s="263" t="s">
        <v>1705</v>
      </c>
      <c r="F103" s="263"/>
      <c r="G103" s="266" t="s">
        <v>1596</v>
      </c>
      <c r="H103" s="267" t="s">
        <v>1303</v>
      </c>
      <c r="I103" s="267" t="s">
        <v>1595</v>
      </c>
      <c r="J103" s="263">
        <v>2500</v>
      </c>
      <c r="K103" s="264">
        <v>43407</v>
      </c>
      <c r="L103" s="267" t="s">
        <v>1594</v>
      </c>
      <c r="M103" s="269" t="s">
        <v>1593</v>
      </c>
      <c r="N103" s="265"/>
      <c r="O103" s="267" t="s">
        <v>1291</v>
      </c>
      <c r="P103" s="267"/>
      <c r="Q103" s="267"/>
      <c r="R103" s="275">
        <v>43829</v>
      </c>
      <c r="S103" s="276">
        <v>2505</v>
      </c>
      <c r="T103" s="276"/>
      <c r="U103" s="794" t="s">
        <v>1568</v>
      </c>
      <c r="V103" s="263"/>
      <c r="W103" s="268"/>
      <c r="X103" s="677" t="s">
        <v>12</v>
      </c>
      <c r="Y103" s="269" t="s">
        <v>1380</v>
      </c>
      <c r="Z103" s="795">
        <v>550</v>
      </c>
      <c r="AA103" s="796">
        <v>1293</v>
      </c>
      <c r="AB103" s="329">
        <f t="shared" si="23"/>
        <v>50.785714285714285</v>
      </c>
      <c r="AC103" s="329">
        <f t="shared" si="24"/>
        <v>2582.7999999999984</v>
      </c>
      <c r="AD103" s="340">
        <f t="shared" si="25"/>
        <v>51.046666666666638</v>
      </c>
      <c r="AE103" s="341">
        <f t="shared" si="26"/>
        <v>51</v>
      </c>
      <c r="AF103" s="340">
        <f t="shared" si="27"/>
        <v>51.027999999999984</v>
      </c>
      <c r="AG103" s="271" t="s">
        <v>1330</v>
      </c>
      <c r="AH103" s="290" t="s">
        <v>2</v>
      </c>
      <c r="AI103" s="290">
        <v>70</v>
      </c>
      <c r="AJ103" s="290">
        <v>15</v>
      </c>
      <c r="AK103" s="290">
        <v>10</v>
      </c>
      <c r="AL103" s="290">
        <v>0</v>
      </c>
      <c r="AM103" s="294"/>
      <c r="AN103" s="294"/>
      <c r="AO103" s="294"/>
      <c r="AP103" s="294"/>
      <c r="AQ103" s="294"/>
      <c r="AR103" s="294"/>
      <c r="AS103" s="294"/>
      <c r="AT103" s="294"/>
      <c r="AU103" s="294"/>
      <c r="AV103" s="294"/>
      <c r="AW103" s="294"/>
      <c r="AX103" s="294"/>
      <c r="AY103" s="294"/>
      <c r="AZ103" s="294"/>
      <c r="BA103" s="294"/>
      <c r="BB103" s="294"/>
      <c r="BC103" s="294"/>
      <c r="BD103" s="294"/>
      <c r="BE103" s="294"/>
      <c r="BF103" s="294"/>
      <c r="BG103" s="294"/>
      <c r="BH103" s="294"/>
      <c r="BI103" s="294"/>
      <c r="BJ103" s="294"/>
      <c r="BK103" s="294"/>
      <c r="BL103" s="294"/>
      <c r="BM103" s="294"/>
      <c r="BN103" s="294"/>
      <c r="BO103" s="294"/>
      <c r="BP103" s="294"/>
      <c r="BQ103" s="294"/>
      <c r="BR103" s="294"/>
      <c r="BS103" s="294"/>
      <c r="BT103" s="294"/>
      <c r="BU103" s="294"/>
      <c r="BV103" s="294"/>
      <c r="BW103" s="294"/>
      <c r="BX103" s="294"/>
      <c r="BY103" s="294"/>
      <c r="BZ103" s="294"/>
      <c r="CA103" s="294"/>
      <c r="CB103" s="294"/>
      <c r="CC103" s="294"/>
      <c r="CD103" s="294"/>
      <c r="CE103" s="294"/>
      <c r="CF103" s="294"/>
      <c r="CG103" s="294"/>
      <c r="CH103" s="294"/>
      <c r="CI103" s="294"/>
      <c r="CJ103" s="294"/>
      <c r="CK103" s="294"/>
      <c r="CL103" s="294"/>
      <c r="CM103" s="294"/>
      <c r="CN103" s="294"/>
      <c r="CO103" s="294"/>
      <c r="CP103" s="294"/>
      <c r="CQ103" s="294"/>
      <c r="CR103" s="294"/>
      <c r="CS103" s="294"/>
      <c r="CT103" s="294"/>
      <c r="CU103" s="294"/>
      <c r="CV103" s="294"/>
      <c r="CW103" s="294"/>
      <c r="CX103" s="294"/>
      <c r="CY103" s="294"/>
      <c r="CZ103" s="294"/>
      <c r="DA103" s="294"/>
      <c r="DB103" s="294"/>
      <c r="DC103" s="294"/>
      <c r="DD103" s="294"/>
      <c r="DE103" s="294"/>
      <c r="DF103" s="294"/>
      <c r="DG103" s="294"/>
      <c r="DH103" s="294"/>
      <c r="DI103" s="294"/>
      <c r="DJ103" s="294"/>
      <c r="DK103" s="294"/>
      <c r="DL103" s="294"/>
      <c r="DM103" s="294"/>
      <c r="DN103" s="294"/>
      <c r="DO103" s="294"/>
      <c r="DP103" s="294"/>
      <c r="DQ103" s="294"/>
      <c r="DR103" s="294"/>
      <c r="DS103" s="294"/>
      <c r="DT103" s="294"/>
      <c r="DU103" s="294"/>
      <c r="DV103" s="294"/>
      <c r="DW103" s="294"/>
      <c r="DX103" s="294"/>
      <c r="DY103" s="294"/>
      <c r="DZ103" s="294"/>
      <c r="EA103" s="294"/>
      <c r="EB103" s="294"/>
      <c r="EC103" s="294"/>
      <c r="ED103" s="294"/>
      <c r="EE103" s="294"/>
      <c r="EF103" s="294"/>
      <c r="EG103" s="294"/>
      <c r="EH103" s="294"/>
      <c r="EI103" s="294"/>
      <c r="EJ103" s="294"/>
      <c r="EK103" s="294"/>
      <c r="EL103" s="294"/>
      <c r="EM103" s="294"/>
      <c r="EN103" s="294"/>
      <c r="EO103" s="294"/>
      <c r="EP103" s="294"/>
      <c r="EQ103" s="294"/>
      <c r="ER103" s="294"/>
      <c r="ES103" s="294"/>
      <c r="ET103" s="294"/>
      <c r="EU103" s="294"/>
      <c r="EV103" s="294"/>
      <c r="EW103" s="294"/>
      <c r="EX103" s="294"/>
      <c r="EY103" s="294"/>
      <c r="EZ103" s="294"/>
      <c r="FA103" s="294"/>
      <c r="FB103" s="294"/>
      <c r="FC103" s="294"/>
      <c r="FD103" s="294"/>
      <c r="FE103" s="294"/>
      <c r="FF103" s="294"/>
      <c r="FG103" s="294"/>
      <c r="FH103" s="294"/>
      <c r="FI103" s="294"/>
      <c r="FJ103" s="294"/>
      <c r="FK103" s="294"/>
      <c r="FL103" s="294"/>
      <c r="FM103" s="294"/>
      <c r="FN103" s="294"/>
      <c r="FO103" s="294"/>
      <c r="FP103" s="294"/>
      <c r="FQ103" s="294"/>
      <c r="FR103" s="294"/>
      <c r="FS103" s="294"/>
      <c r="FT103" s="294"/>
      <c r="FU103" s="294"/>
      <c r="FV103" s="294"/>
      <c r="FW103" s="294"/>
      <c r="FX103" s="294"/>
      <c r="FY103" s="294"/>
      <c r="FZ103" s="294"/>
      <c r="GA103" s="294"/>
      <c r="GB103" s="294"/>
      <c r="GC103" s="294"/>
      <c r="GD103" s="294"/>
      <c r="GE103" s="294"/>
      <c r="GF103" s="294"/>
      <c r="GG103" s="294"/>
      <c r="GH103" s="294"/>
      <c r="GI103" s="294"/>
      <c r="GJ103" s="294"/>
      <c r="GK103" s="294"/>
      <c r="GL103" s="294"/>
      <c r="GM103" s="294"/>
      <c r="GN103" s="294"/>
      <c r="GO103" s="294"/>
      <c r="GP103" s="294"/>
      <c r="GQ103" s="294"/>
      <c r="GR103" s="294"/>
      <c r="GS103" s="294"/>
      <c r="GT103" s="294"/>
      <c r="GU103" s="294"/>
      <c r="GV103" s="294"/>
      <c r="GW103" s="294"/>
      <c r="GX103" s="294"/>
      <c r="GY103" s="294"/>
      <c r="GZ103" s="294"/>
      <c r="HA103" s="294"/>
      <c r="HB103" s="294"/>
      <c r="HC103" s="294"/>
      <c r="HD103" s="294"/>
      <c r="HE103" s="294"/>
      <c r="HF103" s="294"/>
      <c r="HG103" s="294"/>
      <c r="HH103" s="294"/>
      <c r="HI103" s="294"/>
      <c r="HJ103" s="294"/>
      <c r="HK103" s="294"/>
      <c r="HL103" s="294"/>
      <c r="HM103" s="294"/>
      <c r="HN103" s="294"/>
      <c r="HO103" s="294"/>
      <c r="HP103" s="294"/>
      <c r="HQ103" s="294"/>
      <c r="HR103" s="294"/>
      <c r="HS103" s="294"/>
      <c r="HT103" s="294"/>
      <c r="HU103" s="294"/>
      <c r="HV103" s="294"/>
      <c r="HW103" s="294"/>
      <c r="HX103" s="294"/>
      <c r="HY103" s="294"/>
      <c r="HZ103" s="294"/>
      <c r="IA103" s="294"/>
      <c r="IB103" s="294"/>
      <c r="IC103" s="294"/>
      <c r="ID103" s="294"/>
      <c r="IE103" s="294"/>
      <c r="IF103" s="294"/>
      <c r="IG103" s="294"/>
      <c r="IH103" s="294"/>
      <c r="II103" s="294"/>
      <c r="IJ103" s="294"/>
      <c r="IK103" s="294"/>
      <c r="IL103" s="294"/>
      <c r="IM103" s="294"/>
      <c r="IN103" s="294"/>
      <c r="IO103" s="294"/>
      <c r="IP103" s="294"/>
      <c r="IQ103" s="294"/>
      <c r="IR103" s="294"/>
      <c r="IS103" s="294"/>
      <c r="IT103" s="294"/>
      <c r="IU103" s="294"/>
      <c r="IV103" s="294"/>
      <c r="IW103" s="294"/>
      <c r="IX103" s="294"/>
      <c r="IY103" s="294"/>
      <c r="IZ103" s="294"/>
    </row>
    <row r="104" spans="1:264" s="295" customFormat="1" ht="18" customHeight="1">
      <c r="A104" s="263"/>
      <c r="B104" s="275"/>
      <c r="C104" s="289" t="str">
        <f t="shared" si="28"/>
        <v>*PDR1811-0037*</v>
      </c>
      <c r="D104" s="265" t="s">
        <v>1706</v>
      </c>
      <c r="E104" s="263" t="s">
        <v>1705</v>
      </c>
      <c r="F104" s="263"/>
      <c r="G104" s="266" t="s">
        <v>1596</v>
      </c>
      <c r="H104" s="267" t="s">
        <v>1303</v>
      </c>
      <c r="I104" s="267" t="s">
        <v>1595</v>
      </c>
      <c r="J104" s="263">
        <v>2500</v>
      </c>
      <c r="K104" s="264">
        <v>43409</v>
      </c>
      <c r="L104" s="267" t="s">
        <v>1594</v>
      </c>
      <c r="M104" s="269" t="s">
        <v>1593</v>
      </c>
      <c r="N104" s="265"/>
      <c r="O104" s="267" t="s">
        <v>1291</v>
      </c>
      <c r="P104" s="267"/>
      <c r="Q104" s="267"/>
      <c r="R104" s="275">
        <v>43829</v>
      </c>
      <c r="S104" s="276">
        <v>2505</v>
      </c>
      <c r="T104" s="276"/>
      <c r="U104" s="794" t="s">
        <v>1568</v>
      </c>
      <c r="V104" s="263"/>
      <c r="W104" s="268"/>
      <c r="X104" s="677" t="s">
        <v>12</v>
      </c>
      <c r="Y104" s="269" t="s">
        <v>1380</v>
      </c>
      <c r="Z104" s="795">
        <v>550</v>
      </c>
      <c r="AA104" s="796">
        <v>1293</v>
      </c>
      <c r="AB104" s="329">
        <f t="shared" si="23"/>
        <v>50.785714285714285</v>
      </c>
      <c r="AC104" s="329">
        <f t="shared" si="24"/>
        <v>2633.5857142857126</v>
      </c>
      <c r="AD104" s="340">
        <f t="shared" si="25"/>
        <v>51.893095238095206</v>
      </c>
      <c r="AE104" s="341">
        <f t="shared" si="26"/>
        <v>51</v>
      </c>
      <c r="AF104" s="340">
        <f t="shared" si="27"/>
        <v>51.535857142857125</v>
      </c>
      <c r="AG104" s="271" t="s">
        <v>1330</v>
      </c>
      <c r="AH104" s="290" t="s">
        <v>2</v>
      </c>
      <c r="AI104" s="290">
        <v>70</v>
      </c>
      <c r="AJ104" s="290">
        <v>15</v>
      </c>
      <c r="AK104" s="290">
        <v>10</v>
      </c>
      <c r="AL104" s="290">
        <v>0</v>
      </c>
      <c r="AM104" s="294"/>
      <c r="AN104" s="294"/>
      <c r="AO104" s="294"/>
      <c r="AP104" s="294"/>
      <c r="AQ104" s="294"/>
      <c r="AR104" s="294"/>
      <c r="AS104" s="294"/>
      <c r="AT104" s="294"/>
      <c r="AU104" s="294"/>
      <c r="AV104" s="294"/>
      <c r="AW104" s="294"/>
      <c r="AX104" s="294"/>
      <c r="AY104" s="294"/>
      <c r="AZ104" s="294"/>
      <c r="BA104" s="294"/>
      <c r="BB104" s="294"/>
      <c r="BC104" s="294"/>
      <c r="BD104" s="294"/>
      <c r="BE104" s="294"/>
      <c r="BF104" s="294"/>
      <c r="BG104" s="294"/>
      <c r="BH104" s="294"/>
      <c r="BI104" s="294"/>
      <c r="BJ104" s="294"/>
      <c r="BK104" s="294"/>
      <c r="BL104" s="294"/>
      <c r="BM104" s="294"/>
      <c r="BN104" s="294"/>
      <c r="BO104" s="294"/>
      <c r="BP104" s="294"/>
      <c r="BQ104" s="294"/>
      <c r="BR104" s="294"/>
      <c r="BS104" s="294"/>
      <c r="BT104" s="294"/>
      <c r="BU104" s="294"/>
      <c r="BV104" s="294"/>
      <c r="BW104" s="294"/>
      <c r="BX104" s="294"/>
      <c r="BY104" s="294"/>
      <c r="BZ104" s="294"/>
      <c r="CA104" s="294"/>
      <c r="CB104" s="294"/>
      <c r="CC104" s="294"/>
      <c r="CD104" s="294"/>
      <c r="CE104" s="294"/>
      <c r="CF104" s="294"/>
      <c r="CG104" s="294"/>
      <c r="CH104" s="294"/>
      <c r="CI104" s="294"/>
      <c r="CJ104" s="294"/>
      <c r="CK104" s="294"/>
      <c r="CL104" s="294"/>
      <c r="CM104" s="294"/>
      <c r="CN104" s="294"/>
      <c r="CO104" s="294"/>
      <c r="CP104" s="294"/>
      <c r="CQ104" s="294"/>
      <c r="CR104" s="294"/>
      <c r="CS104" s="294"/>
      <c r="CT104" s="294"/>
      <c r="CU104" s="294"/>
      <c r="CV104" s="294"/>
      <c r="CW104" s="294"/>
      <c r="CX104" s="294"/>
      <c r="CY104" s="294"/>
      <c r="CZ104" s="294"/>
      <c r="DA104" s="294"/>
      <c r="DB104" s="294"/>
      <c r="DC104" s="294"/>
      <c r="DD104" s="294"/>
      <c r="DE104" s="294"/>
      <c r="DF104" s="294"/>
      <c r="DG104" s="294"/>
      <c r="DH104" s="294"/>
      <c r="DI104" s="294"/>
      <c r="DJ104" s="294"/>
      <c r="DK104" s="294"/>
      <c r="DL104" s="294"/>
      <c r="DM104" s="294"/>
      <c r="DN104" s="294"/>
      <c r="DO104" s="294"/>
      <c r="DP104" s="294"/>
      <c r="DQ104" s="294"/>
      <c r="DR104" s="294"/>
      <c r="DS104" s="294"/>
      <c r="DT104" s="294"/>
      <c r="DU104" s="294"/>
      <c r="DV104" s="294"/>
      <c r="DW104" s="294"/>
      <c r="DX104" s="294"/>
      <c r="DY104" s="294"/>
      <c r="DZ104" s="294"/>
      <c r="EA104" s="294"/>
      <c r="EB104" s="294"/>
      <c r="EC104" s="294"/>
      <c r="ED104" s="294"/>
      <c r="EE104" s="294"/>
      <c r="EF104" s="294"/>
      <c r="EG104" s="294"/>
      <c r="EH104" s="294"/>
      <c r="EI104" s="294"/>
      <c r="EJ104" s="294"/>
      <c r="EK104" s="294"/>
      <c r="EL104" s="294"/>
      <c r="EM104" s="294"/>
      <c r="EN104" s="294"/>
      <c r="EO104" s="294"/>
      <c r="EP104" s="294"/>
      <c r="EQ104" s="294"/>
      <c r="ER104" s="294"/>
      <c r="ES104" s="294"/>
      <c r="ET104" s="294"/>
      <c r="EU104" s="294"/>
      <c r="EV104" s="294"/>
      <c r="EW104" s="294"/>
      <c r="EX104" s="294"/>
      <c r="EY104" s="294"/>
      <c r="EZ104" s="294"/>
      <c r="FA104" s="294"/>
      <c r="FB104" s="294"/>
      <c r="FC104" s="294"/>
      <c r="FD104" s="294"/>
      <c r="FE104" s="294"/>
      <c r="FF104" s="294"/>
      <c r="FG104" s="294"/>
      <c r="FH104" s="294"/>
      <c r="FI104" s="294"/>
      <c r="FJ104" s="294"/>
      <c r="FK104" s="294"/>
      <c r="FL104" s="294"/>
      <c r="FM104" s="294"/>
      <c r="FN104" s="294"/>
      <c r="FO104" s="294"/>
      <c r="FP104" s="294"/>
      <c r="FQ104" s="294"/>
      <c r="FR104" s="294"/>
      <c r="FS104" s="294"/>
      <c r="FT104" s="294"/>
      <c r="FU104" s="294"/>
      <c r="FV104" s="294"/>
      <c r="FW104" s="294"/>
      <c r="FX104" s="294"/>
      <c r="FY104" s="294"/>
      <c r="FZ104" s="294"/>
      <c r="GA104" s="294"/>
      <c r="GB104" s="294"/>
      <c r="GC104" s="294"/>
      <c r="GD104" s="294"/>
      <c r="GE104" s="294"/>
      <c r="GF104" s="294"/>
      <c r="GG104" s="294"/>
      <c r="GH104" s="294"/>
      <c r="GI104" s="294"/>
      <c r="GJ104" s="294"/>
      <c r="GK104" s="294"/>
      <c r="GL104" s="294"/>
      <c r="GM104" s="294"/>
      <c r="GN104" s="294"/>
      <c r="GO104" s="294"/>
      <c r="GP104" s="294"/>
      <c r="GQ104" s="294"/>
      <c r="GR104" s="294"/>
      <c r="GS104" s="294"/>
      <c r="GT104" s="294"/>
      <c r="GU104" s="294"/>
      <c r="GV104" s="294"/>
      <c r="GW104" s="294"/>
      <c r="GX104" s="294"/>
      <c r="GY104" s="294"/>
      <c r="GZ104" s="294"/>
      <c r="HA104" s="294"/>
      <c r="HB104" s="294"/>
      <c r="HC104" s="294"/>
      <c r="HD104" s="294"/>
      <c r="HE104" s="294"/>
      <c r="HF104" s="294"/>
      <c r="HG104" s="294"/>
      <c r="HH104" s="294"/>
      <c r="HI104" s="294"/>
      <c r="HJ104" s="294"/>
      <c r="HK104" s="294"/>
      <c r="HL104" s="294"/>
      <c r="HM104" s="294"/>
      <c r="HN104" s="294"/>
      <c r="HO104" s="294"/>
      <c r="HP104" s="294"/>
      <c r="HQ104" s="294"/>
      <c r="HR104" s="294"/>
      <c r="HS104" s="294"/>
      <c r="HT104" s="294"/>
      <c r="HU104" s="294"/>
      <c r="HV104" s="294"/>
      <c r="HW104" s="294"/>
      <c r="HX104" s="294"/>
      <c r="HY104" s="294"/>
      <c r="HZ104" s="294"/>
      <c r="IA104" s="294"/>
      <c r="IB104" s="294"/>
      <c r="IC104" s="294"/>
      <c r="ID104" s="294"/>
      <c r="IE104" s="294"/>
      <c r="IF104" s="294"/>
      <c r="IG104" s="294"/>
      <c r="IH104" s="294"/>
      <c r="II104" s="294"/>
      <c r="IJ104" s="294"/>
      <c r="IK104" s="294"/>
      <c r="IL104" s="294"/>
      <c r="IM104" s="294"/>
      <c r="IN104" s="294"/>
      <c r="IO104" s="294"/>
      <c r="IP104" s="294"/>
      <c r="IQ104" s="294"/>
      <c r="IR104" s="294"/>
      <c r="IS104" s="294"/>
      <c r="IT104" s="294"/>
      <c r="IU104" s="294"/>
      <c r="IV104" s="294"/>
      <c r="IW104" s="294"/>
      <c r="IX104" s="294"/>
      <c r="IY104" s="294"/>
      <c r="IZ104" s="294"/>
    </row>
    <row r="105" spans="1:264" s="792" customFormat="1" ht="15.95" customHeight="1">
      <c r="A105" s="256"/>
      <c r="B105" s="257">
        <v>43621</v>
      </c>
      <c r="C105" s="713" t="str">
        <f t="shared" si="28"/>
        <v>*PDR1906-0731*</v>
      </c>
      <c r="D105" s="672" t="s">
        <v>3386</v>
      </c>
      <c r="E105" s="256" t="s">
        <v>3385</v>
      </c>
      <c r="F105" s="256"/>
      <c r="G105" s="297" t="s">
        <v>1414</v>
      </c>
      <c r="H105" s="258" t="s">
        <v>1413</v>
      </c>
      <c r="I105" s="258" t="s">
        <v>1412</v>
      </c>
      <c r="J105" s="256">
        <v>2625</v>
      </c>
      <c r="K105" s="257">
        <v>22809</v>
      </c>
      <c r="L105" s="258" t="s">
        <v>1411</v>
      </c>
      <c r="M105" s="260" t="s">
        <v>2131</v>
      </c>
      <c r="N105" s="672"/>
      <c r="O105" s="257" t="s">
        <v>1291</v>
      </c>
      <c r="P105" s="257"/>
      <c r="Q105" s="257"/>
      <c r="R105" s="257">
        <v>43829</v>
      </c>
      <c r="S105" s="256">
        <v>2635</v>
      </c>
      <c r="T105" s="256"/>
      <c r="U105" s="805" t="s">
        <v>1568</v>
      </c>
      <c r="V105" s="256"/>
      <c r="W105" s="259"/>
      <c r="X105" s="680" t="s">
        <v>1828</v>
      </c>
      <c r="Y105" s="260" t="s">
        <v>1892</v>
      </c>
      <c r="Z105" s="672">
        <v>754</v>
      </c>
      <c r="AA105" s="261">
        <v>2271</v>
      </c>
      <c r="AB105" s="329">
        <f t="shared" si="23"/>
        <v>52.642857142857146</v>
      </c>
      <c r="AC105" s="329">
        <f t="shared" si="24"/>
        <v>2686.2285714285699</v>
      </c>
      <c r="AD105" s="340">
        <f t="shared" si="25"/>
        <v>52.770476190476167</v>
      </c>
      <c r="AE105" s="341">
        <f t="shared" si="26"/>
        <v>52</v>
      </c>
      <c r="AF105" s="340">
        <f t="shared" si="27"/>
        <v>52.462285714285699</v>
      </c>
      <c r="AG105" s="262" t="s">
        <v>1395</v>
      </c>
      <c r="AH105" s="846" t="s">
        <v>1775</v>
      </c>
      <c r="AI105" s="290">
        <v>70</v>
      </c>
      <c r="AJ105" s="846">
        <v>15</v>
      </c>
      <c r="AK105" s="792">
        <v>5</v>
      </c>
      <c r="AL105" s="792" t="s">
        <v>2130</v>
      </c>
    </row>
    <row r="106" spans="1:264" s="792" customFormat="1" ht="18" customHeight="1">
      <c r="A106" s="256"/>
      <c r="B106" s="257">
        <v>43619</v>
      </c>
      <c r="C106" s="713" t="str">
        <f t="shared" si="28"/>
        <v>*PDR1906-0653*</v>
      </c>
      <c r="D106" s="672" t="s">
        <v>3188</v>
      </c>
      <c r="E106" s="256" t="s">
        <v>3186</v>
      </c>
      <c r="F106" s="256"/>
      <c r="G106" s="297" t="s">
        <v>3185</v>
      </c>
      <c r="H106" s="258" t="s">
        <v>3184</v>
      </c>
      <c r="I106" s="258" t="s">
        <v>3183</v>
      </c>
      <c r="J106" s="256">
        <v>4000</v>
      </c>
      <c r="K106" s="257">
        <v>22807</v>
      </c>
      <c r="L106" s="258" t="s">
        <v>3182</v>
      </c>
      <c r="M106" s="260" t="s">
        <v>3181</v>
      </c>
      <c r="N106" s="672"/>
      <c r="O106" s="257" t="s">
        <v>1291</v>
      </c>
      <c r="P106" s="257"/>
      <c r="Q106" s="257"/>
      <c r="R106" s="257">
        <v>43829</v>
      </c>
      <c r="S106" s="256">
        <v>4005</v>
      </c>
      <c r="T106" s="256"/>
      <c r="U106" s="805" t="s">
        <v>1568</v>
      </c>
      <c r="V106" s="256"/>
      <c r="W106" s="259"/>
      <c r="X106" s="680" t="s">
        <v>1829</v>
      </c>
      <c r="Y106" s="260" t="s">
        <v>3180</v>
      </c>
      <c r="Z106" s="672">
        <v>536</v>
      </c>
      <c r="AA106" s="261">
        <v>1335</v>
      </c>
      <c r="AB106" s="329">
        <f t="shared" si="23"/>
        <v>72.214285714285722</v>
      </c>
      <c r="AC106" s="329">
        <f t="shared" si="24"/>
        <v>2758.4428571428557</v>
      </c>
      <c r="AD106" s="340">
        <f t="shared" si="25"/>
        <v>53.974047619047596</v>
      </c>
      <c r="AE106" s="341">
        <f t="shared" si="26"/>
        <v>53</v>
      </c>
      <c r="AF106" s="340">
        <f t="shared" si="27"/>
        <v>53.58442857142856</v>
      </c>
      <c r="AG106" s="262" t="s">
        <v>1330</v>
      </c>
      <c r="AH106" s="846" t="s">
        <v>1749</v>
      </c>
      <c r="AI106" s="290">
        <v>70</v>
      </c>
      <c r="AJ106" s="846">
        <v>15</v>
      </c>
      <c r="AK106" s="792">
        <v>20</v>
      </c>
      <c r="AL106" s="792" t="s">
        <v>1467</v>
      </c>
    </row>
    <row r="107" spans="1:264" s="792" customFormat="1" ht="18" customHeight="1">
      <c r="A107" s="256"/>
      <c r="B107" s="257">
        <v>43619</v>
      </c>
      <c r="C107" s="713" t="str">
        <f t="shared" si="28"/>
        <v>*PDR1906-0654*</v>
      </c>
      <c r="D107" s="672" t="s">
        <v>3187</v>
      </c>
      <c r="E107" s="256" t="s">
        <v>3186</v>
      </c>
      <c r="F107" s="256"/>
      <c r="G107" s="297" t="s">
        <v>3185</v>
      </c>
      <c r="H107" s="258" t="s">
        <v>3184</v>
      </c>
      <c r="I107" s="258" t="s">
        <v>3183</v>
      </c>
      <c r="J107" s="256">
        <v>5000</v>
      </c>
      <c r="K107" s="257">
        <v>22808</v>
      </c>
      <c r="L107" s="258" t="s">
        <v>3182</v>
      </c>
      <c r="M107" s="260" t="s">
        <v>3181</v>
      </c>
      <c r="N107" s="672"/>
      <c r="O107" s="257" t="s">
        <v>1291</v>
      </c>
      <c r="P107" s="257"/>
      <c r="Q107" s="257"/>
      <c r="R107" s="257">
        <v>43829</v>
      </c>
      <c r="S107" s="256">
        <v>5005</v>
      </c>
      <c r="T107" s="256"/>
      <c r="U107" s="805" t="s">
        <v>1568</v>
      </c>
      <c r="V107" s="256"/>
      <c r="W107" s="259"/>
      <c r="X107" s="680" t="s">
        <v>1829</v>
      </c>
      <c r="Y107" s="260" t="s">
        <v>3180</v>
      </c>
      <c r="Z107" s="672">
        <v>536</v>
      </c>
      <c r="AA107" s="261">
        <v>1335</v>
      </c>
      <c r="AB107" s="329">
        <f t="shared" si="23"/>
        <v>86.5</v>
      </c>
      <c r="AC107" s="329">
        <f t="shared" si="24"/>
        <v>2844.9428571428557</v>
      </c>
      <c r="AD107" s="340">
        <f t="shared" si="25"/>
        <v>55.415714285714259</v>
      </c>
      <c r="AE107" s="341">
        <f t="shared" si="26"/>
        <v>55</v>
      </c>
      <c r="AF107" s="340">
        <f t="shared" si="27"/>
        <v>55.249428571428552</v>
      </c>
      <c r="AG107" s="262" t="s">
        <v>1330</v>
      </c>
      <c r="AH107" s="846" t="s">
        <v>1749</v>
      </c>
      <c r="AI107" s="290">
        <v>70</v>
      </c>
      <c r="AJ107" s="846">
        <v>15</v>
      </c>
      <c r="AK107" s="792">
        <v>20</v>
      </c>
      <c r="AL107" s="792" t="s">
        <v>1467</v>
      </c>
    </row>
    <row r="108" spans="1:264" s="273" customFormat="1" ht="18" customHeight="1">
      <c r="A108" s="263"/>
      <c r="B108" s="275">
        <v>43556</v>
      </c>
      <c r="C108" s="289" t="str">
        <f t="shared" si="28"/>
        <v>*PDR1905-0060*</v>
      </c>
      <c r="D108" s="265" t="s">
        <v>2188</v>
      </c>
      <c r="E108" s="263" t="s">
        <v>2189</v>
      </c>
      <c r="F108" s="263"/>
      <c r="G108" s="266" t="s">
        <v>1992</v>
      </c>
      <c r="H108" s="267" t="s">
        <v>1320</v>
      </c>
      <c r="I108" s="267" t="s">
        <v>791</v>
      </c>
      <c r="J108" s="263">
        <v>220</v>
      </c>
      <c r="K108" s="264">
        <v>22767</v>
      </c>
      <c r="L108" s="267" t="s">
        <v>1316</v>
      </c>
      <c r="M108" s="269" t="s">
        <v>1991</v>
      </c>
      <c r="N108" s="265"/>
      <c r="O108" s="275" t="s">
        <v>1291</v>
      </c>
      <c r="P108" s="275"/>
      <c r="Q108" s="275"/>
      <c r="R108" s="275">
        <v>43829</v>
      </c>
      <c r="S108" s="276">
        <v>223</v>
      </c>
      <c r="T108" s="276"/>
      <c r="U108" s="794" t="s">
        <v>1568</v>
      </c>
      <c r="V108" s="263"/>
      <c r="W108" s="268"/>
      <c r="X108" s="677" t="s">
        <v>1828</v>
      </c>
      <c r="Y108" s="269" t="s">
        <v>346</v>
      </c>
      <c r="Z108" s="265">
        <v>811</v>
      </c>
      <c r="AA108" s="270">
        <v>1665</v>
      </c>
      <c r="AB108" s="329">
        <f t="shared" si="23"/>
        <v>18.185714285714287</v>
      </c>
      <c r="AC108" s="329">
        <f t="shared" si="24"/>
        <v>2863.12857142857</v>
      </c>
      <c r="AD108" s="340">
        <f t="shared" si="25"/>
        <v>55.718809523809497</v>
      </c>
      <c r="AE108" s="341">
        <f t="shared" si="26"/>
        <v>55</v>
      </c>
      <c r="AF108" s="340">
        <f t="shared" si="27"/>
        <v>55.4312857142857</v>
      </c>
      <c r="AG108" s="271" t="s">
        <v>1330</v>
      </c>
      <c r="AH108" s="290" t="s">
        <v>2</v>
      </c>
      <c r="AI108" s="290">
        <v>70</v>
      </c>
      <c r="AJ108" s="290">
        <v>15</v>
      </c>
      <c r="AK108" s="290">
        <v>10</v>
      </c>
      <c r="AL108" s="290" t="s">
        <v>1990</v>
      </c>
    </row>
    <row r="109" spans="1:264" s="295" customFormat="1" ht="20.100000000000001" customHeight="1">
      <c r="A109" s="263"/>
      <c r="B109" s="275"/>
      <c r="C109" s="289"/>
      <c r="D109" s="265"/>
      <c r="E109" s="263"/>
      <c r="F109" s="263"/>
      <c r="G109" s="266"/>
      <c r="H109" s="267"/>
      <c r="I109" s="267"/>
      <c r="J109" s="263"/>
      <c r="K109" s="264"/>
      <c r="L109" s="267"/>
      <c r="M109" s="269"/>
      <c r="N109" s="265"/>
      <c r="O109" s="267"/>
      <c r="P109" s="267"/>
      <c r="Q109" s="267"/>
      <c r="R109" s="275"/>
      <c r="S109" s="276"/>
      <c r="T109" s="276"/>
      <c r="U109" s="276"/>
      <c r="V109" s="263"/>
      <c r="W109" s="268"/>
      <c r="X109" s="677"/>
      <c r="Y109" s="269"/>
      <c r="Z109" s="265"/>
      <c r="AA109" s="270"/>
      <c r="AB109" s="11"/>
      <c r="AC109" s="11"/>
      <c r="AD109" s="146"/>
      <c r="AE109" s="147"/>
      <c r="AF109" s="146"/>
      <c r="AG109" s="271"/>
      <c r="AH109" s="290"/>
      <c r="AI109" s="290"/>
      <c r="AJ109" s="290"/>
      <c r="AK109" s="294"/>
      <c r="AL109" s="294"/>
      <c r="AM109" s="294"/>
      <c r="AN109" s="294"/>
      <c r="AO109" s="294"/>
      <c r="AP109" s="294"/>
      <c r="AQ109" s="294"/>
      <c r="AR109" s="294"/>
      <c r="AS109" s="294"/>
      <c r="AT109" s="294"/>
      <c r="AU109" s="294"/>
      <c r="AV109" s="294"/>
      <c r="AW109" s="294"/>
      <c r="AX109" s="294"/>
      <c r="AY109" s="294"/>
      <c r="AZ109" s="294"/>
      <c r="BA109" s="294"/>
      <c r="BB109" s="294"/>
      <c r="BC109" s="294"/>
      <c r="BD109" s="294"/>
      <c r="BE109" s="294"/>
      <c r="BF109" s="294"/>
      <c r="BG109" s="294"/>
      <c r="BH109" s="294"/>
      <c r="BI109" s="294"/>
      <c r="BJ109" s="294"/>
      <c r="BK109" s="294"/>
      <c r="BL109" s="294"/>
      <c r="BM109" s="294"/>
      <c r="BN109" s="294"/>
      <c r="BO109" s="294"/>
      <c r="BP109" s="294"/>
      <c r="BQ109" s="294"/>
      <c r="BR109" s="294"/>
      <c r="BS109" s="294"/>
      <c r="BT109" s="294"/>
      <c r="BU109" s="294"/>
      <c r="BV109" s="294"/>
      <c r="BW109" s="294"/>
      <c r="BX109" s="294"/>
      <c r="BY109" s="294"/>
      <c r="BZ109" s="294"/>
      <c r="CA109" s="294"/>
      <c r="CB109" s="294"/>
      <c r="CC109" s="294"/>
      <c r="CD109" s="294"/>
      <c r="CE109" s="294"/>
      <c r="CF109" s="294"/>
      <c r="CG109" s="294"/>
      <c r="CH109" s="294"/>
      <c r="CI109" s="294"/>
      <c r="CJ109" s="294"/>
      <c r="CK109" s="294"/>
      <c r="CL109" s="294"/>
      <c r="CM109" s="294"/>
      <c r="CN109" s="294"/>
      <c r="CO109" s="294"/>
      <c r="CP109" s="294"/>
      <c r="CQ109" s="294"/>
      <c r="CR109" s="294"/>
      <c r="CS109" s="294"/>
      <c r="CT109" s="294"/>
      <c r="CU109" s="294"/>
      <c r="CV109" s="294"/>
      <c r="CW109" s="294"/>
      <c r="CX109" s="294"/>
      <c r="CY109" s="294"/>
      <c r="CZ109" s="294"/>
      <c r="DA109" s="294"/>
      <c r="DB109" s="294"/>
      <c r="DC109" s="294"/>
      <c r="DD109" s="294"/>
      <c r="DE109" s="294"/>
      <c r="DF109" s="294"/>
      <c r="DG109" s="294"/>
      <c r="DH109" s="294"/>
      <c r="DI109" s="294"/>
      <c r="DJ109" s="294"/>
      <c r="DK109" s="294"/>
      <c r="DL109" s="294"/>
      <c r="DM109" s="294"/>
      <c r="DN109" s="294"/>
      <c r="DO109" s="294"/>
      <c r="DP109" s="294"/>
      <c r="DQ109" s="294"/>
      <c r="DR109" s="294"/>
      <c r="DS109" s="294"/>
      <c r="DT109" s="294"/>
      <c r="DU109" s="294"/>
      <c r="DV109" s="294"/>
      <c r="DW109" s="294"/>
      <c r="DX109" s="294"/>
      <c r="DY109" s="294"/>
      <c r="DZ109" s="294"/>
      <c r="EA109" s="294"/>
      <c r="EB109" s="294"/>
      <c r="EC109" s="294"/>
      <c r="ED109" s="294"/>
      <c r="EE109" s="294"/>
      <c r="EF109" s="294"/>
      <c r="EG109" s="294"/>
      <c r="EH109" s="294"/>
      <c r="EI109" s="294"/>
      <c r="EJ109" s="294"/>
      <c r="EK109" s="294"/>
      <c r="EL109" s="294"/>
      <c r="EM109" s="294"/>
      <c r="EN109" s="294"/>
      <c r="EO109" s="294"/>
      <c r="EP109" s="294"/>
      <c r="EQ109" s="294"/>
      <c r="ER109" s="294"/>
      <c r="ES109" s="294"/>
      <c r="ET109" s="294"/>
      <c r="EU109" s="294"/>
      <c r="EV109" s="294"/>
      <c r="EW109" s="294"/>
      <c r="EX109" s="294"/>
      <c r="EY109" s="294"/>
      <c r="EZ109" s="294"/>
      <c r="FA109" s="294"/>
      <c r="FB109" s="294"/>
      <c r="FC109" s="294"/>
      <c r="FD109" s="294"/>
      <c r="FE109" s="294"/>
      <c r="FF109" s="294"/>
      <c r="FG109" s="294"/>
      <c r="FH109" s="294"/>
      <c r="FI109" s="294"/>
      <c r="FJ109" s="294"/>
      <c r="FK109" s="294"/>
      <c r="FL109" s="294"/>
      <c r="FM109" s="294"/>
      <c r="FN109" s="294"/>
      <c r="FO109" s="294"/>
      <c r="FP109" s="294"/>
      <c r="FQ109" s="294"/>
      <c r="FR109" s="294"/>
      <c r="FS109" s="294"/>
      <c r="FT109" s="294"/>
      <c r="FU109" s="294"/>
      <c r="FV109" s="294"/>
      <c r="FW109" s="294"/>
      <c r="FX109" s="294"/>
      <c r="FY109" s="294"/>
      <c r="FZ109" s="294"/>
      <c r="GA109" s="294"/>
      <c r="GB109" s="294"/>
      <c r="GC109" s="294"/>
      <c r="GD109" s="294"/>
      <c r="GE109" s="294"/>
      <c r="GF109" s="294"/>
      <c r="GG109" s="294"/>
      <c r="GH109" s="294"/>
      <c r="GI109" s="294"/>
      <c r="GJ109" s="294"/>
      <c r="GK109" s="294"/>
      <c r="GL109" s="294"/>
      <c r="GM109" s="294"/>
      <c r="GN109" s="294"/>
      <c r="GO109" s="294"/>
      <c r="GP109" s="294"/>
      <c r="GQ109" s="294"/>
      <c r="GR109" s="294"/>
      <c r="GS109" s="294"/>
      <c r="GT109" s="294"/>
      <c r="GU109" s="294"/>
      <c r="GV109" s="294"/>
      <c r="GW109" s="294"/>
      <c r="GX109" s="294"/>
      <c r="GY109" s="294"/>
      <c r="GZ109" s="294"/>
      <c r="HA109" s="294"/>
      <c r="HB109" s="294"/>
      <c r="HC109" s="294"/>
      <c r="HD109" s="294"/>
      <c r="HE109" s="294"/>
      <c r="HF109" s="294"/>
      <c r="HG109" s="294"/>
      <c r="HH109" s="294"/>
      <c r="HI109" s="294"/>
      <c r="HJ109" s="294"/>
      <c r="HK109" s="294"/>
      <c r="HL109" s="294"/>
      <c r="HM109" s="294"/>
      <c r="HN109" s="294"/>
      <c r="HO109" s="294"/>
      <c r="HP109" s="294"/>
      <c r="HQ109" s="294"/>
      <c r="HR109" s="294"/>
      <c r="HS109" s="294"/>
      <c r="HT109" s="294"/>
      <c r="HU109" s="294"/>
      <c r="HV109" s="294"/>
      <c r="HW109" s="294"/>
      <c r="HX109" s="294"/>
      <c r="HY109" s="294"/>
      <c r="HZ109" s="294"/>
      <c r="IA109" s="294"/>
      <c r="IB109" s="294"/>
      <c r="IC109" s="294"/>
      <c r="ID109" s="294"/>
      <c r="IE109" s="294"/>
      <c r="IF109" s="294"/>
      <c r="IG109" s="294"/>
      <c r="IH109" s="294"/>
      <c r="II109" s="294"/>
      <c r="IJ109" s="294"/>
      <c r="IK109" s="294"/>
      <c r="IL109" s="294"/>
      <c r="IM109" s="294"/>
      <c r="IN109" s="294"/>
      <c r="IO109" s="294"/>
      <c r="IP109" s="294"/>
      <c r="IQ109" s="294"/>
      <c r="IR109" s="294"/>
      <c r="IS109" s="294"/>
      <c r="IT109" s="294"/>
      <c r="IU109" s="294"/>
      <c r="IV109" s="294"/>
      <c r="IW109" s="294"/>
      <c r="IX109" s="294"/>
      <c r="IY109" s="294"/>
      <c r="IZ109" s="294"/>
    </row>
    <row r="110" spans="1:264" s="616" customFormat="1" ht="20.100000000000001" customHeight="1">
      <c r="A110" s="419"/>
      <c r="B110" s="275">
        <v>43567</v>
      </c>
      <c r="C110" s="420" t="str">
        <f t="shared" ref="C110:C115" si="29">"*"&amp;D110&amp;"*"</f>
        <v>*PDR1906-0007*</v>
      </c>
      <c r="D110" s="421" t="s">
        <v>4805</v>
      </c>
      <c r="E110" s="419" t="s">
        <v>4804</v>
      </c>
      <c r="F110" s="419"/>
      <c r="G110" s="614" t="s">
        <v>3424</v>
      </c>
      <c r="H110" s="422" t="s">
        <v>1350</v>
      </c>
      <c r="I110" s="422" t="s">
        <v>3423</v>
      </c>
      <c r="J110" s="419">
        <v>3000</v>
      </c>
      <c r="K110" s="420">
        <v>22783</v>
      </c>
      <c r="L110" s="422" t="s">
        <v>3422</v>
      </c>
      <c r="M110" s="425" t="s">
        <v>3421</v>
      </c>
      <c r="N110" s="421"/>
      <c r="O110" s="425" t="s">
        <v>1291</v>
      </c>
      <c r="P110" s="422"/>
      <c r="Q110" s="422"/>
      <c r="R110" s="420">
        <v>43599</v>
      </c>
      <c r="S110" s="419">
        <v>3003</v>
      </c>
      <c r="T110" s="419"/>
      <c r="U110" s="423" t="s">
        <v>4801</v>
      </c>
      <c r="V110" s="431"/>
      <c r="W110" s="424"/>
      <c r="X110" s="642" t="s">
        <v>1828</v>
      </c>
      <c r="Y110" s="425" t="s">
        <v>1380</v>
      </c>
      <c r="Z110" s="421">
        <v>550</v>
      </c>
      <c r="AA110" s="426">
        <v>1293</v>
      </c>
      <c r="AB110" s="427"/>
      <c r="AC110" s="427"/>
      <c r="AD110" s="428"/>
      <c r="AE110" s="429"/>
      <c r="AF110" s="428"/>
      <c r="AG110" s="430" t="s">
        <v>1330</v>
      </c>
      <c r="AH110" s="639" t="s">
        <v>1749</v>
      </c>
      <c r="AI110" s="605"/>
      <c r="AJ110" s="605"/>
      <c r="AK110" s="615">
        <v>10</v>
      </c>
      <c r="AL110" s="615">
        <v>0</v>
      </c>
    </row>
    <row r="111" spans="1:264" s="616" customFormat="1" ht="20.100000000000001" customHeight="1">
      <c r="A111" s="419"/>
      <c r="B111" s="275">
        <v>43567</v>
      </c>
      <c r="C111" s="420" t="str">
        <f t="shared" si="29"/>
        <v>*PDR1907-0002*</v>
      </c>
      <c r="D111" s="421" t="s">
        <v>4803</v>
      </c>
      <c r="E111" s="419" t="s">
        <v>4802</v>
      </c>
      <c r="F111" s="419"/>
      <c r="G111" s="614" t="s">
        <v>3424</v>
      </c>
      <c r="H111" s="422" t="s">
        <v>1350</v>
      </c>
      <c r="I111" s="422" t="s">
        <v>3423</v>
      </c>
      <c r="J111" s="419">
        <v>3000</v>
      </c>
      <c r="K111" s="420">
        <v>22789</v>
      </c>
      <c r="L111" s="422" t="s">
        <v>3422</v>
      </c>
      <c r="M111" s="425" t="s">
        <v>3421</v>
      </c>
      <c r="N111" s="421"/>
      <c r="O111" s="425" t="s">
        <v>1291</v>
      </c>
      <c r="P111" s="422"/>
      <c r="Q111" s="422"/>
      <c r="R111" s="420">
        <v>43605</v>
      </c>
      <c r="S111" s="419">
        <v>3003</v>
      </c>
      <c r="T111" s="419"/>
      <c r="U111" s="423" t="s">
        <v>4801</v>
      </c>
      <c r="V111" s="431"/>
      <c r="W111" s="424"/>
      <c r="X111" s="642" t="s">
        <v>1828</v>
      </c>
      <c r="Y111" s="425" t="s">
        <v>1380</v>
      </c>
      <c r="Z111" s="421">
        <v>550</v>
      </c>
      <c r="AA111" s="426">
        <v>1293</v>
      </c>
      <c r="AB111" s="427"/>
      <c r="AC111" s="427"/>
      <c r="AD111" s="428"/>
      <c r="AE111" s="429"/>
      <c r="AF111" s="428"/>
      <c r="AG111" s="430" t="s">
        <v>1330</v>
      </c>
      <c r="AH111" s="639" t="s">
        <v>1749</v>
      </c>
      <c r="AI111" s="605"/>
      <c r="AJ111" s="605"/>
      <c r="AK111" s="615">
        <v>10</v>
      </c>
      <c r="AL111" s="615">
        <v>0</v>
      </c>
    </row>
    <row r="112" spans="1:264" s="295" customFormat="1" ht="15.95" customHeight="1">
      <c r="A112" s="254" t="s">
        <v>69</v>
      </c>
      <c r="B112" s="275">
        <v>43589</v>
      </c>
      <c r="C112" s="289" t="str">
        <f t="shared" si="29"/>
        <v>*PDR1905-0560*</v>
      </c>
      <c r="D112" s="265" t="s">
        <v>2396</v>
      </c>
      <c r="E112" s="263" t="s">
        <v>2394</v>
      </c>
      <c r="F112" s="263"/>
      <c r="G112" s="266" t="s">
        <v>2360</v>
      </c>
      <c r="H112" s="267" t="s">
        <v>1303</v>
      </c>
      <c r="I112" s="267" t="s">
        <v>2359</v>
      </c>
      <c r="J112" s="263">
        <v>1536</v>
      </c>
      <c r="K112" s="264">
        <v>43613</v>
      </c>
      <c r="L112" s="267" t="s">
        <v>2358</v>
      </c>
      <c r="M112" s="269" t="s">
        <v>2357</v>
      </c>
      <c r="N112" s="265"/>
      <c r="O112" s="275" t="s">
        <v>1291</v>
      </c>
      <c r="P112" s="275"/>
      <c r="Q112" s="1078" t="s">
        <v>4131</v>
      </c>
      <c r="R112" s="275">
        <v>43598</v>
      </c>
      <c r="S112" s="276">
        <v>1539</v>
      </c>
      <c r="T112" s="276"/>
      <c r="U112" s="263" t="s">
        <v>2529</v>
      </c>
      <c r="V112" s="808" t="s">
        <v>2686</v>
      </c>
      <c r="W112" s="268"/>
      <c r="X112" s="677" t="s">
        <v>1828</v>
      </c>
      <c r="Y112" s="674" t="s">
        <v>1304</v>
      </c>
      <c r="Z112" s="265">
        <v>596</v>
      </c>
      <c r="AA112" s="270">
        <v>1281</v>
      </c>
      <c r="AB112" s="357">
        <f>S112/AI112+AJ112</f>
        <v>45.78</v>
      </c>
      <c r="AC112" s="357" t="e">
        <f>AB112+#REF!</f>
        <v>#REF!</v>
      </c>
      <c r="AD112" s="300" t="e">
        <f>(8+(AC112/60))</f>
        <v>#REF!</v>
      </c>
      <c r="AE112" s="358" t="e">
        <f>FLOOR(AD112,1)</f>
        <v>#REF!</v>
      </c>
      <c r="AF112" s="300" t="e">
        <f>(AE112+((AD112-AE112)*60*0.01))</f>
        <v>#REF!</v>
      </c>
      <c r="AG112" s="271" t="s">
        <v>1330</v>
      </c>
      <c r="AH112" s="290" t="s">
        <v>2</v>
      </c>
      <c r="AI112" s="255">
        <v>50</v>
      </c>
      <c r="AJ112" s="290">
        <v>15</v>
      </c>
      <c r="AK112" s="290">
        <v>10</v>
      </c>
      <c r="AL112" s="290" t="s">
        <v>2214</v>
      </c>
      <c r="AM112" s="294"/>
      <c r="AN112" s="294"/>
      <c r="AO112" s="294"/>
      <c r="AP112" s="294"/>
      <c r="AQ112" s="294"/>
      <c r="AR112" s="294"/>
      <c r="AS112" s="294"/>
      <c r="AT112" s="294"/>
      <c r="AU112" s="294"/>
      <c r="AV112" s="294"/>
      <c r="AW112" s="294"/>
      <c r="AX112" s="294"/>
      <c r="AY112" s="294"/>
      <c r="AZ112" s="294"/>
      <c r="BA112" s="294"/>
      <c r="BB112" s="294"/>
      <c r="BC112" s="294"/>
      <c r="BD112" s="294"/>
      <c r="BE112" s="294"/>
      <c r="BF112" s="294"/>
      <c r="BG112" s="294"/>
      <c r="BH112" s="294"/>
      <c r="BI112" s="294"/>
      <c r="BJ112" s="294"/>
      <c r="BK112" s="294"/>
      <c r="BL112" s="294"/>
      <c r="BM112" s="294"/>
      <c r="BN112" s="294"/>
      <c r="BO112" s="294"/>
      <c r="BP112" s="294"/>
      <c r="BQ112" s="294"/>
      <c r="BR112" s="294"/>
      <c r="BS112" s="294"/>
      <c r="BT112" s="294"/>
      <c r="BU112" s="294"/>
      <c r="BV112" s="294"/>
      <c r="BW112" s="294"/>
      <c r="BX112" s="294"/>
      <c r="BY112" s="294"/>
      <c r="BZ112" s="294"/>
      <c r="CA112" s="294"/>
      <c r="CB112" s="294"/>
      <c r="CC112" s="294"/>
      <c r="CD112" s="294"/>
      <c r="CE112" s="294"/>
      <c r="CF112" s="294"/>
      <c r="CG112" s="294"/>
      <c r="CH112" s="294"/>
      <c r="CI112" s="294"/>
      <c r="CJ112" s="294"/>
      <c r="CK112" s="294"/>
      <c r="CL112" s="294"/>
      <c r="CM112" s="294"/>
      <c r="CN112" s="294"/>
      <c r="CO112" s="294"/>
      <c r="CP112" s="294"/>
      <c r="CQ112" s="294"/>
      <c r="CR112" s="294"/>
      <c r="CS112" s="294"/>
      <c r="CT112" s="294"/>
      <c r="CU112" s="294"/>
      <c r="CV112" s="294"/>
      <c r="CW112" s="294"/>
      <c r="CX112" s="294"/>
      <c r="CY112" s="294"/>
      <c r="CZ112" s="294"/>
      <c r="DA112" s="294"/>
      <c r="DB112" s="294"/>
      <c r="DC112" s="294"/>
      <c r="DD112" s="294"/>
      <c r="DE112" s="294"/>
      <c r="DF112" s="294"/>
      <c r="DG112" s="294"/>
      <c r="DH112" s="294"/>
      <c r="DI112" s="294"/>
      <c r="DJ112" s="294"/>
      <c r="DK112" s="294"/>
      <c r="DL112" s="294"/>
      <c r="DM112" s="294"/>
      <c r="DN112" s="294"/>
      <c r="DO112" s="294"/>
      <c r="DP112" s="294"/>
      <c r="DQ112" s="294"/>
      <c r="DR112" s="294"/>
      <c r="DS112" s="294"/>
      <c r="DT112" s="294"/>
      <c r="DU112" s="294"/>
      <c r="DV112" s="294"/>
      <c r="DW112" s="294"/>
      <c r="DX112" s="294"/>
      <c r="DY112" s="294"/>
      <c r="DZ112" s="294"/>
      <c r="EA112" s="294"/>
      <c r="EB112" s="294"/>
      <c r="EC112" s="294"/>
      <c r="ED112" s="294"/>
      <c r="EE112" s="294"/>
      <c r="EF112" s="294"/>
      <c r="EG112" s="294"/>
      <c r="EH112" s="294"/>
      <c r="EI112" s="294"/>
      <c r="EJ112" s="294"/>
      <c r="EK112" s="294"/>
      <c r="EL112" s="294"/>
      <c r="EM112" s="294"/>
      <c r="EN112" s="294"/>
      <c r="EO112" s="294"/>
      <c r="EP112" s="294"/>
      <c r="EQ112" s="294"/>
      <c r="ER112" s="294"/>
      <c r="ES112" s="294"/>
      <c r="ET112" s="294"/>
      <c r="EU112" s="294"/>
      <c r="EV112" s="294"/>
      <c r="EW112" s="294"/>
      <c r="EX112" s="294"/>
      <c r="EY112" s="294"/>
      <c r="EZ112" s="294"/>
      <c r="FA112" s="294"/>
      <c r="FB112" s="294"/>
      <c r="FC112" s="294"/>
      <c r="FD112" s="294"/>
      <c r="FE112" s="294"/>
      <c r="FF112" s="294"/>
      <c r="FG112" s="294"/>
      <c r="FH112" s="294"/>
      <c r="FI112" s="294"/>
      <c r="FJ112" s="294"/>
      <c r="FK112" s="294"/>
      <c r="FL112" s="294"/>
      <c r="FM112" s="294"/>
      <c r="FN112" s="294"/>
      <c r="FO112" s="294"/>
      <c r="FP112" s="294"/>
      <c r="FQ112" s="294"/>
      <c r="FR112" s="294"/>
      <c r="FS112" s="294"/>
      <c r="FT112" s="294"/>
      <c r="FU112" s="294"/>
      <c r="FV112" s="294"/>
      <c r="FW112" s="294"/>
      <c r="FX112" s="294"/>
      <c r="FY112" s="294"/>
      <c r="FZ112" s="294"/>
      <c r="GA112" s="294"/>
      <c r="GB112" s="294"/>
      <c r="GC112" s="294"/>
      <c r="GD112" s="294"/>
      <c r="GE112" s="294"/>
      <c r="GF112" s="294"/>
      <c r="GG112" s="294"/>
      <c r="GH112" s="294"/>
      <c r="GI112" s="294"/>
      <c r="GJ112" s="294"/>
      <c r="GK112" s="294"/>
      <c r="GL112" s="294"/>
      <c r="GM112" s="294"/>
      <c r="GN112" s="294"/>
      <c r="GO112" s="294"/>
      <c r="GP112" s="294"/>
      <c r="GQ112" s="294"/>
      <c r="GR112" s="294"/>
      <c r="GS112" s="294"/>
      <c r="GT112" s="294"/>
      <c r="GU112" s="294"/>
      <c r="GV112" s="294"/>
      <c r="GW112" s="294"/>
      <c r="GX112" s="294"/>
      <c r="GY112" s="294"/>
      <c r="GZ112" s="294"/>
      <c r="HA112" s="294"/>
      <c r="HB112" s="294"/>
      <c r="HC112" s="294"/>
      <c r="HD112" s="294"/>
      <c r="HE112" s="294"/>
      <c r="HF112" s="294"/>
      <c r="HG112" s="294"/>
      <c r="HH112" s="294"/>
      <c r="HI112" s="294"/>
      <c r="HJ112" s="294"/>
      <c r="HK112" s="294"/>
      <c r="HL112" s="294"/>
      <c r="HM112" s="294"/>
      <c r="HN112" s="294"/>
      <c r="HO112" s="294"/>
      <c r="HP112" s="294"/>
      <c r="HQ112" s="294"/>
      <c r="HR112" s="294"/>
      <c r="HS112" s="294"/>
      <c r="HT112" s="294"/>
      <c r="HU112" s="294"/>
      <c r="HV112" s="294"/>
      <c r="HW112" s="294"/>
      <c r="HX112" s="294"/>
      <c r="HY112" s="294"/>
      <c r="HZ112" s="294"/>
      <c r="IA112" s="294"/>
      <c r="IB112" s="294"/>
      <c r="IC112" s="294"/>
      <c r="ID112" s="294"/>
      <c r="IE112" s="294"/>
      <c r="IF112" s="294"/>
      <c r="IG112" s="294"/>
      <c r="IH112" s="294"/>
      <c r="II112" s="294"/>
      <c r="IJ112" s="294"/>
      <c r="IK112" s="294"/>
      <c r="IL112" s="294"/>
      <c r="IM112" s="294"/>
      <c r="IN112" s="294"/>
      <c r="IO112" s="294"/>
      <c r="IP112" s="294"/>
      <c r="IQ112" s="294"/>
      <c r="IR112" s="294"/>
      <c r="IS112" s="294"/>
      <c r="IT112" s="294"/>
      <c r="IU112" s="294"/>
      <c r="IV112" s="294"/>
      <c r="IW112" s="294"/>
      <c r="IX112" s="294"/>
      <c r="IY112" s="294"/>
      <c r="IZ112" s="294"/>
      <c r="JA112" s="294"/>
      <c r="JB112" s="294"/>
      <c r="JC112" s="294"/>
      <c r="JD112" s="294"/>
    </row>
    <row r="113" spans="1:264" s="295" customFormat="1" ht="15.95" customHeight="1">
      <c r="A113" s="254" t="s">
        <v>69</v>
      </c>
      <c r="B113" s="275">
        <v>43589</v>
      </c>
      <c r="C113" s="289" t="str">
        <f t="shared" si="29"/>
        <v>*PDR1905-0561*</v>
      </c>
      <c r="D113" s="858" t="s">
        <v>2511</v>
      </c>
      <c r="E113" s="276" t="s">
        <v>2394</v>
      </c>
      <c r="F113" s="276"/>
      <c r="G113" s="55" t="s">
        <v>2360</v>
      </c>
      <c r="H113" s="150" t="s">
        <v>1303</v>
      </c>
      <c r="I113" s="150" t="s">
        <v>2359</v>
      </c>
      <c r="J113" s="276">
        <v>1536</v>
      </c>
      <c r="K113" s="275">
        <v>43615</v>
      </c>
      <c r="L113" s="150" t="s">
        <v>2358</v>
      </c>
      <c r="M113" s="707" t="s">
        <v>2357</v>
      </c>
      <c r="N113" s="858"/>
      <c r="O113" s="275" t="s">
        <v>1291</v>
      </c>
      <c r="P113" s="275"/>
      <c r="Q113" s="1078" t="s">
        <v>4131</v>
      </c>
      <c r="R113" s="275">
        <v>43598</v>
      </c>
      <c r="S113" s="276">
        <v>1539</v>
      </c>
      <c r="T113" s="276"/>
      <c r="U113" s="276">
        <v>1539</v>
      </c>
      <c r="V113" s="808" t="s">
        <v>2686</v>
      </c>
      <c r="W113" s="708"/>
      <c r="X113" s="709" t="s">
        <v>1828</v>
      </c>
      <c r="Y113" s="674" t="s">
        <v>1304</v>
      </c>
      <c r="Z113" s="929">
        <v>596</v>
      </c>
      <c r="AA113" s="710">
        <v>1281</v>
      </c>
      <c r="AB113" s="357">
        <f>S113/AI113+AJ113</f>
        <v>30.78</v>
      </c>
      <c r="AC113" s="357" t="e">
        <f>AB113+AC112</f>
        <v>#REF!</v>
      </c>
      <c r="AD113" s="300" t="e">
        <f>(8+(AC113/60))</f>
        <v>#REF!</v>
      </c>
      <c r="AE113" s="358" t="e">
        <f>FLOOR(AD113,1)</f>
        <v>#REF!</v>
      </c>
      <c r="AF113" s="300" t="e">
        <f>(AE113+((AD113-AE113)*60*0.01))</f>
        <v>#REF!</v>
      </c>
      <c r="AG113" s="146" t="s">
        <v>1330</v>
      </c>
      <c r="AH113" s="711" t="s">
        <v>2</v>
      </c>
      <c r="AI113" s="255">
        <v>50</v>
      </c>
      <c r="AJ113" s="711">
        <v>0</v>
      </c>
      <c r="AK113" s="711">
        <v>10</v>
      </c>
      <c r="AL113" s="711" t="s">
        <v>2214</v>
      </c>
    </row>
    <row r="114" spans="1:264" s="295" customFormat="1" ht="15.95" customHeight="1">
      <c r="A114" s="254" t="s">
        <v>69</v>
      </c>
      <c r="B114" s="275">
        <v>43589</v>
      </c>
      <c r="C114" s="289" t="str">
        <f t="shared" si="29"/>
        <v>*PDR1905-0562*</v>
      </c>
      <c r="D114" s="265" t="s">
        <v>2395</v>
      </c>
      <c r="E114" s="263" t="s">
        <v>2394</v>
      </c>
      <c r="F114" s="263"/>
      <c r="G114" s="266" t="s">
        <v>2360</v>
      </c>
      <c r="H114" s="267" t="s">
        <v>1303</v>
      </c>
      <c r="I114" s="267" t="s">
        <v>2359</v>
      </c>
      <c r="J114" s="263">
        <v>1536</v>
      </c>
      <c r="K114" s="264">
        <v>43617</v>
      </c>
      <c r="L114" s="267" t="s">
        <v>2358</v>
      </c>
      <c r="M114" s="269" t="s">
        <v>2357</v>
      </c>
      <c r="N114" s="265"/>
      <c r="O114" s="275" t="s">
        <v>1291</v>
      </c>
      <c r="P114" s="275"/>
      <c r="Q114" s="1078" t="s">
        <v>4131</v>
      </c>
      <c r="R114" s="275">
        <v>43598</v>
      </c>
      <c r="S114" s="276">
        <v>1539</v>
      </c>
      <c r="T114" s="276"/>
      <c r="U114" s="263">
        <v>1539</v>
      </c>
      <c r="V114" s="808" t="s">
        <v>2686</v>
      </c>
      <c r="W114" s="268"/>
      <c r="X114" s="677" t="s">
        <v>1828</v>
      </c>
      <c r="Y114" s="674" t="s">
        <v>1304</v>
      </c>
      <c r="Z114" s="265">
        <v>596</v>
      </c>
      <c r="AA114" s="270">
        <v>1281</v>
      </c>
      <c r="AB114" s="357">
        <f>S114/AI114+AJ114</f>
        <v>30.78</v>
      </c>
      <c r="AC114" s="357" t="e">
        <f>AB114+AC113</f>
        <v>#REF!</v>
      </c>
      <c r="AD114" s="300" t="e">
        <f>(8+(AC114/60))</f>
        <v>#REF!</v>
      </c>
      <c r="AE114" s="358" t="e">
        <f>FLOOR(AD114,1)</f>
        <v>#REF!</v>
      </c>
      <c r="AF114" s="300" t="e">
        <f>(AE114+((AD114-AE114)*60*0.01))</f>
        <v>#REF!</v>
      </c>
      <c r="AG114" s="271" t="s">
        <v>1330</v>
      </c>
      <c r="AH114" s="290" t="s">
        <v>2</v>
      </c>
      <c r="AI114" s="255">
        <v>50</v>
      </c>
      <c r="AJ114" s="290">
        <v>0</v>
      </c>
      <c r="AK114" s="290">
        <v>20</v>
      </c>
      <c r="AL114" s="290" t="s">
        <v>1384</v>
      </c>
      <c r="AM114" s="294"/>
      <c r="AN114" s="294"/>
      <c r="AO114" s="294"/>
      <c r="AP114" s="294"/>
      <c r="AQ114" s="294"/>
      <c r="AR114" s="294"/>
      <c r="AS114" s="294"/>
      <c r="AT114" s="294"/>
      <c r="AU114" s="294"/>
      <c r="AV114" s="294"/>
      <c r="AW114" s="294"/>
      <c r="AX114" s="294"/>
      <c r="AY114" s="294"/>
      <c r="AZ114" s="294"/>
      <c r="BA114" s="294"/>
      <c r="BB114" s="294"/>
      <c r="BC114" s="294"/>
      <c r="BD114" s="294"/>
      <c r="BE114" s="294"/>
      <c r="BF114" s="294"/>
      <c r="BG114" s="294"/>
      <c r="BH114" s="294"/>
      <c r="BI114" s="294"/>
      <c r="BJ114" s="294"/>
      <c r="BK114" s="294"/>
      <c r="BL114" s="294"/>
      <c r="BM114" s="294"/>
      <c r="BN114" s="294"/>
      <c r="BO114" s="294"/>
      <c r="BP114" s="294"/>
      <c r="BQ114" s="294"/>
      <c r="BR114" s="294"/>
      <c r="BS114" s="294"/>
      <c r="BT114" s="294"/>
      <c r="BU114" s="294"/>
      <c r="BV114" s="294"/>
      <c r="BW114" s="294"/>
      <c r="BX114" s="294"/>
      <c r="BY114" s="294"/>
      <c r="BZ114" s="294"/>
      <c r="CA114" s="294"/>
      <c r="CB114" s="294"/>
      <c r="CC114" s="294"/>
      <c r="CD114" s="294"/>
      <c r="CE114" s="294"/>
      <c r="CF114" s="294"/>
      <c r="CG114" s="294"/>
      <c r="CH114" s="294"/>
      <c r="CI114" s="294"/>
      <c r="CJ114" s="294"/>
      <c r="CK114" s="294"/>
      <c r="CL114" s="294"/>
      <c r="CM114" s="294"/>
      <c r="CN114" s="294"/>
      <c r="CO114" s="294"/>
      <c r="CP114" s="294"/>
      <c r="CQ114" s="294"/>
      <c r="CR114" s="294"/>
      <c r="CS114" s="294"/>
      <c r="CT114" s="294"/>
      <c r="CU114" s="294"/>
      <c r="CV114" s="294"/>
      <c r="CW114" s="294"/>
      <c r="CX114" s="294"/>
      <c r="CY114" s="294"/>
      <c r="CZ114" s="294"/>
      <c r="DA114" s="294"/>
      <c r="DB114" s="294"/>
      <c r="DC114" s="294"/>
      <c r="DD114" s="294"/>
      <c r="DE114" s="294"/>
      <c r="DF114" s="294"/>
      <c r="DG114" s="294"/>
      <c r="DH114" s="294"/>
      <c r="DI114" s="294"/>
      <c r="DJ114" s="294"/>
      <c r="DK114" s="294"/>
      <c r="DL114" s="294"/>
      <c r="DM114" s="294"/>
      <c r="DN114" s="294"/>
      <c r="DO114" s="294"/>
      <c r="DP114" s="294"/>
      <c r="DQ114" s="294"/>
      <c r="DR114" s="294"/>
      <c r="DS114" s="294"/>
      <c r="DT114" s="294"/>
      <c r="DU114" s="294"/>
      <c r="DV114" s="294"/>
      <c r="DW114" s="294"/>
      <c r="DX114" s="294"/>
      <c r="DY114" s="294"/>
      <c r="DZ114" s="294"/>
      <c r="EA114" s="294"/>
      <c r="EB114" s="294"/>
      <c r="EC114" s="294"/>
      <c r="ED114" s="294"/>
      <c r="EE114" s="294"/>
      <c r="EF114" s="294"/>
      <c r="EG114" s="294"/>
      <c r="EH114" s="294"/>
      <c r="EI114" s="294"/>
      <c r="EJ114" s="294"/>
      <c r="EK114" s="294"/>
      <c r="EL114" s="294"/>
      <c r="EM114" s="294"/>
      <c r="EN114" s="294"/>
      <c r="EO114" s="294"/>
      <c r="EP114" s="294"/>
      <c r="EQ114" s="294"/>
      <c r="ER114" s="294"/>
      <c r="ES114" s="294"/>
      <c r="ET114" s="294"/>
      <c r="EU114" s="294"/>
      <c r="EV114" s="294"/>
      <c r="EW114" s="294"/>
      <c r="EX114" s="294"/>
      <c r="EY114" s="294"/>
      <c r="EZ114" s="294"/>
      <c r="FA114" s="294"/>
      <c r="FB114" s="294"/>
      <c r="FC114" s="294"/>
      <c r="FD114" s="294"/>
      <c r="FE114" s="294"/>
      <c r="FF114" s="294"/>
      <c r="FG114" s="294"/>
      <c r="FH114" s="294"/>
      <c r="FI114" s="294"/>
      <c r="FJ114" s="294"/>
      <c r="FK114" s="294"/>
      <c r="FL114" s="294"/>
      <c r="FM114" s="294"/>
      <c r="FN114" s="294"/>
      <c r="FO114" s="294"/>
      <c r="FP114" s="294"/>
      <c r="FQ114" s="294"/>
      <c r="FR114" s="294"/>
      <c r="FS114" s="294"/>
      <c r="FT114" s="294"/>
      <c r="FU114" s="294"/>
      <c r="FV114" s="294"/>
      <c r="FW114" s="294"/>
      <c r="FX114" s="294"/>
      <c r="FY114" s="294"/>
      <c r="FZ114" s="294"/>
      <c r="GA114" s="294"/>
      <c r="GB114" s="294"/>
      <c r="GC114" s="294"/>
      <c r="GD114" s="294"/>
      <c r="GE114" s="294"/>
      <c r="GF114" s="294"/>
      <c r="GG114" s="294"/>
      <c r="GH114" s="294"/>
      <c r="GI114" s="294"/>
      <c r="GJ114" s="294"/>
      <c r="GK114" s="294"/>
      <c r="GL114" s="294"/>
      <c r="GM114" s="294"/>
      <c r="GN114" s="294"/>
      <c r="GO114" s="294"/>
      <c r="GP114" s="294"/>
      <c r="GQ114" s="294"/>
      <c r="GR114" s="294"/>
      <c r="GS114" s="294"/>
      <c r="GT114" s="294"/>
      <c r="GU114" s="294"/>
      <c r="GV114" s="294"/>
      <c r="GW114" s="294"/>
      <c r="GX114" s="294"/>
      <c r="GY114" s="294"/>
      <c r="GZ114" s="294"/>
      <c r="HA114" s="294"/>
      <c r="HB114" s="294"/>
      <c r="HC114" s="294"/>
      <c r="HD114" s="294"/>
      <c r="HE114" s="294"/>
      <c r="HF114" s="294"/>
      <c r="HG114" s="294"/>
      <c r="HH114" s="294"/>
      <c r="HI114" s="294"/>
      <c r="HJ114" s="294"/>
      <c r="HK114" s="294"/>
      <c r="HL114" s="294"/>
      <c r="HM114" s="294"/>
      <c r="HN114" s="294"/>
      <c r="HO114" s="294"/>
      <c r="HP114" s="294"/>
      <c r="HQ114" s="294"/>
      <c r="HR114" s="294"/>
      <c r="HS114" s="294"/>
      <c r="HT114" s="294"/>
      <c r="HU114" s="294"/>
      <c r="HV114" s="294"/>
      <c r="HW114" s="294"/>
      <c r="HX114" s="294"/>
      <c r="HY114" s="294"/>
      <c r="HZ114" s="294"/>
      <c r="IA114" s="294"/>
      <c r="IB114" s="294"/>
      <c r="IC114" s="294"/>
      <c r="ID114" s="294"/>
      <c r="IE114" s="294"/>
      <c r="IF114" s="294"/>
      <c r="IG114" s="294"/>
      <c r="IH114" s="294"/>
      <c r="II114" s="294"/>
      <c r="IJ114" s="294"/>
      <c r="IK114" s="294"/>
      <c r="IL114" s="294"/>
      <c r="IM114" s="294"/>
      <c r="IN114" s="294"/>
      <c r="IO114" s="294"/>
      <c r="IP114" s="294"/>
      <c r="IQ114" s="294"/>
      <c r="IR114" s="294"/>
      <c r="IS114" s="294"/>
      <c r="IT114" s="294"/>
      <c r="IU114" s="294"/>
      <c r="IV114" s="294"/>
      <c r="IW114" s="294"/>
      <c r="IX114" s="294"/>
      <c r="IY114" s="294"/>
      <c r="IZ114" s="294"/>
      <c r="JA114" s="294"/>
      <c r="JB114" s="294"/>
      <c r="JC114" s="294"/>
      <c r="JD114" s="294"/>
    </row>
    <row r="115" spans="1:264" s="792" customFormat="1" ht="15.95" customHeight="1">
      <c r="A115" s="256"/>
      <c r="B115" s="257">
        <v>43620</v>
      </c>
      <c r="C115" s="713" t="str">
        <f t="shared" si="29"/>
        <v>*PDR1906-0668*</v>
      </c>
      <c r="D115" s="672" t="s">
        <v>3328</v>
      </c>
      <c r="E115" s="256" t="s">
        <v>3281</v>
      </c>
      <c r="F115" s="256"/>
      <c r="G115" s="297" t="s">
        <v>3282</v>
      </c>
      <c r="H115" s="258" t="s">
        <v>1303</v>
      </c>
      <c r="I115" s="258" t="s">
        <v>3283</v>
      </c>
      <c r="J115" s="256">
        <v>595</v>
      </c>
      <c r="K115" s="257">
        <v>22803</v>
      </c>
      <c r="L115" s="258" t="s">
        <v>3284</v>
      </c>
      <c r="M115" s="260" t="s">
        <v>3285</v>
      </c>
      <c r="N115" s="672"/>
      <c r="O115" s="257" t="s">
        <v>1291</v>
      </c>
      <c r="P115" s="257"/>
      <c r="Q115" s="1078" t="s">
        <v>4131</v>
      </c>
      <c r="R115" s="257">
        <v>43622</v>
      </c>
      <c r="S115" s="256">
        <v>600</v>
      </c>
      <c r="T115" s="256"/>
      <c r="U115" s="805" t="s">
        <v>1972</v>
      </c>
      <c r="V115" s="260" t="s">
        <v>3922</v>
      </c>
      <c r="W115" s="259"/>
      <c r="X115" s="680" t="s">
        <v>1828</v>
      </c>
      <c r="Y115" s="260" t="s">
        <v>1304</v>
      </c>
      <c r="Z115" s="672">
        <v>396</v>
      </c>
      <c r="AA115" s="261">
        <v>1685</v>
      </c>
      <c r="AB115" s="945">
        <f>S115/AI115+AJ115</f>
        <v>23.571428571428569</v>
      </c>
      <c r="AC115" s="945">
        <f>AB115+'8-6'!AC25</f>
        <v>1072.6814285714288</v>
      </c>
      <c r="AD115" s="943">
        <f>(8+(AC115/60))</f>
        <v>25.878023809523814</v>
      </c>
      <c r="AE115" s="944">
        <f>FLOOR(AD115,1)</f>
        <v>25</v>
      </c>
      <c r="AF115" s="943">
        <f>(AE115+((AD115-AE115)*60*0.01))</f>
        <v>25.526814285714288</v>
      </c>
      <c r="AG115" s="262" t="s">
        <v>1330</v>
      </c>
      <c r="AH115" s="846" t="s">
        <v>1749</v>
      </c>
      <c r="AI115" s="846">
        <v>70</v>
      </c>
      <c r="AJ115" s="846">
        <v>15</v>
      </c>
      <c r="AK115" s="792">
        <v>10</v>
      </c>
      <c r="AL115" s="792" t="s">
        <v>3286</v>
      </c>
    </row>
    <row r="116" spans="1:264" s="273" customFormat="1" ht="20.100000000000001" customHeight="1">
      <c r="A116" s="263"/>
      <c r="B116" s="275">
        <v>43533</v>
      </c>
      <c r="C116" s="289" t="str">
        <f t="shared" ref="C116:C130" si="30">"*"&amp;D116&amp;"*"</f>
        <v>*PDR1911-0001*</v>
      </c>
      <c r="D116" s="265" t="s">
        <v>2113</v>
      </c>
      <c r="E116" s="263" t="s">
        <v>2109</v>
      </c>
      <c r="F116" s="263"/>
      <c r="G116" s="266" t="s">
        <v>2108</v>
      </c>
      <c r="H116" s="267" t="s">
        <v>1450</v>
      </c>
      <c r="I116" s="267" t="s">
        <v>2107</v>
      </c>
      <c r="J116" s="263">
        <v>2000</v>
      </c>
      <c r="K116" s="264">
        <v>22951</v>
      </c>
      <c r="L116" s="267" t="s">
        <v>1329</v>
      </c>
      <c r="M116" s="269" t="s">
        <v>2106</v>
      </c>
      <c r="N116" s="296" t="s">
        <v>2105</v>
      </c>
      <c r="O116" s="275" t="s">
        <v>1291</v>
      </c>
      <c r="P116" s="275"/>
      <c r="Q116" s="275"/>
      <c r="R116" s="275">
        <v>43829</v>
      </c>
      <c r="S116" s="276">
        <v>2003</v>
      </c>
      <c r="T116" s="276"/>
      <c r="U116" s="296"/>
      <c r="V116" s="263"/>
      <c r="W116" s="268"/>
      <c r="X116" s="677" t="s">
        <v>1829</v>
      </c>
      <c r="Y116" s="269" t="s">
        <v>1336</v>
      </c>
      <c r="Z116" s="265">
        <v>434</v>
      </c>
      <c r="AA116" s="270">
        <v>1185</v>
      </c>
      <c r="AB116" s="11" t="e">
        <f t="shared" ref="AB116:AB130" si="31">S116/AI116+AJ116</f>
        <v>#DIV/0!</v>
      </c>
      <c r="AC116" s="11" t="e">
        <f>AB116+#REF!</f>
        <v>#DIV/0!</v>
      </c>
      <c r="AD116" s="146" t="e">
        <f t="shared" ref="AD116:AD130" si="32">(8+(AC116/60))</f>
        <v>#DIV/0!</v>
      </c>
      <c r="AE116" s="147" t="e">
        <f t="shared" ref="AE116:AE130" si="33">FLOOR(AD116,1)</f>
        <v>#DIV/0!</v>
      </c>
      <c r="AF116" s="146" t="e">
        <f t="shared" ref="AF116:AF130" si="34">(AE116+((AD116-AE116)*60*0.01))</f>
        <v>#DIV/0!</v>
      </c>
      <c r="AG116" s="271" t="s">
        <v>1330</v>
      </c>
      <c r="AH116" s="272" t="s">
        <v>1546</v>
      </c>
      <c r="AI116" s="272"/>
      <c r="AJ116" s="272"/>
      <c r="AK116" s="273">
        <v>0</v>
      </c>
      <c r="AL116" s="273" t="s">
        <v>2104</v>
      </c>
    </row>
    <row r="117" spans="1:264" s="273" customFormat="1" ht="20.100000000000001" customHeight="1">
      <c r="A117" s="263"/>
      <c r="B117" s="275">
        <v>43533</v>
      </c>
      <c r="C117" s="289" t="str">
        <f t="shared" si="30"/>
        <v>*PDR1911-0002*</v>
      </c>
      <c r="D117" s="265" t="s">
        <v>2112</v>
      </c>
      <c r="E117" s="263" t="s">
        <v>2109</v>
      </c>
      <c r="F117" s="263"/>
      <c r="G117" s="266" t="s">
        <v>2108</v>
      </c>
      <c r="H117" s="267" t="s">
        <v>1450</v>
      </c>
      <c r="I117" s="267" t="s">
        <v>2107</v>
      </c>
      <c r="J117" s="263">
        <v>2000</v>
      </c>
      <c r="K117" s="264">
        <v>22951</v>
      </c>
      <c r="L117" s="267" t="s">
        <v>1329</v>
      </c>
      <c r="M117" s="269" t="s">
        <v>2106</v>
      </c>
      <c r="N117" s="296" t="s">
        <v>2105</v>
      </c>
      <c r="O117" s="275" t="s">
        <v>1291</v>
      </c>
      <c r="P117" s="275"/>
      <c r="Q117" s="275"/>
      <c r="R117" s="275">
        <v>43829</v>
      </c>
      <c r="S117" s="276">
        <v>2003</v>
      </c>
      <c r="T117" s="276"/>
      <c r="U117" s="296"/>
      <c r="V117" s="263"/>
      <c r="W117" s="268"/>
      <c r="X117" s="677" t="s">
        <v>1829</v>
      </c>
      <c r="Y117" s="269" t="s">
        <v>1336</v>
      </c>
      <c r="Z117" s="265">
        <v>434</v>
      </c>
      <c r="AA117" s="270">
        <v>1185</v>
      </c>
      <c r="AB117" s="11" t="e">
        <f t="shared" si="31"/>
        <v>#DIV/0!</v>
      </c>
      <c r="AC117" s="11" t="e">
        <f>AB117+#REF!</f>
        <v>#DIV/0!</v>
      </c>
      <c r="AD117" s="146" t="e">
        <f t="shared" si="32"/>
        <v>#DIV/0!</v>
      </c>
      <c r="AE117" s="147" t="e">
        <f t="shared" si="33"/>
        <v>#DIV/0!</v>
      </c>
      <c r="AF117" s="146" t="e">
        <f t="shared" si="34"/>
        <v>#DIV/0!</v>
      </c>
      <c r="AG117" s="271" t="s">
        <v>1330</v>
      </c>
      <c r="AH117" s="272" t="s">
        <v>1546</v>
      </c>
      <c r="AI117" s="272"/>
      <c r="AJ117" s="272"/>
      <c r="AK117" s="273">
        <v>0</v>
      </c>
      <c r="AL117" s="273" t="s">
        <v>2104</v>
      </c>
    </row>
    <row r="118" spans="1:264" s="273" customFormat="1" ht="20.100000000000001" customHeight="1">
      <c r="A118" s="263"/>
      <c r="B118" s="275">
        <v>43533</v>
      </c>
      <c r="C118" s="289" t="str">
        <f t="shared" si="30"/>
        <v>*PDR1911-0003*</v>
      </c>
      <c r="D118" s="265" t="s">
        <v>2111</v>
      </c>
      <c r="E118" s="263" t="s">
        <v>2109</v>
      </c>
      <c r="F118" s="263"/>
      <c r="G118" s="266" t="s">
        <v>2108</v>
      </c>
      <c r="H118" s="267" t="s">
        <v>1450</v>
      </c>
      <c r="I118" s="267" t="s">
        <v>2107</v>
      </c>
      <c r="J118" s="263">
        <v>2000</v>
      </c>
      <c r="K118" s="264">
        <v>22951</v>
      </c>
      <c r="L118" s="267" t="s">
        <v>1329</v>
      </c>
      <c r="M118" s="269" t="s">
        <v>2106</v>
      </c>
      <c r="N118" s="296" t="s">
        <v>2105</v>
      </c>
      <c r="O118" s="275" t="s">
        <v>1291</v>
      </c>
      <c r="P118" s="275"/>
      <c r="Q118" s="275"/>
      <c r="R118" s="275">
        <v>43829</v>
      </c>
      <c r="S118" s="276">
        <v>2003</v>
      </c>
      <c r="T118" s="276"/>
      <c r="U118" s="296"/>
      <c r="V118" s="263"/>
      <c r="W118" s="268"/>
      <c r="X118" s="677" t="s">
        <v>1829</v>
      </c>
      <c r="Y118" s="269" t="s">
        <v>1336</v>
      </c>
      <c r="Z118" s="265">
        <v>434</v>
      </c>
      <c r="AA118" s="270">
        <v>1185</v>
      </c>
      <c r="AB118" s="11" t="e">
        <f t="shared" si="31"/>
        <v>#DIV/0!</v>
      </c>
      <c r="AC118" s="11" t="e">
        <f>AB118+#REF!</f>
        <v>#DIV/0!</v>
      </c>
      <c r="AD118" s="146" t="e">
        <f t="shared" si="32"/>
        <v>#DIV/0!</v>
      </c>
      <c r="AE118" s="147" t="e">
        <f t="shared" si="33"/>
        <v>#DIV/0!</v>
      </c>
      <c r="AF118" s="146" t="e">
        <f t="shared" si="34"/>
        <v>#DIV/0!</v>
      </c>
      <c r="AG118" s="271" t="s">
        <v>1330</v>
      </c>
      <c r="AH118" s="272" t="s">
        <v>1546</v>
      </c>
      <c r="AI118" s="272"/>
      <c r="AJ118" s="272"/>
      <c r="AK118" s="273">
        <v>0</v>
      </c>
      <c r="AL118" s="273" t="s">
        <v>2104</v>
      </c>
    </row>
    <row r="119" spans="1:264" s="852" customFormat="1" ht="20.100000000000001" customHeight="1">
      <c r="A119" s="343"/>
      <c r="B119" s="275">
        <v>43533</v>
      </c>
      <c r="C119" s="342" t="str">
        <f t="shared" si="30"/>
        <v>*PDR1911-0004*</v>
      </c>
      <c r="D119" s="845" t="s">
        <v>2110</v>
      </c>
      <c r="E119" s="343" t="s">
        <v>2109</v>
      </c>
      <c r="F119" s="343"/>
      <c r="G119" s="847" t="s">
        <v>2108</v>
      </c>
      <c r="H119" s="298" t="s">
        <v>1450</v>
      </c>
      <c r="I119" s="298" t="s">
        <v>2107</v>
      </c>
      <c r="J119" s="343">
        <v>1420</v>
      </c>
      <c r="K119" s="342">
        <v>22951</v>
      </c>
      <c r="L119" s="298" t="s">
        <v>1329</v>
      </c>
      <c r="M119" s="299" t="s">
        <v>2106</v>
      </c>
      <c r="N119" s="845" t="s">
        <v>2105</v>
      </c>
      <c r="O119" s="299" t="s">
        <v>1291</v>
      </c>
      <c r="P119" s="298"/>
      <c r="Q119" s="848"/>
      <c r="R119" s="342">
        <v>43829</v>
      </c>
      <c r="S119" s="343">
        <v>1423</v>
      </c>
      <c r="T119" s="343"/>
      <c r="U119" s="849"/>
      <c r="V119" s="850"/>
      <c r="W119" s="344"/>
      <c r="X119" s="679" t="s">
        <v>1829</v>
      </c>
      <c r="Y119" s="299" t="s">
        <v>1336</v>
      </c>
      <c r="Z119" s="845">
        <v>434</v>
      </c>
      <c r="AA119" s="345">
        <v>1185</v>
      </c>
      <c r="AB119" s="329" t="e">
        <f t="shared" si="31"/>
        <v>#DIV/0!</v>
      </c>
      <c r="AC119" s="329" t="e">
        <f>AB119+#REF!</f>
        <v>#DIV/0!</v>
      </c>
      <c r="AD119" s="340" t="e">
        <f t="shared" si="32"/>
        <v>#DIV/0!</v>
      </c>
      <c r="AE119" s="341" t="e">
        <f t="shared" si="33"/>
        <v>#DIV/0!</v>
      </c>
      <c r="AF119" s="340" t="e">
        <f t="shared" si="34"/>
        <v>#DIV/0!</v>
      </c>
      <c r="AG119" s="300" t="s">
        <v>1330</v>
      </c>
      <c r="AH119" s="303" t="s">
        <v>1546</v>
      </c>
      <c r="AI119" s="518"/>
      <c r="AJ119" s="518"/>
      <c r="AK119" s="851">
        <v>0</v>
      </c>
      <c r="AL119" s="851" t="s">
        <v>2104</v>
      </c>
    </row>
    <row r="120" spans="1:264" s="1239" customFormat="1" ht="15.95" customHeight="1">
      <c r="A120" s="924"/>
      <c r="B120" s="1230">
        <v>43628</v>
      </c>
      <c r="C120" s="1231" t="str">
        <f>"*"&amp;D120&amp;"*"</f>
        <v>*PDR1906-1068*</v>
      </c>
      <c r="D120" s="925" t="s">
        <v>3891</v>
      </c>
      <c r="E120" s="924" t="s">
        <v>3866</v>
      </c>
      <c r="F120" s="924"/>
      <c r="G120" s="926" t="s">
        <v>1899</v>
      </c>
      <c r="H120" s="927" t="s">
        <v>1320</v>
      </c>
      <c r="I120" s="927" t="s">
        <v>1898</v>
      </c>
      <c r="J120" s="924">
        <v>220</v>
      </c>
      <c r="K120" s="1230">
        <v>22825</v>
      </c>
      <c r="L120" s="927" t="s">
        <v>1316</v>
      </c>
      <c r="M120" s="1232" t="s">
        <v>1897</v>
      </c>
      <c r="N120" s="925"/>
      <c r="O120" s="1230" t="s">
        <v>1291</v>
      </c>
      <c r="P120" s="1230"/>
      <c r="Q120" s="1230"/>
      <c r="R120" s="1230">
        <v>43640</v>
      </c>
      <c r="S120" s="924">
        <v>220</v>
      </c>
      <c r="T120" s="924"/>
      <c r="U120" s="924"/>
      <c r="V120" s="1078" t="s">
        <v>4021</v>
      </c>
      <c r="W120" s="1233"/>
      <c r="X120" s="906" t="s">
        <v>1828</v>
      </c>
      <c r="Y120" s="1232" t="s">
        <v>346</v>
      </c>
      <c r="Z120" s="925">
        <v>916</v>
      </c>
      <c r="AA120" s="1234">
        <v>2125</v>
      </c>
      <c r="AB120" s="1235">
        <f>S120/AI120+AJ120</f>
        <v>18.142857142857142</v>
      </c>
      <c r="AC120" s="1235">
        <f>AB120+'4-7'!AC18</f>
        <v>378.5714285714285</v>
      </c>
      <c r="AD120" s="1236">
        <f>(8+(AC120/60))</f>
        <v>14.309523809523808</v>
      </c>
      <c r="AE120" s="1237">
        <f>FLOOR(AD120,1)</f>
        <v>14</v>
      </c>
      <c r="AF120" s="1236">
        <f>(AE120+((AD120-AE120)*60*0.01))</f>
        <v>14.185714285714285</v>
      </c>
      <c r="AG120" s="1236" t="s">
        <v>1330</v>
      </c>
      <c r="AH120" s="1238" t="s">
        <v>2</v>
      </c>
      <c r="AI120" s="1238">
        <v>70</v>
      </c>
      <c r="AJ120" s="1238">
        <v>15</v>
      </c>
      <c r="AK120" s="1238">
        <v>10</v>
      </c>
      <c r="AL120" s="1238" t="s">
        <v>1896</v>
      </c>
    </row>
    <row r="121" spans="1:264" s="1239" customFormat="1" ht="15.95" customHeight="1">
      <c r="A121" s="924"/>
      <c r="B121" s="1230">
        <v>43628</v>
      </c>
      <c r="C121" s="1231" t="str">
        <f>"*"&amp;D121&amp;"*"</f>
        <v>*PDR1907-0087*</v>
      </c>
      <c r="D121" s="925" t="s">
        <v>3888</v>
      </c>
      <c r="E121" s="924" t="s">
        <v>3887</v>
      </c>
      <c r="F121" s="924"/>
      <c r="G121" s="926" t="s">
        <v>1899</v>
      </c>
      <c r="H121" s="927" t="s">
        <v>1320</v>
      </c>
      <c r="I121" s="927" t="s">
        <v>1898</v>
      </c>
      <c r="J121" s="924">
        <v>220</v>
      </c>
      <c r="K121" s="1230">
        <v>22828</v>
      </c>
      <c r="L121" s="927" t="s">
        <v>1316</v>
      </c>
      <c r="M121" s="1232" t="s">
        <v>1897</v>
      </c>
      <c r="N121" s="925"/>
      <c r="O121" s="1230" t="s">
        <v>1291</v>
      </c>
      <c r="P121" s="1230"/>
      <c r="Q121" s="1230"/>
      <c r="R121" s="1230">
        <v>43829</v>
      </c>
      <c r="S121" s="924">
        <v>220</v>
      </c>
      <c r="T121" s="924"/>
      <c r="U121" s="924" t="s">
        <v>1568</v>
      </c>
      <c r="V121" s="1078" t="s">
        <v>4021</v>
      </c>
      <c r="W121" s="1233"/>
      <c r="X121" s="906" t="s">
        <v>1828</v>
      </c>
      <c r="Y121" s="1232" t="s">
        <v>346</v>
      </c>
      <c r="Z121" s="925">
        <v>916</v>
      </c>
      <c r="AA121" s="1234">
        <v>2125</v>
      </c>
      <c r="AB121" s="1240">
        <f>S121/AI121+AJ121</f>
        <v>18.142857142857142</v>
      </c>
      <c r="AC121" s="1240">
        <f>AB121+'19-6'!AC27</f>
        <v>1009.1357142857144</v>
      </c>
      <c r="AD121" s="1241">
        <f>(8+(AC121/60))</f>
        <v>24.818928571428572</v>
      </c>
      <c r="AE121" s="1242">
        <f>FLOOR(AD121,1)</f>
        <v>24</v>
      </c>
      <c r="AF121" s="1241">
        <f>(AE121+((AD121-AE121)*60*0.01))</f>
        <v>24.491357142857144</v>
      </c>
      <c r="AG121" s="1236" t="s">
        <v>1330</v>
      </c>
      <c r="AH121" s="1243" t="s">
        <v>2</v>
      </c>
      <c r="AI121" s="1238">
        <v>70</v>
      </c>
      <c r="AJ121" s="1238">
        <v>15</v>
      </c>
      <c r="AK121" s="1239">
        <v>10</v>
      </c>
      <c r="AL121" s="1239" t="s">
        <v>1896</v>
      </c>
    </row>
    <row r="122" spans="1:264" s="834" customFormat="1" ht="20.100000000000001" customHeight="1">
      <c r="A122" s="815"/>
      <c r="B122" s="816">
        <v>43605</v>
      </c>
      <c r="C122" s="817" t="str">
        <f t="shared" si="30"/>
        <v>*PDR1905-1291*</v>
      </c>
      <c r="D122" s="818" t="s">
        <v>2681</v>
      </c>
      <c r="E122" s="815" t="s">
        <v>2680</v>
      </c>
      <c r="F122" s="815"/>
      <c r="G122" s="819" t="s">
        <v>2203</v>
      </c>
      <c r="H122" s="820" t="s">
        <v>1303</v>
      </c>
      <c r="I122" s="820" t="s">
        <v>2202</v>
      </c>
      <c r="J122" s="815">
        <v>205</v>
      </c>
      <c r="K122" s="817">
        <v>22793</v>
      </c>
      <c r="L122" s="820" t="s">
        <v>1316</v>
      </c>
      <c r="M122" s="821" t="s">
        <v>2201</v>
      </c>
      <c r="N122" s="818"/>
      <c r="O122" s="821" t="s">
        <v>1291</v>
      </c>
      <c r="P122" s="820"/>
      <c r="Q122" s="822"/>
      <c r="R122" s="817">
        <v>43829</v>
      </c>
      <c r="S122" s="815">
        <v>208</v>
      </c>
      <c r="T122" s="815"/>
      <c r="U122" s="814" t="s">
        <v>1568</v>
      </c>
      <c r="V122" s="1078" t="s">
        <v>3431</v>
      </c>
      <c r="W122" s="824"/>
      <c r="X122" s="825" t="s">
        <v>1828</v>
      </c>
      <c r="Y122" s="821" t="s">
        <v>2089</v>
      </c>
      <c r="Z122" s="818">
        <v>542</v>
      </c>
      <c r="AA122" s="826">
        <v>1479</v>
      </c>
      <c r="AB122" s="827">
        <f t="shared" si="31"/>
        <v>17.079999999999998</v>
      </c>
      <c r="AC122" s="827" t="e">
        <f>AB122+#REF!</f>
        <v>#REF!</v>
      </c>
      <c r="AD122" s="828" t="e">
        <f t="shared" si="32"/>
        <v>#REF!</v>
      </c>
      <c r="AE122" s="829" t="e">
        <f t="shared" si="33"/>
        <v>#REF!</v>
      </c>
      <c r="AF122" s="828" t="e">
        <f t="shared" si="34"/>
        <v>#REF!</v>
      </c>
      <c r="AG122" s="830" t="s">
        <v>1330</v>
      </c>
      <c r="AH122" s="831" t="s">
        <v>2</v>
      </c>
      <c r="AI122" s="832">
        <v>100</v>
      </c>
      <c r="AJ122" s="832">
        <v>15</v>
      </c>
      <c r="AK122" s="833">
        <v>10</v>
      </c>
      <c r="AL122" s="833">
        <v>0</v>
      </c>
    </row>
    <row r="123" spans="1:264" s="834" customFormat="1" ht="20.100000000000001" customHeight="1">
      <c r="A123" s="815"/>
      <c r="B123" s="816">
        <v>43587</v>
      </c>
      <c r="C123" s="817" t="str">
        <f t="shared" si="30"/>
        <v>*PDR1905-0466*</v>
      </c>
      <c r="D123" s="818" t="s">
        <v>2370</v>
      </c>
      <c r="E123" s="815" t="s">
        <v>2365</v>
      </c>
      <c r="F123" s="815"/>
      <c r="G123" s="819" t="s">
        <v>2203</v>
      </c>
      <c r="H123" s="820" t="s">
        <v>1303</v>
      </c>
      <c r="I123" s="820" t="s">
        <v>2202</v>
      </c>
      <c r="J123" s="815">
        <v>2000</v>
      </c>
      <c r="K123" s="817">
        <v>22772</v>
      </c>
      <c r="L123" s="820" t="s">
        <v>1316</v>
      </c>
      <c r="M123" s="821" t="s">
        <v>2201</v>
      </c>
      <c r="N123" s="818"/>
      <c r="O123" s="821" t="s">
        <v>1291</v>
      </c>
      <c r="P123" s="820"/>
      <c r="Q123" s="822"/>
      <c r="R123" s="817">
        <v>43829</v>
      </c>
      <c r="S123" s="815">
        <v>2003</v>
      </c>
      <c r="T123" s="815"/>
      <c r="U123" s="814" t="s">
        <v>1568</v>
      </c>
      <c r="V123" s="1078" t="s">
        <v>3430</v>
      </c>
      <c r="W123" s="824"/>
      <c r="X123" s="825" t="s">
        <v>1828</v>
      </c>
      <c r="Y123" s="821" t="s">
        <v>2089</v>
      </c>
      <c r="Z123" s="818">
        <v>542</v>
      </c>
      <c r="AA123" s="826">
        <v>1479</v>
      </c>
      <c r="AB123" s="827">
        <f t="shared" si="31"/>
        <v>35.03</v>
      </c>
      <c r="AC123" s="827" t="e">
        <f>AB123+#REF!</f>
        <v>#REF!</v>
      </c>
      <c r="AD123" s="828" t="e">
        <f t="shared" si="32"/>
        <v>#REF!</v>
      </c>
      <c r="AE123" s="829" t="e">
        <f t="shared" si="33"/>
        <v>#REF!</v>
      </c>
      <c r="AF123" s="828" t="e">
        <f t="shared" si="34"/>
        <v>#REF!</v>
      </c>
      <c r="AG123" s="830" t="s">
        <v>1330</v>
      </c>
      <c r="AH123" s="831" t="s">
        <v>2</v>
      </c>
      <c r="AI123" s="832">
        <v>100</v>
      </c>
      <c r="AJ123" s="832">
        <v>15</v>
      </c>
      <c r="AK123" s="833">
        <v>10</v>
      </c>
      <c r="AL123" s="833">
        <v>0</v>
      </c>
    </row>
    <row r="124" spans="1:264" s="834" customFormat="1" ht="20.100000000000001" customHeight="1">
      <c r="A124" s="815"/>
      <c r="B124" s="816">
        <v>43587</v>
      </c>
      <c r="C124" s="817" t="str">
        <f t="shared" si="30"/>
        <v>*PDR1905-0467*</v>
      </c>
      <c r="D124" s="818" t="s">
        <v>2369</v>
      </c>
      <c r="E124" s="815" t="s">
        <v>2365</v>
      </c>
      <c r="F124" s="815"/>
      <c r="G124" s="819" t="s">
        <v>2203</v>
      </c>
      <c r="H124" s="820" t="s">
        <v>1303</v>
      </c>
      <c r="I124" s="820" t="s">
        <v>2202</v>
      </c>
      <c r="J124" s="815">
        <v>2000</v>
      </c>
      <c r="K124" s="817">
        <v>22772</v>
      </c>
      <c r="L124" s="820" t="s">
        <v>1316</v>
      </c>
      <c r="M124" s="821" t="s">
        <v>2201</v>
      </c>
      <c r="N124" s="818"/>
      <c r="O124" s="821" t="s">
        <v>1291</v>
      </c>
      <c r="P124" s="820"/>
      <c r="Q124" s="822"/>
      <c r="R124" s="817">
        <v>43829</v>
      </c>
      <c r="S124" s="815">
        <v>2003</v>
      </c>
      <c r="T124" s="815"/>
      <c r="U124" s="814" t="s">
        <v>1568</v>
      </c>
      <c r="V124" s="1078" t="s">
        <v>3430</v>
      </c>
      <c r="W124" s="824"/>
      <c r="X124" s="825" t="s">
        <v>1828</v>
      </c>
      <c r="Y124" s="821" t="s">
        <v>2089</v>
      </c>
      <c r="Z124" s="818">
        <v>542</v>
      </c>
      <c r="AA124" s="826">
        <v>1479</v>
      </c>
      <c r="AB124" s="827">
        <f t="shared" si="31"/>
        <v>35.03</v>
      </c>
      <c r="AC124" s="827" t="e">
        <f>AB124+#REF!</f>
        <v>#REF!</v>
      </c>
      <c r="AD124" s="828" t="e">
        <f t="shared" si="32"/>
        <v>#REF!</v>
      </c>
      <c r="AE124" s="829" t="e">
        <f t="shared" si="33"/>
        <v>#REF!</v>
      </c>
      <c r="AF124" s="828" t="e">
        <f t="shared" si="34"/>
        <v>#REF!</v>
      </c>
      <c r="AG124" s="830" t="s">
        <v>1330</v>
      </c>
      <c r="AH124" s="831" t="s">
        <v>2</v>
      </c>
      <c r="AI124" s="832">
        <v>100</v>
      </c>
      <c r="AJ124" s="832">
        <v>15</v>
      </c>
      <c r="AK124" s="833">
        <v>10</v>
      </c>
      <c r="AL124" s="833">
        <v>0</v>
      </c>
    </row>
    <row r="125" spans="1:264" s="834" customFormat="1" ht="20.100000000000001" customHeight="1">
      <c r="A125" s="815"/>
      <c r="B125" s="816">
        <v>43587</v>
      </c>
      <c r="C125" s="817" t="str">
        <f t="shared" si="30"/>
        <v>*PDR1905-0468*</v>
      </c>
      <c r="D125" s="818" t="s">
        <v>2368</v>
      </c>
      <c r="E125" s="815" t="s">
        <v>2365</v>
      </c>
      <c r="F125" s="815"/>
      <c r="G125" s="819" t="s">
        <v>2203</v>
      </c>
      <c r="H125" s="820" t="s">
        <v>1303</v>
      </c>
      <c r="I125" s="820" t="s">
        <v>2202</v>
      </c>
      <c r="J125" s="815">
        <v>2000</v>
      </c>
      <c r="K125" s="817">
        <v>22772</v>
      </c>
      <c r="L125" s="820" t="s">
        <v>1316</v>
      </c>
      <c r="M125" s="821" t="s">
        <v>2201</v>
      </c>
      <c r="N125" s="818"/>
      <c r="O125" s="821" t="s">
        <v>1291</v>
      </c>
      <c r="P125" s="820"/>
      <c r="Q125" s="822"/>
      <c r="R125" s="817">
        <v>43829</v>
      </c>
      <c r="S125" s="815">
        <v>2003</v>
      </c>
      <c r="T125" s="815"/>
      <c r="U125" s="814" t="s">
        <v>1568</v>
      </c>
      <c r="V125" s="1078" t="s">
        <v>3430</v>
      </c>
      <c r="W125" s="824"/>
      <c r="X125" s="825" t="s">
        <v>1828</v>
      </c>
      <c r="Y125" s="821" t="s">
        <v>2089</v>
      </c>
      <c r="Z125" s="818">
        <v>542</v>
      </c>
      <c r="AA125" s="826">
        <v>1479</v>
      </c>
      <c r="AB125" s="827">
        <f t="shared" si="31"/>
        <v>35.03</v>
      </c>
      <c r="AC125" s="827" t="e">
        <f>AB125+#REF!</f>
        <v>#REF!</v>
      </c>
      <c r="AD125" s="828" t="e">
        <f t="shared" si="32"/>
        <v>#REF!</v>
      </c>
      <c r="AE125" s="829" t="e">
        <f t="shared" si="33"/>
        <v>#REF!</v>
      </c>
      <c r="AF125" s="828" t="e">
        <f t="shared" si="34"/>
        <v>#REF!</v>
      </c>
      <c r="AG125" s="830" t="s">
        <v>1330</v>
      </c>
      <c r="AH125" s="831" t="s">
        <v>2</v>
      </c>
      <c r="AI125" s="832">
        <v>100</v>
      </c>
      <c r="AJ125" s="832">
        <v>15</v>
      </c>
      <c r="AK125" s="833">
        <v>10</v>
      </c>
      <c r="AL125" s="833">
        <v>0</v>
      </c>
    </row>
    <row r="126" spans="1:264" s="834" customFormat="1" ht="20.100000000000001" customHeight="1">
      <c r="A126" s="815"/>
      <c r="B126" s="816">
        <v>43587</v>
      </c>
      <c r="C126" s="817" t="str">
        <f t="shared" si="30"/>
        <v>*PDR1905-0469*</v>
      </c>
      <c r="D126" s="818" t="s">
        <v>2367</v>
      </c>
      <c r="E126" s="815" t="s">
        <v>2365</v>
      </c>
      <c r="F126" s="815"/>
      <c r="G126" s="819" t="s">
        <v>2203</v>
      </c>
      <c r="H126" s="820" t="s">
        <v>1303</v>
      </c>
      <c r="I126" s="820" t="s">
        <v>2202</v>
      </c>
      <c r="J126" s="815">
        <v>2000</v>
      </c>
      <c r="K126" s="817">
        <v>22772</v>
      </c>
      <c r="L126" s="820" t="s">
        <v>1316</v>
      </c>
      <c r="M126" s="821" t="s">
        <v>2201</v>
      </c>
      <c r="N126" s="818"/>
      <c r="O126" s="821" t="s">
        <v>1291</v>
      </c>
      <c r="P126" s="820"/>
      <c r="Q126" s="822"/>
      <c r="R126" s="817">
        <v>43829</v>
      </c>
      <c r="S126" s="815">
        <v>2003</v>
      </c>
      <c r="T126" s="815"/>
      <c r="U126" s="814" t="s">
        <v>1568</v>
      </c>
      <c r="V126" s="1078" t="s">
        <v>3430</v>
      </c>
      <c r="W126" s="824"/>
      <c r="X126" s="825" t="s">
        <v>1828</v>
      </c>
      <c r="Y126" s="821" t="s">
        <v>2089</v>
      </c>
      <c r="Z126" s="818">
        <v>542</v>
      </c>
      <c r="AA126" s="826">
        <v>1479</v>
      </c>
      <c r="AB126" s="827">
        <f t="shared" si="31"/>
        <v>35.03</v>
      </c>
      <c r="AC126" s="827" t="e">
        <f>AB126+#REF!</f>
        <v>#REF!</v>
      </c>
      <c r="AD126" s="828" t="e">
        <f t="shared" si="32"/>
        <v>#REF!</v>
      </c>
      <c r="AE126" s="829" t="e">
        <f t="shared" si="33"/>
        <v>#REF!</v>
      </c>
      <c r="AF126" s="828" t="e">
        <f t="shared" si="34"/>
        <v>#REF!</v>
      </c>
      <c r="AG126" s="830" t="s">
        <v>1330</v>
      </c>
      <c r="AH126" s="831" t="s">
        <v>2</v>
      </c>
      <c r="AI126" s="832">
        <v>100</v>
      </c>
      <c r="AJ126" s="832">
        <v>15</v>
      </c>
      <c r="AK126" s="833">
        <v>10</v>
      </c>
      <c r="AL126" s="833">
        <v>0</v>
      </c>
    </row>
    <row r="127" spans="1:264" s="834" customFormat="1" ht="20.100000000000001" customHeight="1">
      <c r="A127" s="815"/>
      <c r="B127" s="816">
        <v>43587</v>
      </c>
      <c r="C127" s="817" t="str">
        <f t="shared" si="30"/>
        <v>*PDR1905-0470*</v>
      </c>
      <c r="D127" s="818" t="s">
        <v>2366</v>
      </c>
      <c r="E127" s="815" t="s">
        <v>2365</v>
      </c>
      <c r="F127" s="815"/>
      <c r="G127" s="819" t="s">
        <v>2203</v>
      </c>
      <c r="H127" s="820" t="s">
        <v>1303</v>
      </c>
      <c r="I127" s="820" t="s">
        <v>2202</v>
      </c>
      <c r="J127" s="815">
        <v>1540</v>
      </c>
      <c r="K127" s="817">
        <v>22772</v>
      </c>
      <c r="L127" s="820" t="s">
        <v>1316</v>
      </c>
      <c r="M127" s="821" t="s">
        <v>2201</v>
      </c>
      <c r="N127" s="818"/>
      <c r="O127" s="821" t="s">
        <v>1291</v>
      </c>
      <c r="P127" s="820"/>
      <c r="Q127" s="822"/>
      <c r="R127" s="817">
        <v>43829</v>
      </c>
      <c r="S127" s="815">
        <v>1543</v>
      </c>
      <c r="T127" s="815"/>
      <c r="U127" s="814" t="s">
        <v>1568</v>
      </c>
      <c r="V127" s="1078" t="s">
        <v>3430</v>
      </c>
      <c r="W127" s="824"/>
      <c r="X127" s="825" t="s">
        <v>1828</v>
      </c>
      <c r="Y127" s="821" t="s">
        <v>2089</v>
      </c>
      <c r="Z127" s="818">
        <v>542</v>
      </c>
      <c r="AA127" s="826">
        <v>1479</v>
      </c>
      <c r="AB127" s="827">
        <f t="shared" si="31"/>
        <v>30.43</v>
      </c>
      <c r="AC127" s="827" t="e">
        <f>AB127+#REF!</f>
        <v>#REF!</v>
      </c>
      <c r="AD127" s="828" t="e">
        <f t="shared" si="32"/>
        <v>#REF!</v>
      </c>
      <c r="AE127" s="829" t="e">
        <f t="shared" si="33"/>
        <v>#REF!</v>
      </c>
      <c r="AF127" s="828" t="e">
        <f t="shared" si="34"/>
        <v>#REF!</v>
      </c>
      <c r="AG127" s="830" t="s">
        <v>1330</v>
      </c>
      <c r="AH127" s="831" t="s">
        <v>2</v>
      </c>
      <c r="AI127" s="832">
        <v>100</v>
      </c>
      <c r="AJ127" s="832">
        <v>15</v>
      </c>
      <c r="AK127" s="833">
        <v>10</v>
      </c>
      <c r="AL127" s="833">
        <v>0</v>
      </c>
    </row>
    <row r="128" spans="1:264" s="834" customFormat="1" ht="20.100000000000001" customHeight="1">
      <c r="A128" s="815"/>
      <c r="B128" s="816">
        <v>43566</v>
      </c>
      <c r="C128" s="817" t="str">
        <f t="shared" si="30"/>
        <v>*PDR1908-0001*</v>
      </c>
      <c r="D128" s="818" t="s">
        <v>2229</v>
      </c>
      <c r="E128" s="815" t="s">
        <v>2222</v>
      </c>
      <c r="F128" s="815"/>
      <c r="G128" s="819" t="s">
        <v>2203</v>
      </c>
      <c r="H128" s="820" t="s">
        <v>1303</v>
      </c>
      <c r="I128" s="820" t="s">
        <v>2202</v>
      </c>
      <c r="J128" s="815">
        <v>2000</v>
      </c>
      <c r="K128" s="817">
        <v>22859</v>
      </c>
      <c r="L128" s="820" t="s">
        <v>1371</v>
      </c>
      <c r="M128" s="821" t="s">
        <v>2201</v>
      </c>
      <c r="N128" s="818"/>
      <c r="O128" s="821" t="s">
        <v>1291</v>
      </c>
      <c r="P128" s="820"/>
      <c r="Q128" s="822"/>
      <c r="R128" s="817">
        <v>43829</v>
      </c>
      <c r="S128" s="815">
        <v>2003</v>
      </c>
      <c r="T128" s="815"/>
      <c r="U128" s="814" t="s">
        <v>1568</v>
      </c>
      <c r="V128" s="1078" t="s">
        <v>3430</v>
      </c>
      <c r="W128" s="824"/>
      <c r="X128" s="825" t="s">
        <v>1828</v>
      </c>
      <c r="Y128" s="821" t="s">
        <v>2089</v>
      </c>
      <c r="Z128" s="818">
        <v>542</v>
      </c>
      <c r="AA128" s="826">
        <v>1479</v>
      </c>
      <c r="AB128" s="827">
        <f t="shared" si="31"/>
        <v>35.03</v>
      </c>
      <c r="AC128" s="827" t="e">
        <f>AB128+#REF!</f>
        <v>#REF!</v>
      </c>
      <c r="AD128" s="828" t="e">
        <f t="shared" si="32"/>
        <v>#REF!</v>
      </c>
      <c r="AE128" s="829" t="e">
        <f t="shared" si="33"/>
        <v>#REF!</v>
      </c>
      <c r="AF128" s="828" t="e">
        <f t="shared" si="34"/>
        <v>#REF!</v>
      </c>
      <c r="AG128" s="830" t="s">
        <v>1330</v>
      </c>
      <c r="AH128" s="831" t="s">
        <v>2</v>
      </c>
      <c r="AI128" s="832">
        <v>100</v>
      </c>
      <c r="AJ128" s="832">
        <v>15</v>
      </c>
      <c r="AK128" s="833">
        <v>10</v>
      </c>
      <c r="AL128" s="833">
        <v>0</v>
      </c>
    </row>
    <row r="129" spans="1:38" s="834" customFormat="1" ht="20.100000000000001" customHeight="1">
      <c r="A129" s="815"/>
      <c r="B129" s="816">
        <v>43566</v>
      </c>
      <c r="C129" s="817" t="str">
        <f t="shared" si="30"/>
        <v>*PDR1909-0003*</v>
      </c>
      <c r="D129" s="818" t="s">
        <v>2228</v>
      </c>
      <c r="E129" s="815" t="s">
        <v>2222</v>
      </c>
      <c r="F129" s="815"/>
      <c r="G129" s="819" t="s">
        <v>2203</v>
      </c>
      <c r="H129" s="820" t="s">
        <v>1303</v>
      </c>
      <c r="I129" s="820" t="s">
        <v>2202</v>
      </c>
      <c r="J129" s="815">
        <v>2000</v>
      </c>
      <c r="K129" s="817">
        <v>22890</v>
      </c>
      <c r="L129" s="820" t="s">
        <v>1371</v>
      </c>
      <c r="M129" s="821" t="s">
        <v>2201</v>
      </c>
      <c r="N129" s="818"/>
      <c r="O129" s="821" t="s">
        <v>1291</v>
      </c>
      <c r="P129" s="820"/>
      <c r="Q129" s="822"/>
      <c r="R129" s="817">
        <v>43829</v>
      </c>
      <c r="S129" s="815">
        <v>2003</v>
      </c>
      <c r="T129" s="815"/>
      <c r="U129" s="814" t="s">
        <v>1568</v>
      </c>
      <c r="V129" s="1078" t="s">
        <v>3430</v>
      </c>
      <c r="W129" s="824"/>
      <c r="X129" s="825" t="s">
        <v>1828</v>
      </c>
      <c r="Y129" s="821" t="s">
        <v>2089</v>
      </c>
      <c r="Z129" s="818">
        <v>542</v>
      </c>
      <c r="AA129" s="826">
        <v>1479</v>
      </c>
      <c r="AB129" s="827">
        <f t="shared" si="31"/>
        <v>35.03</v>
      </c>
      <c r="AC129" s="827" t="e">
        <f>AB129+#REF!</f>
        <v>#REF!</v>
      </c>
      <c r="AD129" s="828" t="e">
        <f t="shared" si="32"/>
        <v>#REF!</v>
      </c>
      <c r="AE129" s="829" t="e">
        <f t="shared" si="33"/>
        <v>#REF!</v>
      </c>
      <c r="AF129" s="828" t="e">
        <f t="shared" si="34"/>
        <v>#REF!</v>
      </c>
      <c r="AG129" s="830" t="s">
        <v>1330</v>
      </c>
      <c r="AH129" s="831" t="s">
        <v>2</v>
      </c>
      <c r="AI129" s="832">
        <v>100</v>
      </c>
      <c r="AJ129" s="832">
        <v>15</v>
      </c>
      <c r="AK129" s="833">
        <v>10</v>
      </c>
      <c r="AL129" s="833">
        <v>0</v>
      </c>
    </row>
    <row r="130" spans="1:38" s="834" customFormat="1" ht="20.100000000000001" customHeight="1">
      <c r="A130" s="815"/>
      <c r="B130" s="816">
        <v>43616</v>
      </c>
      <c r="C130" s="817" t="str">
        <f t="shared" si="30"/>
        <v>*PDR1906-0590*</v>
      </c>
      <c r="D130" s="818" t="s">
        <v>3079</v>
      </c>
      <c r="E130" s="815" t="s">
        <v>3080</v>
      </c>
      <c r="F130" s="815"/>
      <c r="G130" s="819" t="s">
        <v>2323</v>
      </c>
      <c r="H130" s="820" t="s">
        <v>1358</v>
      </c>
      <c r="I130" s="820" t="s">
        <v>3081</v>
      </c>
      <c r="J130" s="815">
        <v>12000</v>
      </c>
      <c r="K130" s="817">
        <v>22801</v>
      </c>
      <c r="L130" s="820" t="s">
        <v>2322</v>
      </c>
      <c r="M130" s="821" t="s">
        <v>2321</v>
      </c>
      <c r="N130" s="818" t="s">
        <v>503</v>
      </c>
      <c r="O130" s="821" t="s">
        <v>1291</v>
      </c>
      <c r="P130" s="820"/>
      <c r="Q130" s="822"/>
      <c r="R130" s="817">
        <v>43619</v>
      </c>
      <c r="S130" s="815">
        <v>12003</v>
      </c>
      <c r="T130" s="815"/>
      <c r="U130" s="814" t="s">
        <v>3106</v>
      </c>
      <c r="V130" s="823"/>
      <c r="W130" s="824"/>
      <c r="X130" s="825" t="s">
        <v>1829</v>
      </c>
      <c r="Y130" s="821" t="s">
        <v>1336</v>
      </c>
      <c r="Z130" s="818">
        <v>434</v>
      </c>
      <c r="AA130" s="826">
        <v>1185</v>
      </c>
      <c r="AB130" s="827">
        <f t="shared" si="31"/>
        <v>135.03</v>
      </c>
      <c r="AC130" s="827">
        <f>AB130+'3-6'!AC18</f>
        <v>1127.4342857142856</v>
      </c>
      <c r="AD130" s="828">
        <f t="shared" si="32"/>
        <v>26.790571428571425</v>
      </c>
      <c r="AE130" s="829">
        <f t="shared" si="33"/>
        <v>26</v>
      </c>
      <c r="AF130" s="828">
        <f t="shared" si="34"/>
        <v>26.474342857142855</v>
      </c>
      <c r="AG130" s="830" t="s">
        <v>1330</v>
      </c>
      <c r="AH130" s="831" t="s">
        <v>2</v>
      </c>
      <c r="AI130" s="832">
        <v>100</v>
      </c>
      <c r="AJ130" s="832">
        <v>15</v>
      </c>
      <c r="AK130" s="833">
        <v>20</v>
      </c>
      <c r="AL130" s="833" t="s">
        <v>1384</v>
      </c>
    </row>
    <row r="131" spans="1:38" s="834" customFormat="1" ht="20.100000000000001" customHeight="1">
      <c r="A131" s="815">
        <v>150</v>
      </c>
      <c r="B131" s="816">
        <v>43596</v>
      </c>
      <c r="C131" s="817" t="str">
        <f t="shared" ref="C131:C137" si="35">"*"&amp;D131&amp;"*"</f>
        <v>*PDR1905-0942*</v>
      </c>
      <c r="D131" s="818" t="s">
        <v>2504</v>
      </c>
      <c r="E131" s="815" t="s">
        <v>2503</v>
      </c>
      <c r="F131" s="815"/>
      <c r="G131" s="819" t="s">
        <v>1678</v>
      </c>
      <c r="H131" s="820" t="s">
        <v>1303</v>
      </c>
      <c r="I131" s="820" t="s">
        <v>1677</v>
      </c>
      <c r="J131" s="815">
        <v>1780</v>
      </c>
      <c r="K131" s="817">
        <v>22790</v>
      </c>
      <c r="L131" s="820" t="s">
        <v>1676</v>
      </c>
      <c r="M131" s="821" t="s">
        <v>1675</v>
      </c>
      <c r="N131" s="818"/>
      <c r="O131" s="821" t="s">
        <v>1291</v>
      </c>
      <c r="P131" s="820"/>
      <c r="Q131" s="822"/>
      <c r="R131" s="817">
        <v>43607</v>
      </c>
      <c r="S131" s="815">
        <v>1783</v>
      </c>
      <c r="T131" s="815"/>
      <c r="U131" s="814" t="s">
        <v>2685</v>
      </c>
      <c r="V131" s="823"/>
      <c r="W131" s="824"/>
      <c r="X131" s="825" t="s">
        <v>1828</v>
      </c>
      <c r="Y131" s="821" t="s">
        <v>1304</v>
      </c>
      <c r="Z131" s="818">
        <v>546</v>
      </c>
      <c r="AA131" s="826">
        <v>1221</v>
      </c>
      <c r="AB131" s="827">
        <f>S131/AI131+AJ131</f>
        <v>50.66</v>
      </c>
      <c r="AC131" s="827" t="e">
        <f>AB131+#REF!</f>
        <v>#REF!</v>
      </c>
      <c r="AD131" s="828" t="e">
        <f>(8+(AC131/60))</f>
        <v>#REF!</v>
      </c>
      <c r="AE131" s="829" t="e">
        <f>FLOOR(AD131,1)</f>
        <v>#REF!</v>
      </c>
      <c r="AF131" s="828" t="e">
        <f>(AE131+((AD131-AE131)*60*0.01))</f>
        <v>#REF!</v>
      </c>
      <c r="AG131" s="830" t="s">
        <v>1330</v>
      </c>
      <c r="AH131" s="831" t="s">
        <v>2</v>
      </c>
      <c r="AI131" s="832">
        <v>50</v>
      </c>
      <c r="AJ131" s="832">
        <v>15</v>
      </c>
      <c r="AK131" s="833">
        <v>10</v>
      </c>
      <c r="AL131" s="833" t="s">
        <v>1674</v>
      </c>
    </row>
    <row r="132" spans="1:38" s="834" customFormat="1" ht="20.100000000000001" customHeight="1">
      <c r="A132" s="815"/>
      <c r="B132" s="816">
        <v>43596</v>
      </c>
      <c r="C132" s="817" t="str">
        <f t="shared" si="35"/>
        <v>*PDR1905-0943*</v>
      </c>
      <c r="D132" s="818" t="s">
        <v>2505</v>
      </c>
      <c r="E132" s="815" t="s">
        <v>2503</v>
      </c>
      <c r="F132" s="815"/>
      <c r="G132" s="819" t="s">
        <v>1678</v>
      </c>
      <c r="H132" s="820" t="s">
        <v>1303</v>
      </c>
      <c r="I132" s="820" t="s">
        <v>1677</v>
      </c>
      <c r="J132" s="815">
        <v>1780</v>
      </c>
      <c r="K132" s="817">
        <v>43613</v>
      </c>
      <c r="L132" s="820" t="s">
        <v>1676</v>
      </c>
      <c r="M132" s="821" t="s">
        <v>1675</v>
      </c>
      <c r="N132" s="818"/>
      <c r="O132" s="821" t="s">
        <v>1291</v>
      </c>
      <c r="P132" s="820"/>
      <c r="Q132" s="822"/>
      <c r="R132" s="817">
        <v>43609</v>
      </c>
      <c r="S132" s="815">
        <v>1783</v>
      </c>
      <c r="T132" s="815"/>
      <c r="U132" s="814" t="s">
        <v>2685</v>
      </c>
      <c r="V132" s="823"/>
      <c r="W132" s="824"/>
      <c r="X132" s="825" t="s">
        <v>1828</v>
      </c>
      <c r="Y132" s="821" t="s">
        <v>1304</v>
      </c>
      <c r="Z132" s="818">
        <v>546</v>
      </c>
      <c r="AA132" s="826">
        <v>1221</v>
      </c>
      <c r="AB132" s="827">
        <f>S132/AI132+AJ132</f>
        <v>32.83</v>
      </c>
      <c r="AC132" s="827" t="e">
        <f>AB132+#REF!</f>
        <v>#REF!</v>
      </c>
      <c r="AD132" s="828" t="e">
        <f>(8+(AC132/60))</f>
        <v>#REF!</v>
      </c>
      <c r="AE132" s="829" t="e">
        <f>FLOOR(AD132,1)</f>
        <v>#REF!</v>
      </c>
      <c r="AF132" s="828" t="e">
        <f>(AE132+((AD132-AE132)*60*0.01))</f>
        <v>#REF!</v>
      </c>
      <c r="AG132" s="830" t="s">
        <v>1330</v>
      </c>
      <c r="AH132" s="831" t="s">
        <v>2</v>
      </c>
      <c r="AI132" s="832">
        <v>100</v>
      </c>
      <c r="AJ132" s="832">
        <v>15</v>
      </c>
      <c r="AK132" s="833">
        <v>10</v>
      </c>
      <c r="AL132" s="833" t="s">
        <v>1674</v>
      </c>
    </row>
    <row r="133" spans="1:38" s="834" customFormat="1" ht="20.100000000000001" customHeight="1">
      <c r="A133" s="815"/>
      <c r="B133" s="816">
        <v>43605</v>
      </c>
      <c r="C133" s="817" t="str">
        <f t="shared" si="35"/>
        <v>*PDR1906-0115*</v>
      </c>
      <c r="D133" s="818" t="s">
        <v>2665</v>
      </c>
      <c r="E133" s="815" t="s">
        <v>2664</v>
      </c>
      <c r="F133" s="815"/>
      <c r="G133" s="819" t="s">
        <v>2278</v>
      </c>
      <c r="H133" s="820" t="s">
        <v>2275</v>
      </c>
      <c r="I133" s="820" t="s">
        <v>2663</v>
      </c>
      <c r="J133" s="815">
        <v>2570</v>
      </c>
      <c r="K133" s="817">
        <v>22815</v>
      </c>
      <c r="L133" s="820" t="s">
        <v>2277</v>
      </c>
      <c r="M133" s="821" t="s">
        <v>2276</v>
      </c>
      <c r="N133" s="818" t="s">
        <v>2274</v>
      </c>
      <c r="O133" s="821" t="s">
        <v>1291</v>
      </c>
      <c r="P133" s="820"/>
      <c r="Q133" s="822"/>
      <c r="R133" s="817">
        <v>43629</v>
      </c>
      <c r="S133" s="815">
        <v>2575</v>
      </c>
      <c r="T133" s="815"/>
      <c r="U133" s="814" t="s">
        <v>2666</v>
      </c>
      <c r="V133" s="823"/>
      <c r="W133" s="824"/>
      <c r="X133" s="825" t="s">
        <v>1829</v>
      </c>
      <c r="Y133" s="821" t="s">
        <v>1908</v>
      </c>
      <c r="Z133" s="818">
        <v>484</v>
      </c>
      <c r="AA133" s="826">
        <v>1135</v>
      </c>
      <c r="AB133" s="827"/>
      <c r="AC133" s="827"/>
      <c r="AD133" s="828"/>
      <c r="AE133" s="829"/>
      <c r="AF133" s="828"/>
      <c r="AG133" s="830" t="s">
        <v>1330</v>
      </c>
      <c r="AH133" s="831" t="s">
        <v>2662</v>
      </c>
      <c r="AI133" s="832"/>
      <c r="AJ133" s="832"/>
      <c r="AK133" s="833">
        <v>20</v>
      </c>
      <c r="AL133" s="833" t="s">
        <v>2661</v>
      </c>
    </row>
    <row r="134" spans="1:38" s="834" customFormat="1" ht="20.100000000000001" customHeight="1">
      <c r="A134" s="815"/>
      <c r="B134" s="816">
        <v>43588</v>
      </c>
      <c r="C134" s="817" t="str">
        <f t="shared" si="35"/>
        <v>*PDR1905-0522*</v>
      </c>
      <c r="D134" s="818" t="s">
        <v>2373</v>
      </c>
      <c r="E134" s="815" t="s">
        <v>2371</v>
      </c>
      <c r="F134" s="815"/>
      <c r="G134" s="819" t="s">
        <v>2215</v>
      </c>
      <c r="H134" s="820" t="s">
        <v>1307</v>
      </c>
      <c r="I134" s="820" t="s">
        <v>2216</v>
      </c>
      <c r="J134" s="815">
        <v>2442</v>
      </c>
      <c r="K134" s="817">
        <v>22789</v>
      </c>
      <c r="L134" s="820" t="s">
        <v>1371</v>
      </c>
      <c r="M134" s="821" t="s">
        <v>2217</v>
      </c>
      <c r="N134" s="818"/>
      <c r="O134" s="821" t="s">
        <v>1291</v>
      </c>
      <c r="P134" s="820"/>
      <c r="Q134" s="822"/>
      <c r="R134" s="817">
        <v>43605</v>
      </c>
      <c r="S134" s="815">
        <v>2445</v>
      </c>
      <c r="T134" s="815"/>
      <c r="U134" s="814" t="s">
        <v>2514</v>
      </c>
      <c r="V134" s="823"/>
      <c r="W134" s="824"/>
      <c r="X134" s="825" t="s">
        <v>1828</v>
      </c>
      <c r="Y134" s="821" t="s">
        <v>2218</v>
      </c>
      <c r="Z134" s="818">
        <v>377</v>
      </c>
      <c r="AA134" s="826">
        <v>1127</v>
      </c>
      <c r="AB134" s="827">
        <f>S134/AI134+AJ134</f>
        <v>39.450000000000003</v>
      </c>
      <c r="AC134" s="827" t="e">
        <f>AB134+#REF!</f>
        <v>#REF!</v>
      </c>
      <c r="AD134" s="828" t="e">
        <f>(8+(AC134/60))</f>
        <v>#REF!</v>
      </c>
      <c r="AE134" s="829" t="e">
        <f>FLOOR(AD134,1)</f>
        <v>#REF!</v>
      </c>
      <c r="AF134" s="828" t="e">
        <f>(AE134+((AD134-AE134)*60*0.01))</f>
        <v>#REF!</v>
      </c>
      <c r="AG134" s="830" t="s">
        <v>1330</v>
      </c>
      <c r="AH134" s="831" t="s">
        <v>1600</v>
      </c>
      <c r="AI134" s="832">
        <v>100</v>
      </c>
      <c r="AJ134" s="832">
        <v>15</v>
      </c>
      <c r="AK134" s="833">
        <v>10</v>
      </c>
      <c r="AL134" s="833" t="s">
        <v>2219</v>
      </c>
    </row>
    <row r="135" spans="1:38" s="834" customFormat="1" ht="20.100000000000001" customHeight="1">
      <c r="A135" s="815"/>
      <c r="B135" s="816">
        <v>43588</v>
      </c>
      <c r="C135" s="817" t="str">
        <f t="shared" si="35"/>
        <v>*PDR1905-0524*</v>
      </c>
      <c r="D135" s="818" t="s">
        <v>2372</v>
      </c>
      <c r="E135" s="815" t="s">
        <v>2371</v>
      </c>
      <c r="F135" s="815"/>
      <c r="G135" s="819" t="s">
        <v>2215</v>
      </c>
      <c r="H135" s="820" t="s">
        <v>1307</v>
      </c>
      <c r="I135" s="820" t="s">
        <v>2216</v>
      </c>
      <c r="J135" s="815">
        <v>2442</v>
      </c>
      <c r="K135" s="817">
        <v>22794</v>
      </c>
      <c r="L135" s="820" t="s">
        <v>1371</v>
      </c>
      <c r="M135" s="821" t="s">
        <v>2217</v>
      </c>
      <c r="N135" s="818"/>
      <c r="O135" s="821" t="s">
        <v>1291</v>
      </c>
      <c r="P135" s="820"/>
      <c r="Q135" s="822"/>
      <c r="R135" s="817">
        <v>43609</v>
      </c>
      <c r="S135" s="815">
        <v>2445</v>
      </c>
      <c r="T135" s="815"/>
      <c r="U135" s="814" t="s">
        <v>2514</v>
      </c>
      <c r="V135" s="823"/>
      <c r="W135" s="824"/>
      <c r="X135" s="825" t="s">
        <v>1828</v>
      </c>
      <c r="Y135" s="821" t="s">
        <v>2218</v>
      </c>
      <c r="Z135" s="818">
        <v>377</v>
      </c>
      <c r="AA135" s="826">
        <v>1127</v>
      </c>
      <c r="AB135" s="827">
        <f>S135/AI135+AJ135</f>
        <v>39.450000000000003</v>
      </c>
      <c r="AC135" s="827" t="e">
        <f>AB135+#REF!</f>
        <v>#REF!</v>
      </c>
      <c r="AD135" s="828" t="e">
        <f>(8+(AC135/60))</f>
        <v>#REF!</v>
      </c>
      <c r="AE135" s="829" t="e">
        <f>FLOOR(AD135,1)</f>
        <v>#REF!</v>
      </c>
      <c r="AF135" s="828" t="e">
        <f>(AE135+((AD135-AE135)*60*0.01))</f>
        <v>#REF!</v>
      </c>
      <c r="AG135" s="830" t="s">
        <v>1330</v>
      </c>
      <c r="AH135" s="831" t="s">
        <v>1600</v>
      </c>
      <c r="AI135" s="832">
        <v>100</v>
      </c>
      <c r="AJ135" s="832">
        <v>15</v>
      </c>
      <c r="AK135" s="833">
        <v>10</v>
      </c>
      <c r="AL135" s="833" t="s">
        <v>2219</v>
      </c>
    </row>
    <row r="136" spans="1:38" s="834" customFormat="1" ht="20.100000000000001" customHeight="1">
      <c r="A136" s="815"/>
      <c r="B136" s="816">
        <v>43587</v>
      </c>
      <c r="C136" s="817" t="str">
        <f t="shared" si="35"/>
        <v>*PDR1905-0482*</v>
      </c>
      <c r="D136" s="818" t="s">
        <v>2362</v>
      </c>
      <c r="E136" s="815" t="s">
        <v>2361</v>
      </c>
      <c r="F136" s="815"/>
      <c r="G136" s="819" t="s">
        <v>2354</v>
      </c>
      <c r="H136" s="820" t="s">
        <v>1310</v>
      </c>
      <c r="I136" s="820" t="s">
        <v>2353</v>
      </c>
      <c r="J136" s="815">
        <v>325</v>
      </c>
      <c r="K136" s="817">
        <v>43602</v>
      </c>
      <c r="L136" s="820" t="s">
        <v>2352</v>
      </c>
      <c r="M136" s="821" t="s">
        <v>2351</v>
      </c>
      <c r="N136" s="818"/>
      <c r="O136" s="821" t="s">
        <v>1291</v>
      </c>
      <c r="P136" s="820"/>
      <c r="Q136" s="822"/>
      <c r="R136" s="817">
        <v>43599</v>
      </c>
      <c r="S136" s="815">
        <v>328</v>
      </c>
      <c r="T136" s="815"/>
      <c r="U136" s="814" t="s">
        <v>2461</v>
      </c>
      <c r="V136" s="823"/>
      <c r="W136" s="824"/>
      <c r="X136" s="825" t="s">
        <v>1829</v>
      </c>
      <c r="Y136" s="821" t="s">
        <v>1313</v>
      </c>
      <c r="Z136" s="818">
        <v>586</v>
      </c>
      <c r="AA136" s="826">
        <v>1767</v>
      </c>
      <c r="AB136" s="827">
        <f>S136/AI136+AJ136</f>
        <v>18.28</v>
      </c>
      <c r="AC136" s="827" t="e">
        <f>AB136+#REF!</f>
        <v>#REF!</v>
      </c>
      <c r="AD136" s="828" t="e">
        <f>(8+(AC136/60))</f>
        <v>#REF!</v>
      </c>
      <c r="AE136" s="829" t="e">
        <f>FLOOR(AD136,1)</f>
        <v>#REF!</v>
      </c>
      <c r="AF136" s="828" t="e">
        <f>(AE136+((AD136-AE136)*60*0.01))</f>
        <v>#REF!</v>
      </c>
      <c r="AG136" s="830" t="s">
        <v>1330</v>
      </c>
      <c r="AH136" s="831" t="s">
        <v>2</v>
      </c>
      <c r="AI136" s="832">
        <v>100</v>
      </c>
      <c r="AJ136" s="832">
        <v>15</v>
      </c>
      <c r="AK136" s="833">
        <v>20</v>
      </c>
      <c r="AL136" s="833" t="s">
        <v>2142</v>
      </c>
    </row>
    <row r="137" spans="1:38" s="834" customFormat="1" ht="20.100000000000001" customHeight="1">
      <c r="A137" s="815"/>
      <c r="B137" s="816">
        <v>43587</v>
      </c>
      <c r="C137" s="817" t="str">
        <f t="shared" si="35"/>
        <v>*PDR1905-0483*</v>
      </c>
      <c r="D137" s="818" t="s">
        <v>2356</v>
      </c>
      <c r="E137" s="815" t="s">
        <v>2355</v>
      </c>
      <c r="F137" s="815"/>
      <c r="G137" s="819" t="s">
        <v>2354</v>
      </c>
      <c r="H137" s="820" t="s">
        <v>1310</v>
      </c>
      <c r="I137" s="820" t="s">
        <v>2353</v>
      </c>
      <c r="J137" s="815">
        <v>175</v>
      </c>
      <c r="K137" s="817">
        <v>43602</v>
      </c>
      <c r="L137" s="820" t="s">
        <v>2352</v>
      </c>
      <c r="M137" s="821" t="s">
        <v>2351</v>
      </c>
      <c r="N137" s="818"/>
      <c r="O137" s="821"/>
      <c r="P137" s="820"/>
      <c r="Q137" s="822">
        <v>43588</v>
      </c>
      <c r="R137" s="817">
        <v>43599</v>
      </c>
      <c r="S137" s="815">
        <v>178</v>
      </c>
      <c r="T137" s="815"/>
      <c r="U137" s="814" t="s">
        <v>2462</v>
      </c>
      <c r="V137" s="823"/>
      <c r="W137" s="824"/>
      <c r="X137" s="825" t="s">
        <v>2350</v>
      </c>
      <c r="Y137" s="821" t="s">
        <v>1313</v>
      </c>
      <c r="Z137" s="818">
        <v>586</v>
      </c>
      <c r="AA137" s="826">
        <v>1767</v>
      </c>
      <c r="AB137" s="827">
        <f>S137/AI137+AJ137</f>
        <v>16.78</v>
      </c>
      <c r="AC137" s="827" t="e">
        <f>AB137+AC136</f>
        <v>#REF!</v>
      </c>
      <c r="AD137" s="828" t="e">
        <f>(8+(AC137/60))</f>
        <v>#REF!</v>
      </c>
      <c r="AE137" s="829" t="e">
        <f>FLOOR(AD137,1)</f>
        <v>#REF!</v>
      </c>
      <c r="AF137" s="828" t="e">
        <f>(AE137+((AD137-AE137)*60*0.01))</f>
        <v>#REF!</v>
      </c>
      <c r="AG137" s="830" t="s">
        <v>1330</v>
      </c>
      <c r="AH137" s="831" t="s">
        <v>2</v>
      </c>
      <c r="AI137" s="832">
        <v>100</v>
      </c>
      <c r="AJ137" s="832">
        <v>15</v>
      </c>
      <c r="AK137" s="833">
        <v>20</v>
      </c>
      <c r="AL137" s="833" t="s">
        <v>2142</v>
      </c>
    </row>
    <row r="138" spans="1:38" s="834" customFormat="1" ht="20.100000000000001" customHeight="1">
      <c r="A138" s="815"/>
      <c r="B138" s="816"/>
      <c r="C138" s="817"/>
      <c r="D138" s="818" t="s">
        <v>2289</v>
      </c>
      <c r="E138" s="815" t="s">
        <v>2279</v>
      </c>
      <c r="F138" s="815"/>
      <c r="G138" s="819" t="s">
        <v>2161</v>
      </c>
      <c r="H138" s="820" t="s">
        <v>2159</v>
      </c>
      <c r="I138" s="820" t="s">
        <v>2160</v>
      </c>
      <c r="J138" s="815">
        <v>2060</v>
      </c>
      <c r="K138" s="817">
        <v>22759</v>
      </c>
      <c r="L138" s="820" t="s">
        <v>2162</v>
      </c>
      <c r="M138" s="821" t="s">
        <v>2163</v>
      </c>
      <c r="N138" s="818" t="s">
        <v>2147</v>
      </c>
      <c r="O138" s="821" t="s">
        <v>1291</v>
      </c>
      <c r="P138" s="820"/>
      <c r="Q138" s="822" t="s">
        <v>2291</v>
      </c>
      <c r="R138" s="817"/>
      <c r="S138" s="815"/>
      <c r="T138" s="815"/>
      <c r="U138" s="814" t="s">
        <v>2290</v>
      </c>
      <c r="V138" s="823"/>
      <c r="W138" s="824"/>
      <c r="X138" s="825" t="s">
        <v>1828</v>
      </c>
      <c r="Y138" s="821" t="s">
        <v>2152</v>
      </c>
      <c r="Z138" s="818">
        <v>508</v>
      </c>
      <c r="AA138" s="826">
        <v>1675</v>
      </c>
      <c r="AB138" s="827"/>
      <c r="AC138" s="827"/>
      <c r="AD138" s="828"/>
      <c r="AE138" s="829"/>
      <c r="AF138" s="828"/>
      <c r="AG138" s="830" t="s">
        <v>1330</v>
      </c>
      <c r="AH138" s="831" t="s">
        <v>1749</v>
      </c>
      <c r="AI138" s="832"/>
      <c r="AJ138" s="832"/>
      <c r="AK138" s="833">
        <v>10</v>
      </c>
      <c r="AL138" s="833" t="s">
        <v>2048</v>
      </c>
    </row>
    <row r="139" spans="1:38" s="834" customFormat="1" ht="20.100000000000001" customHeight="1">
      <c r="A139" s="815"/>
      <c r="B139" s="816"/>
      <c r="C139" s="817"/>
      <c r="D139" s="818" t="s">
        <v>2288</v>
      </c>
      <c r="E139" s="815" t="s">
        <v>2279</v>
      </c>
      <c r="F139" s="815"/>
      <c r="G139" s="819" t="s">
        <v>2161</v>
      </c>
      <c r="H139" s="820" t="s">
        <v>2159</v>
      </c>
      <c r="I139" s="820" t="s">
        <v>2160</v>
      </c>
      <c r="J139" s="815">
        <v>2060</v>
      </c>
      <c r="K139" s="817">
        <v>22761</v>
      </c>
      <c r="L139" s="820" t="s">
        <v>2162</v>
      </c>
      <c r="M139" s="821" t="s">
        <v>2163</v>
      </c>
      <c r="N139" s="818" t="s">
        <v>2147</v>
      </c>
      <c r="O139" s="821" t="s">
        <v>1291</v>
      </c>
      <c r="P139" s="820"/>
      <c r="Q139" s="822" t="s">
        <v>2291</v>
      </c>
      <c r="R139" s="817"/>
      <c r="S139" s="815"/>
      <c r="T139" s="815"/>
      <c r="U139" s="814" t="s">
        <v>2290</v>
      </c>
      <c r="V139" s="823"/>
      <c r="W139" s="824"/>
      <c r="X139" s="825" t="s">
        <v>1828</v>
      </c>
      <c r="Y139" s="821" t="s">
        <v>2152</v>
      </c>
      <c r="Z139" s="818">
        <v>508</v>
      </c>
      <c r="AA139" s="826">
        <v>1675</v>
      </c>
      <c r="AB139" s="827"/>
      <c r="AC139" s="827"/>
      <c r="AD139" s="828"/>
      <c r="AE139" s="829"/>
      <c r="AF139" s="828"/>
      <c r="AG139" s="830" t="s">
        <v>1330</v>
      </c>
      <c r="AH139" s="831" t="s">
        <v>1749</v>
      </c>
      <c r="AI139" s="832"/>
      <c r="AJ139" s="832"/>
      <c r="AK139" s="833">
        <v>10</v>
      </c>
      <c r="AL139" s="833" t="s">
        <v>2048</v>
      </c>
    </row>
    <row r="140" spans="1:38" s="834" customFormat="1" ht="20.100000000000001" customHeight="1">
      <c r="A140" s="815"/>
      <c r="B140" s="816"/>
      <c r="C140" s="817"/>
      <c r="D140" s="818" t="s">
        <v>2287</v>
      </c>
      <c r="E140" s="815" t="s">
        <v>2279</v>
      </c>
      <c r="F140" s="815"/>
      <c r="G140" s="819" t="s">
        <v>2161</v>
      </c>
      <c r="H140" s="820" t="s">
        <v>2159</v>
      </c>
      <c r="I140" s="820" t="s">
        <v>2160</v>
      </c>
      <c r="J140" s="815">
        <v>2060</v>
      </c>
      <c r="K140" s="817">
        <v>22766</v>
      </c>
      <c r="L140" s="820" t="s">
        <v>2162</v>
      </c>
      <c r="M140" s="821" t="s">
        <v>2163</v>
      </c>
      <c r="N140" s="818" t="s">
        <v>2147</v>
      </c>
      <c r="O140" s="821" t="s">
        <v>1291</v>
      </c>
      <c r="P140" s="820"/>
      <c r="Q140" s="822" t="s">
        <v>2291</v>
      </c>
      <c r="R140" s="817"/>
      <c r="S140" s="815"/>
      <c r="T140" s="815"/>
      <c r="U140" s="814" t="s">
        <v>2290</v>
      </c>
      <c r="V140" s="823"/>
      <c r="W140" s="824"/>
      <c r="X140" s="825" t="s">
        <v>1828</v>
      </c>
      <c r="Y140" s="821" t="s">
        <v>2152</v>
      </c>
      <c r="Z140" s="818">
        <v>508</v>
      </c>
      <c r="AA140" s="826">
        <v>1675</v>
      </c>
      <c r="AB140" s="827"/>
      <c r="AC140" s="827"/>
      <c r="AD140" s="828"/>
      <c r="AE140" s="829"/>
      <c r="AF140" s="828"/>
      <c r="AG140" s="830" t="s">
        <v>1330</v>
      </c>
      <c r="AH140" s="831" t="s">
        <v>1749</v>
      </c>
      <c r="AI140" s="832"/>
      <c r="AJ140" s="832"/>
      <c r="AK140" s="833">
        <v>10</v>
      </c>
      <c r="AL140" s="833" t="s">
        <v>2048</v>
      </c>
    </row>
    <row r="141" spans="1:38" s="834" customFormat="1" ht="20.100000000000001" customHeight="1">
      <c r="A141" s="815"/>
      <c r="B141" s="816"/>
      <c r="C141" s="817"/>
      <c r="D141" s="818" t="s">
        <v>2286</v>
      </c>
      <c r="E141" s="815" t="s">
        <v>2279</v>
      </c>
      <c r="F141" s="815"/>
      <c r="G141" s="819" t="s">
        <v>2161</v>
      </c>
      <c r="H141" s="820" t="s">
        <v>2159</v>
      </c>
      <c r="I141" s="820" t="s">
        <v>2160</v>
      </c>
      <c r="J141" s="815">
        <v>2060</v>
      </c>
      <c r="K141" s="817">
        <v>22766</v>
      </c>
      <c r="L141" s="820" t="s">
        <v>2162</v>
      </c>
      <c r="M141" s="821" t="s">
        <v>2163</v>
      </c>
      <c r="N141" s="818" t="s">
        <v>2147</v>
      </c>
      <c r="O141" s="821" t="s">
        <v>1291</v>
      </c>
      <c r="P141" s="820"/>
      <c r="Q141" s="822" t="s">
        <v>2291</v>
      </c>
      <c r="R141" s="817"/>
      <c r="S141" s="815"/>
      <c r="T141" s="815"/>
      <c r="U141" s="814" t="s">
        <v>2290</v>
      </c>
      <c r="V141" s="823"/>
      <c r="W141" s="824"/>
      <c r="X141" s="825" t="s">
        <v>1828</v>
      </c>
      <c r="Y141" s="821" t="s">
        <v>2152</v>
      </c>
      <c r="Z141" s="818">
        <v>508</v>
      </c>
      <c r="AA141" s="826">
        <v>1675</v>
      </c>
      <c r="AB141" s="827"/>
      <c r="AC141" s="827"/>
      <c r="AD141" s="828"/>
      <c r="AE141" s="829"/>
      <c r="AF141" s="828"/>
      <c r="AG141" s="830" t="s">
        <v>1330</v>
      </c>
      <c r="AH141" s="831" t="s">
        <v>1749</v>
      </c>
      <c r="AI141" s="832"/>
      <c r="AJ141" s="832"/>
      <c r="AK141" s="833">
        <v>10</v>
      </c>
      <c r="AL141" s="833" t="s">
        <v>2048</v>
      </c>
    </row>
    <row r="142" spans="1:38" s="834" customFormat="1" ht="20.100000000000001" customHeight="1">
      <c r="A142" s="815"/>
      <c r="B142" s="816"/>
      <c r="C142" s="817"/>
      <c r="D142" s="818" t="s">
        <v>2285</v>
      </c>
      <c r="E142" s="815" t="s">
        <v>2279</v>
      </c>
      <c r="F142" s="815"/>
      <c r="G142" s="819" t="s">
        <v>2161</v>
      </c>
      <c r="H142" s="820" t="s">
        <v>2159</v>
      </c>
      <c r="I142" s="820" t="s">
        <v>2160</v>
      </c>
      <c r="J142" s="815">
        <v>2060</v>
      </c>
      <c r="K142" s="817">
        <v>22766</v>
      </c>
      <c r="L142" s="820" t="s">
        <v>2162</v>
      </c>
      <c r="M142" s="821" t="s">
        <v>2163</v>
      </c>
      <c r="N142" s="818" t="s">
        <v>2147</v>
      </c>
      <c r="O142" s="821" t="s">
        <v>1291</v>
      </c>
      <c r="P142" s="820"/>
      <c r="Q142" s="822" t="s">
        <v>2291</v>
      </c>
      <c r="R142" s="817"/>
      <c r="S142" s="815"/>
      <c r="T142" s="815"/>
      <c r="U142" s="814" t="s">
        <v>2290</v>
      </c>
      <c r="V142" s="823"/>
      <c r="W142" s="824"/>
      <c r="X142" s="825" t="s">
        <v>1828</v>
      </c>
      <c r="Y142" s="821" t="s">
        <v>2152</v>
      </c>
      <c r="Z142" s="818">
        <v>508</v>
      </c>
      <c r="AA142" s="826">
        <v>1675</v>
      </c>
      <c r="AB142" s="827"/>
      <c r="AC142" s="827"/>
      <c r="AD142" s="828"/>
      <c r="AE142" s="829"/>
      <c r="AF142" s="828"/>
      <c r="AG142" s="830" t="s">
        <v>1330</v>
      </c>
      <c r="AH142" s="831" t="s">
        <v>1749</v>
      </c>
      <c r="AI142" s="832"/>
      <c r="AJ142" s="832"/>
      <c r="AK142" s="833">
        <v>10</v>
      </c>
      <c r="AL142" s="833" t="s">
        <v>2048</v>
      </c>
    </row>
    <row r="143" spans="1:38" s="834" customFormat="1" ht="20.100000000000001" customHeight="1">
      <c r="A143" s="815"/>
      <c r="B143" s="816"/>
      <c r="C143" s="817"/>
      <c r="D143" s="818" t="s">
        <v>2284</v>
      </c>
      <c r="E143" s="815" t="s">
        <v>2279</v>
      </c>
      <c r="F143" s="815"/>
      <c r="G143" s="819" t="s">
        <v>2161</v>
      </c>
      <c r="H143" s="820" t="s">
        <v>2159</v>
      </c>
      <c r="I143" s="820" t="s">
        <v>2160</v>
      </c>
      <c r="J143" s="815">
        <v>2060</v>
      </c>
      <c r="K143" s="817">
        <v>22768</v>
      </c>
      <c r="L143" s="820" t="s">
        <v>2162</v>
      </c>
      <c r="M143" s="821" t="s">
        <v>2163</v>
      </c>
      <c r="N143" s="818" t="s">
        <v>2147</v>
      </c>
      <c r="O143" s="821" t="s">
        <v>1291</v>
      </c>
      <c r="P143" s="820"/>
      <c r="Q143" s="822" t="s">
        <v>2291</v>
      </c>
      <c r="R143" s="817">
        <v>43829</v>
      </c>
      <c r="S143" s="815">
        <v>2063</v>
      </c>
      <c r="T143" s="815"/>
      <c r="U143" s="814" t="s">
        <v>1568</v>
      </c>
      <c r="V143" s="823"/>
      <c r="W143" s="824"/>
      <c r="X143" s="825" t="s">
        <v>1828</v>
      </c>
      <c r="Y143" s="821" t="s">
        <v>2152</v>
      </c>
      <c r="Z143" s="818">
        <v>508</v>
      </c>
      <c r="AA143" s="826">
        <v>1675</v>
      </c>
      <c r="AB143" s="827"/>
      <c r="AC143" s="827"/>
      <c r="AD143" s="828"/>
      <c r="AE143" s="829"/>
      <c r="AF143" s="828"/>
      <c r="AG143" s="830" t="s">
        <v>1330</v>
      </c>
      <c r="AH143" s="831" t="s">
        <v>1749</v>
      </c>
      <c r="AI143" s="832"/>
      <c r="AJ143" s="832"/>
      <c r="AK143" s="833">
        <v>10</v>
      </c>
      <c r="AL143" s="833" t="s">
        <v>2048</v>
      </c>
    </row>
    <row r="144" spans="1:38" s="834" customFormat="1" ht="20.100000000000001" customHeight="1">
      <c r="A144" s="815"/>
      <c r="B144" s="816"/>
      <c r="C144" s="817"/>
      <c r="D144" s="818" t="s">
        <v>2283</v>
      </c>
      <c r="E144" s="815" t="s">
        <v>2279</v>
      </c>
      <c r="F144" s="815"/>
      <c r="G144" s="819" t="s">
        <v>2161</v>
      </c>
      <c r="H144" s="820" t="s">
        <v>2159</v>
      </c>
      <c r="I144" s="820" t="s">
        <v>2160</v>
      </c>
      <c r="J144" s="815">
        <v>2060</v>
      </c>
      <c r="K144" s="817">
        <v>22768</v>
      </c>
      <c r="L144" s="820" t="s">
        <v>2162</v>
      </c>
      <c r="M144" s="821" t="s">
        <v>2163</v>
      </c>
      <c r="N144" s="818" t="s">
        <v>2147</v>
      </c>
      <c r="O144" s="821" t="s">
        <v>1291</v>
      </c>
      <c r="P144" s="820"/>
      <c r="Q144" s="822" t="s">
        <v>2291</v>
      </c>
      <c r="R144" s="817">
        <v>43829</v>
      </c>
      <c r="S144" s="815">
        <v>2063</v>
      </c>
      <c r="T144" s="815"/>
      <c r="U144" s="814" t="s">
        <v>1568</v>
      </c>
      <c r="V144" s="823"/>
      <c r="W144" s="824"/>
      <c r="X144" s="825" t="s">
        <v>1828</v>
      </c>
      <c r="Y144" s="821" t="s">
        <v>2152</v>
      </c>
      <c r="Z144" s="818">
        <v>508</v>
      </c>
      <c r="AA144" s="826">
        <v>1675</v>
      </c>
      <c r="AB144" s="827"/>
      <c r="AC144" s="827"/>
      <c r="AD144" s="828"/>
      <c r="AE144" s="829"/>
      <c r="AF144" s="828"/>
      <c r="AG144" s="830" t="s">
        <v>1330</v>
      </c>
      <c r="AH144" s="831" t="s">
        <v>1749</v>
      </c>
      <c r="AI144" s="832"/>
      <c r="AJ144" s="832"/>
      <c r="AK144" s="833">
        <v>10</v>
      </c>
      <c r="AL144" s="833" t="s">
        <v>2048</v>
      </c>
    </row>
    <row r="145" spans="1:38" s="834" customFormat="1" ht="20.100000000000001" customHeight="1">
      <c r="A145" s="815"/>
      <c r="B145" s="816"/>
      <c r="C145" s="817"/>
      <c r="D145" s="818" t="s">
        <v>2282</v>
      </c>
      <c r="E145" s="815" t="s">
        <v>2279</v>
      </c>
      <c r="F145" s="815"/>
      <c r="G145" s="819" t="s">
        <v>2161</v>
      </c>
      <c r="H145" s="820" t="s">
        <v>2159</v>
      </c>
      <c r="I145" s="820" t="s">
        <v>2160</v>
      </c>
      <c r="J145" s="815">
        <v>2060</v>
      </c>
      <c r="K145" s="817">
        <v>22768</v>
      </c>
      <c r="L145" s="820" t="s">
        <v>2162</v>
      </c>
      <c r="M145" s="821" t="s">
        <v>2163</v>
      </c>
      <c r="N145" s="818" t="s">
        <v>2147</v>
      </c>
      <c r="O145" s="821" t="s">
        <v>1291</v>
      </c>
      <c r="P145" s="820"/>
      <c r="Q145" s="822" t="s">
        <v>2291</v>
      </c>
      <c r="R145" s="817">
        <v>43829</v>
      </c>
      <c r="S145" s="815">
        <v>2063</v>
      </c>
      <c r="T145" s="815"/>
      <c r="U145" s="814" t="s">
        <v>1568</v>
      </c>
      <c r="V145" s="823"/>
      <c r="W145" s="824"/>
      <c r="X145" s="825" t="s">
        <v>1828</v>
      </c>
      <c r="Y145" s="821" t="s">
        <v>2152</v>
      </c>
      <c r="Z145" s="818">
        <v>508</v>
      </c>
      <c r="AA145" s="826">
        <v>1675</v>
      </c>
      <c r="AB145" s="827"/>
      <c r="AC145" s="827"/>
      <c r="AD145" s="828"/>
      <c r="AE145" s="829"/>
      <c r="AF145" s="828"/>
      <c r="AG145" s="830" t="s">
        <v>1330</v>
      </c>
      <c r="AH145" s="831" t="s">
        <v>1749</v>
      </c>
      <c r="AI145" s="832"/>
      <c r="AJ145" s="832"/>
      <c r="AK145" s="833">
        <v>10</v>
      </c>
      <c r="AL145" s="833" t="s">
        <v>2048</v>
      </c>
    </row>
    <row r="146" spans="1:38" s="834" customFormat="1" ht="20.100000000000001" customHeight="1">
      <c r="A146" s="815"/>
      <c r="B146" s="816"/>
      <c r="C146" s="817"/>
      <c r="D146" s="818" t="s">
        <v>2281</v>
      </c>
      <c r="E146" s="815" t="s">
        <v>2279</v>
      </c>
      <c r="F146" s="815"/>
      <c r="G146" s="819" t="s">
        <v>2161</v>
      </c>
      <c r="H146" s="820" t="s">
        <v>2159</v>
      </c>
      <c r="I146" s="820" t="s">
        <v>2160</v>
      </c>
      <c r="J146" s="815">
        <v>2060</v>
      </c>
      <c r="K146" s="817">
        <v>22768</v>
      </c>
      <c r="L146" s="820" t="s">
        <v>2162</v>
      </c>
      <c r="M146" s="821" t="s">
        <v>2163</v>
      </c>
      <c r="N146" s="818" t="s">
        <v>2147</v>
      </c>
      <c r="O146" s="821" t="s">
        <v>1291</v>
      </c>
      <c r="P146" s="820"/>
      <c r="Q146" s="822" t="s">
        <v>2291</v>
      </c>
      <c r="R146" s="817">
        <v>43829</v>
      </c>
      <c r="S146" s="815">
        <v>2063</v>
      </c>
      <c r="T146" s="815"/>
      <c r="U146" s="814" t="s">
        <v>1568</v>
      </c>
      <c r="V146" s="823"/>
      <c r="W146" s="824"/>
      <c r="X146" s="825" t="s">
        <v>1828</v>
      </c>
      <c r="Y146" s="821" t="s">
        <v>2152</v>
      </c>
      <c r="Z146" s="818">
        <v>508</v>
      </c>
      <c r="AA146" s="826">
        <v>1675</v>
      </c>
      <c r="AB146" s="827"/>
      <c r="AC146" s="827"/>
      <c r="AD146" s="828"/>
      <c r="AE146" s="829"/>
      <c r="AF146" s="828"/>
      <c r="AG146" s="830" t="s">
        <v>1330</v>
      </c>
      <c r="AH146" s="831" t="s">
        <v>1749</v>
      </c>
      <c r="AI146" s="832"/>
      <c r="AJ146" s="832"/>
      <c r="AK146" s="833">
        <v>10</v>
      </c>
      <c r="AL146" s="833" t="s">
        <v>2048</v>
      </c>
    </row>
    <row r="147" spans="1:38" s="834" customFormat="1" ht="20.100000000000001" customHeight="1">
      <c r="A147" s="815"/>
      <c r="B147" s="816"/>
      <c r="C147" s="817"/>
      <c r="D147" s="818" t="s">
        <v>2280</v>
      </c>
      <c r="E147" s="815" t="s">
        <v>2279</v>
      </c>
      <c r="F147" s="815"/>
      <c r="G147" s="819" t="s">
        <v>2161</v>
      </c>
      <c r="H147" s="820" t="s">
        <v>2159</v>
      </c>
      <c r="I147" s="820" t="s">
        <v>2160</v>
      </c>
      <c r="J147" s="815">
        <v>2060</v>
      </c>
      <c r="K147" s="817">
        <v>22768</v>
      </c>
      <c r="L147" s="820" t="s">
        <v>2162</v>
      </c>
      <c r="M147" s="821" t="s">
        <v>2163</v>
      </c>
      <c r="N147" s="818" t="s">
        <v>2147</v>
      </c>
      <c r="O147" s="821" t="s">
        <v>1291</v>
      </c>
      <c r="P147" s="820"/>
      <c r="Q147" s="822" t="s">
        <v>2291</v>
      </c>
      <c r="R147" s="817">
        <v>43829</v>
      </c>
      <c r="S147" s="815">
        <v>2063</v>
      </c>
      <c r="T147" s="815"/>
      <c r="U147" s="814" t="s">
        <v>1568</v>
      </c>
      <c r="V147" s="823"/>
      <c r="W147" s="824"/>
      <c r="X147" s="825" t="s">
        <v>1828</v>
      </c>
      <c r="Y147" s="821" t="s">
        <v>2152</v>
      </c>
      <c r="Z147" s="818">
        <v>508</v>
      </c>
      <c r="AA147" s="826">
        <v>1675</v>
      </c>
      <c r="AB147" s="827"/>
      <c r="AC147" s="827"/>
      <c r="AD147" s="828"/>
      <c r="AE147" s="829"/>
      <c r="AF147" s="828"/>
      <c r="AG147" s="830" t="s">
        <v>1330</v>
      </c>
      <c r="AH147" s="831" t="s">
        <v>1749</v>
      </c>
      <c r="AI147" s="832"/>
      <c r="AJ147" s="832"/>
      <c r="AK147" s="833">
        <v>10</v>
      </c>
      <c r="AL147" s="833" t="s">
        <v>2048</v>
      </c>
    </row>
    <row r="148" spans="1:38" s="616" customFormat="1" ht="20.100000000000001" customHeight="1">
      <c r="A148" s="419"/>
      <c r="B148" s="275">
        <v>43558</v>
      </c>
      <c r="C148" s="420" t="str">
        <f t="shared" ref="C148:C157" si="36">"*"&amp;D148&amp;"*"</f>
        <v>*PDR1905-0080*</v>
      </c>
      <c r="D148" s="421" t="s">
        <v>2196</v>
      </c>
      <c r="E148" s="419" t="s">
        <v>2195</v>
      </c>
      <c r="F148" s="419"/>
      <c r="G148" s="614" t="s">
        <v>2102</v>
      </c>
      <c r="H148" s="422" t="s">
        <v>1310</v>
      </c>
      <c r="I148" s="422" t="s">
        <v>2101</v>
      </c>
      <c r="J148" s="419">
        <v>500</v>
      </c>
      <c r="K148" s="420">
        <v>22786</v>
      </c>
      <c r="L148" s="422" t="s">
        <v>2100</v>
      </c>
      <c r="M148" s="425" t="s">
        <v>2099</v>
      </c>
      <c r="N148" s="421"/>
      <c r="O148" s="425" t="s">
        <v>1291</v>
      </c>
      <c r="P148" s="422" t="s">
        <v>2332</v>
      </c>
      <c r="Q148" s="422"/>
      <c r="R148" s="420">
        <v>43599</v>
      </c>
      <c r="S148" s="419">
        <v>503</v>
      </c>
      <c r="T148" s="419"/>
      <c r="U148" s="423"/>
      <c r="V148" s="431"/>
      <c r="W148" s="424"/>
      <c r="X148" s="642" t="s">
        <v>1829</v>
      </c>
      <c r="Y148" s="425" t="s">
        <v>1313</v>
      </c>
      <c r="Z148" s="421">
        <v>471</v>
      </c>
      <c r="AA148" s="426">
        <v>1519</v>
      </c>
      <c r="AB148" s="427">
        <f t="shared" ref="AB148:AB153" si="37">S148/AI148+AJ148</f>
        <v>20.03</v>
      </c>
      <c r="AC148" s="427" t="e">
        <f>AB148+รวมOrderทั้งหมด!AC175</f>
        <v>#REF!</v>
      </c>
      <c r="AD148" s="428" t="e">
        <f>(5+(AC148/60))</f>
        <v>#REF!</v>
      </c>
      <c r="AE148" s="429" t="e">
        <f t="shared" ref="AE148:AE153" si="38">FLOOR(AD148,1)</f>
        <v>#REF!</v>
      </c>
      <c r="AF148" s="428" t="e">
        <f t="shared" ref="AF148:AF153" si="39">(AE148+((AD148-AE148)*60*0.01))</f>
        <v>#REF!</v>
      </c>
      <c r="AG148" s="430" t="s">
        <v>1330</v>
      </c>
      <c r="AH148" s="639" t="s">
        <v>2</v>
      </c>
      <c r="AI148" s="605">
        <v>100</v>
      </c>
      <c r="AJ148" s="605">
        <v>15</v>
      </c>
      <c r="AK148" s="615">
        <v>20</v>
      </c>
      <c r="AL148" s="615" t="s">
        <v>2098</v>
      </c>
    </row>
    <row r="149" spans="1:38" s="616" customFormat="1" ht="20.100000000000001" customHeight="1">
      <c r="A149" s="419"/>
      <c r="B149" s="275">
        <v>43406</v>
      </c>
      <c r="C149" s="420" t="str">
        <f t="shared" si="36"/>
        <v>*PDR1811-0483*</v>
      </c>
      <c r="D149" s="421" t="s">
        <v>1802</v>
      </c>
      <c r="E149" s="419" t="s">
        <v>1799</v>
      </c>
      <c r="F149" s="419"/>
      <c r="G149" s="614" t="s">
        <v>1563</v>
      </c>
      <c r="H149" s="422" t="s">
        <v>1562</v>
      </c>
      <c r="I149" s="422" t="s">
        <v>1564</v>
      </c>
      <c r="J149" s="419">
        <v>1000</v>
      </c>
      <c r="K149" s="420">
        <v>22597</v>
      </c>
      <c r="L149" s="422" t="s">
        <v>1371</v>
      </c>
      <c r="M149" s="425" t="s">
        <v>1598</v>
      </c>
      <c r="N149" s="421"/>
      <c r="O149" s="425" t="s">
        <v>1291</v>
      </c>
      <c r="P149" s="422" t="s">
        <v>2329</v>
      </c>
      <c r="Q149" s="422"/>
      <c r="R149" s="420">
        <v>43829</v>
      </c>
      <c r="S149" s="419">
        <v>1005</v>
      </c>
      <c r="T149" s="419"/>
      <c r="U149" s="423" t="s">
        <v>1568</v>
      </c>
      <c r="V149" s="431"/>
      <c r="W149" s="424"/>
      <c r="X149" s="642" t="s">
        <v>12</v>
      </c>
      <c r="Y149" s="425" t="s">
        <v>1565</v>
      </c>
      <c r="Z149" s="421">
        <v>436</v>
      </c>
      <c r="AA149" s="426">
        <v>1453</v>
      </c>
      <c r="AB149" s="427">
        <f t="shared" si="37"/>
        <v>25.05</v>
      </c>
      <c r="AC149" s="427" t="e">
        <f>AB149+#REF!</f>
        <v>#REF!</v>
      </c>
      <c r="AD149" s="428" t="e">
        <f>(8+(AC149/60))</f>
        <v>#REF!</v>
      </c>
      <c r="AE149" s="429" t="e">
        <f t="shared" si="38"/>
        <v>#REF!</v>
      </c>
      <c r="AF149" s="428" t="e">
        <f t="shared" si="39"/>
        <v>#REF!</v>
      </c>
      <c r="AG149" s="430" t="s">
        <v>1330</v>
      </c>
      <c r="AH149" s="639" t="s">
        <v>2</v>
      </c>
      <c r="AI149" s="605">
        <v>100</v>
      </c>
      <c r="AJ149" s="605">
        <v>15</v>
      </c>
      <c r="AK149" s="615">
        <v>10</v>
      </c>
      <c r="AL149" s="615" t="s">
        <v>1566</v>
      </c>
    </row>
    <row r="150" spans="1:38" s="616" customFormat="1" ht="20.100000000000001" customHeight="1">
      <c r="A150" s="419"/>
      <c r="B150" s="275">
        <v>43406</v>
      </c>
      <c r="C150" s="420" t="str">
        <f t="shared" si="36"/>
        <v>*PDR1811-0484*</v>
      </c>
      <c r="D150" s="421" t="s">
        <v>1801</v>
      </c>
      <c r="E150" s="419" t="s">
        <v>1799</v>
      </c>
      <c r="F150" s="419"/>
      <c r="G150" s="614" t="s">
        <v>1563</v>
      </c>
      <c r="H150" s="422" t="s">
        <v>1562</v>
      </c>
      <c r="I150" s="422" t="s">
        <v>1564</v>
      </c>
      <c r="J150" s="419">
        <v>1000</v>
      </c>
      <c r="K150" s="420">
        <v>22598</v>
      </c>
      <c r="L150" s="422" t="s">
        <v>1371</v>
      </c>
      <c r="M150" s="425" t="s">
        <v>1598</v>
      </c>
      <c r="N150" s="421"/>
      <c r="O150" s="425" t="s">
        <v>1291</v>
      </c>
      <c r="P150" s="422" t="s">
        <v>2330</v>
      </c>
      <c r="Q150" s="422"/>
      <c r="R150" s="420">
        <v>43829</v>
      </c>
      <c r="S150" s="419">
        <v>1005</v>
      </c>
      <c r="T150" s="419"/>
      <c r="U150" s="423" t="s">
        <v>1568</v>
      </c>
      <c r="V150" s="431"/>
      <c r="W150" s="424"/>
      <c r="X150" s="642" t="s">
        <v>12</v>
      </c>
      <c r="Y150" s="425" t="s">
        <v>1565</v>
      </c>
      <c r="Z150" s="421">
        <v>436</v>
      </c>
      <c r="AA150" s="426">
        <v>1453</v>
      </c>
      <c r="AB150" s="427">
        <f t="shared" si="37"/>
        <v>25.05</v>
      </c>
      <c r="AC150" s="427" t="e">
        <f>AB150+#REF!</f>
        <v>#REF!</v>
      </c>
      <c r="AD150" s="428" t="e">
        <f>(8+(AC150/60))</f>
        <v>#REF!</v>
      </c>
      <c r="AE150" s="429" t="e">
        <f t="shared" si="38"/>
        <v>#REF!</v>
      </c>
      <c r="AF150" s="428" t="e">
        <f t="shared" si="39"/>
        <v>#REF!</v>
      </c>
      <c r="AG150" s="430" t="s">
        <v>1330</v>
      </c>
      <c r="AH150" s="639" t="s">
        <v>2</v>
      </c>
      <c r="AI150" s="605">
        <v>100</v>
      </c>
      <c r="AJ150" s="605">
        <v>15</v>
      </c>
      <c r="AK150" s="615">
        <v>10</v>
      </c>
      <c r="AL150" s="615" t="s">
        <v>1566</v>
      </c>
    </row>
    <row r="151" spans="1:38" s="616" customFormat="1" ht="20.100000000000001" customHeight="1">
      <c r="A151" s="419"/>
      <c r="B151" s="275">
        <v>43406</v>
      </c>
      <c r="C151" s="420" t="str">
        <f t="shared" si="36"/>
        <v>*PDR1811-0485*</v>
      </c>
      <c r="D151" s="421" t="s">
        <v>1800</v>
      </c>
      <c r="E151" s="419" t="s">
        <v>1799</v>
      </c>
      <c r="F151" s="419"/>
      <c r="G151" s="614" t="s">
        <v>1563</v>
      </c>
      <c r="H151" s="422" t="s">
        <v>1562</v>
      </c>
      <c r="I151" s="422" t="s">
        <v>1564</v>
      </c>
      <c r="J151" s="419">
        <v>1120</v>
      </c>
      <c r="K151" s="420">
        <v>22599</v>
      </c>
      <c r="L151" s="422" t="s">
        <v>1371</v>
      </c>
      <c r="M151" s="425" t="s">
        <v>1598</v>
      </c>
      <c r="N151" s="421"/>
      <c r="O151" s="425" t="s">
        <v>1291</v>
      </c>
      <c r="P151" s="422" t="s">
        <v>2331</v>
      </c>
      <c r="Q151" s="422"/>
      <c r="R151" s="420">
        <v>43829</v>
      </c>
      <c r="S151" s="419">
        <v>1125</v>
      </c>
      <c r="T151" s="419"/>
      <c r="U151" s="423" t="s">
        <v>1568</v>
      </c>
      <c r="V151" s="431"/>
      <c r="W151" s="424"/>
      <c r="X151" s="642" t="s">
        <v>12</v>
      </c>
      <c r="Y151" s="425" t="s">
        <v>1565</v>
      </c>
      <c r="Z151" s="421">
        <v>436</v>
      </c>
      <c r="AA151" s="426">
        <v>1453</v>
      </c>
      <c r="AB151" s="427">
        <f t="shared" si="37"/>
        <v>26.25</v>
      </c>
      <c r="AC151" s="427" t="e">
        <f>AB151+#REF!</f>
        <v>#REF!</v>
      </c>
      <c r="AD151" s="428" t="e">
        <f>(8+(AC151/60))</f>
        <v>#REF!</v>
      </c>
      <c r="AE151" s="429" t="e">
        <f t="shared" si="38"/>
        <v>#REF!</v>
      </c>
      <c r="AF151" s="428" t="e">
        <f t="shared" si="39"/>
        <v>#REF!</v>
      </c>
      <c r="AG151" s="430" t="s">
        <v>1330</v>
      </c>
      <c r="AH151" s="639" t="s">
        <v>2</v>
      </c>
      <c r="AI151" s="605">
        <v>100</v>
      </c>
      <c r="AJ151" s="605">
        <v>15</v>
      </c>
      <c r="AK151" s="615">
        <v>10</v>
      </c>
      <c r="AL151" s="615" t="s">
        <v>1566</v>
      </c>
    </row>
    <row r="152" spans="1:38" s="616" customFormat="1" ht="20.100000000000001" customHeight="1">
      <c r="A152" s="419"/>
      <c r="B152" s="275">
        <v>43567</v>
      </c>
      <c r="C152" s="420" t="str">
        <f t="shared" si="36"/>
        <v>*PDR1905-0140*</v>
      </c>
      <c r="D152" s="421" t="s">
        <v>2240</v>
      </c>
      <c r="E152" s="419" t="s">
        <v>2239</v>
      </c>
      <c r="F152" s="419"/>
      <c r="G152" s="614" t="s">
        <v>2238</v>
      </c>
      <c r="H152" s="422" t="s">
        <v>1303</v>
      </c>
      <c r="I152" s="422" t="s">
        <v>2237</v>
      </c>
      <c r="J152" s="419">
        <v>2000</v>
      </c>
      <c r="K152" s="420">
        <v>43585</v>
      </c>
      <c r="L152" s="422" t="s">
        <v>1329</v>
      </c>
      <c r="M152" s="425" t="s">
        <v>2236</v>
      </c>
      <c r="N152" s="421" t="s">
        <v>503</v>
      </c>
      <c r="O152" s="425" t="s">
        <v>1291</v>
      </c>
      <c r="P152" s="422"/>
      <c r="Q152" s="422"/>
      <c r="R152" s="420">
        <v>43581</v>
      </c>
      <c r="S152" s="419">
        <v>2003</v>
      </c>
      <c r="T152" s="419"/>
      <c r="U152" s="423" t="s">
        <v>2328</v>
      </c>
      <c r="V152" s="431"/>
      <c r="W152" s="424"/>
      <c r="X152" s="642" t="s">
        <v>1829</v>
      </c>
      <c r="Y152" s="425" t="s">
        <v>2235</v>
      </c>
      <c r="Z152" s="421">
        <v>539</v>
      </c>
      <c r="AA152" s="426">
        <v>2053</v>
      </c>
      <c r="AB152" s="427">
        <f t="shared" si="37"/>
        <v>35.03</v>
      </c>
      <c r="AC152" s="427" t="e">
        <f>AB152+#REF!</f>
        <v>#REF!</v>
      </c>
      <c r="AD152" s="428" t="e">
        <f>(8+(AC152/60))</f>
        <v>#REF!</v>
      </c>
      <c r="AE152" s="429" t="e">
        <f t="shared" si="38"/>
        <v>#REF!</v>
      </c>
      <c r="AF152" s="428" t="e">
        <f t="shared" si="39"/>
        <v>#REF!</v>
      </c>
      <c r="AG152" s="430" t="s">
        <v>1330</v>
      </c>
      <c r="AH152" s="639" t="s">
        <v>2</v>
      </c>
      <c r="AI152" s="605">
        <v>100</v>
      </c>
      <c r="AJ152" s="605">
        <v>15</v>
      </c>
      <c r="AK152" s="615">
        <v>20</v>
      </c>
      <c r="AL152" s="615">
        <v>0</v>
      </c>
    </row>
    <row r="153" spans="1:38" s="616" customFormat="1" ht="20.100000000000001" customHeight="1">
      <c r="A153" s="419" t="s">
        <v>66</v>
      </c>
      <c r="B153" s="275">
        <v>43566</v>
      </c>
      <c r="C153" s="420" t="str">
        <f t="shared" si="36"/>
        <v>*PDW1904-0060*</v>
      </c>
      <c r="D153" s="421" t="s">
        <v>2295</v>
      </c>
      <c r="E153" s="419" t="s">
        <v>2231</v>
      </c>
      <c r="F153" s="419"/>
      <c r="G153" s="614" t="s">
        <v>2200</v>
      </c>
      <c r="H153" s="422" t="s">
        <v>2148</v>
      </c>
      <c r="I153" s="422" t="s">
        <v>2199</v>
      </c>
      <c r="J153" s="419">
        <v>72</v>
      </c>
      <c r="K153" s="420">
        <v>43580</v>
      </c>
      <c r="L153" s="422" t="s">
        <v>1329</v>
      </c>
      <c r="M153" s="425" t="s">
        <v>2198</v>
      </c>
      <c r="N153" s="421"/>
      <c r="O153" s="425" t="s">
        <v>1291</v>
      </c>
      <c r="P153" s="422"/>
      <c r="Q153" s="422"/>
      <c r="R153" s="420">
        <v>43579</v>
      </c>
      <c r="S153" s="419">
        <v>75</v>
      </c>
      <c r="T153" s="419"/>
      <c r="U153" s="423" t="s">
        <v>2297</v>
      </c>
      <c r="V153" s="431"/>
      <c r="W153" s="424"/>
      <c r="X153" s="642" t="s">
        <v>1828</v>
      </c>
      <c r="Y153" s="425" t="s">
        <v>2089</v>
      </c>
      <c r="Z153" s="421">
        <v>545</v>
      </c>
      <c r="AA153" s="426">
        <v>1295</v>
      </c>
      <c r="AB153" s="427">
        <f t="shared" si="37"/>
        <v>16.5</v>
      </c>
      <c r="AC153" s="427" t="e">
        <f>AB153+#REF!</f>
        <v>#REF!</v>
      </c>
      <c r="AD153" s="428" t="e">
        <f>(8+(AC153/60))</f>
        <v>#REF!</v>
      </c>
      <c r="AE153" s="429" t="e">
        <f t="shared" si="38"/>
        <v>#REF!</v>
      </c>
      <c r="AF153" s="428" t="e">
        <f t="shared" si="39"/>
        <v>#REF!</v>
      </c>
      <c r="AG153" s="430" t="s">
        <v>1330</v>
      </c>
      <c r="AH153" s="639" t="s">
        <v>2</v>
      </c>
      <c r="AI153" s="605">
        <v>50</v>
      </c>
      <c r="AJ153" s="605">
        <v>15</v>
      </c>
      <c r="AK153" s="615">
        <v>10</v>
      </c>
      <c r="AL153" s="615" t="s">
        <v>2197</v>
      </c>
    </row>
    <row r="154" spans="1:38" s="616" customFormat="1" ht="20.100000000000001" customHeight="1">
      <c r="A154" s="419"/>
      <c r="B154" s="275">
        <v>43566</v>
      </c>
      <c r="C154" s="420" t="str">
        <f t="shared" si="36"/>
        <v>*PDR1910-0001*</v>
      </c>
      <c r="D154" s="421" t="s">
        <v>2226</v>
      </c>
      <c r="E154" s="419" t="s">
        <v>2222</v>
      </c>
      <c r="F154" s="419"/>
      <c r="G154" s="614" t="s">
        <v>2203</v>
      </c>
      <c r="H154" s="422" t="s">
        <v>1303</v>
      </c>
      <c r="I154" s="422" t="s">
        <v>2202</v>
      </c>
      <c r="J154" s="419">
        <v>2000</v>
      </c>
      <c r="K154" s="420">
        <v>22920</v>
      </c>
      <c r="L154" s="422" t="s">
        <v>1371</v>
      </c>
      <c r="M154" s="425" t="s">
        <v>2201</v>
      </c>
      <c r="N154" s="421"/>
      <c r="O154" s="425" t="s">
        <v>1291</v>
      </c>
      <c r="P154" s="422"/>
      <c r="Q154" s="422"/>
      <c r="R154" s="420">
        <v>43829</v>
      </c>
      <c r="S154" s="419">
        <v>2003</v>
      </c>
      <c r="T154" s="419"/>
      <c r="U154" s="423" t="s">
        <v>2227</v>
      </c>
      <c r="V154" s="431"/>
      <c r="W154" s="424"/>
      <c r="X154" s="642" t="s">
        <v>1828</v>
      </c>
      <c r="Y154" s="425" t="s">
        <v>2089</v>
      </c>
      <c r="Z154" s="421">
        <v>542</v>
      </c>
      <c r="AA154" s="426">
        <v>1479</v>
      </c>
      <c r="AB154" s="427"/>
      <c r="AC154" s="427"/>
      <c r="AD154" s="428"/>
      <c r="AE154" s="429"/>
      <c r="AF154" s="428"/>
      <c r="AG154" s="430" t="s">
        <v>1330</v>
      </c>
      <c r="AH154" s="639" t="s">
        <v>1749</v>
      </c>
      <c r="AI154" s="605"/>
      <c r="AJ154" s="605"/>
      <c r="AK154" s="615">
        <v>10</v>
      </c>
      <c r="AL154" s="615">
        <v>0</v>
      </c>
    </row>
    <row r="155" spans="1:38" s="616" customFormat="1" ht="20.100000000000001" customHeight="1">
      <c r="A155" s="419"/>
      <c r="B155" s="275">
        <v>43566</v>
      </c>
      <c r="C155" s="420" t="str">
        <f t="shared" si="36"/>
        <v>*PDR1911-0008*</v>
      </c>
      <c r="D155" s="421" t="s">
        <v>2225</v>
      </c>
      <c r="E155" s="419" t="s">
        <v>2222</v>
      </c>
      <c r="F155" s="419"/>
      <c r="G155" s="614" t="s">
        <v>2203</v>
      </c>
      <c r="H155" s="422" t="s">
        <v>1303</v>
      </c>
      <c r="I155" s="422" t="s">
        <v>2202</v>
      </c>
      <c r="J155" s="419">
        <v>2000</v>
      </c>
      <c r="K155" s="420">
        <v>22951</v>
      </c>
      <c r="L155" s="422" t="s">
        <v>1371</v>
      </c>
      <c r="M155" s="425" t="s">
        <v>2201</v>
      </c>
      <c r="N155" s="421"/>
      <c r="O155" s="425" t="s">
        <v>1291</v>
      </c>
      <c r="P155" s="422"/>
      <c r="Q155" s="422"/>
      <c r="R155" s="420">
        <v>43829</v>
      </c>
      <c r="S155" s="419">
        <v>2003</v>
      </c>
      <c r="T155" s="419"/>
      <c r="U155" s="423" t="s">
        <v>2227</v>
      </c>
      <c r="V155" s="431"/>
      <c r="W155" s="424"/>
      <c r="X155" s="642" t="s">
        <v>1828</v>
      </c>
      <c r="Y155" s="425" t="s">
        <v>2089</v>
      </c>
      <c r="Z155" s="421">
        <v>542</v>
      </c>
      <c r="AA155" s="426">
        <v>1479</v>
      </c>
      <c r="AB155" s="427"/>
      <c r="AC155" s="427"/>
      <c r="AD155" s="428"/>
      <c r="AE155" s="429"/>
      <c r="AF155" s="428"/>
      <c r="AG155" s="430" t="s">
        <v>1330</v>
      </c>
      <c r="AH155" s="639" t="s">
        <v>1749</v>
      </c>
      <c r="AI155" s="605"/>
      <c r="AJ155" s="605"/>
      <c r="AK155" s="615">
        <v>10</v>
      </c>
      <c r="AL155" s="615">
        <v>0</v>
      </c>
    </row>
    <row r="156" spans="1:38" s="616" customFormat="1" ht="20.100000000000001" customHeight="1">
      <c r="A156" s="419"/>
      <c r="B156" s="275">
        <v>43566</v>
      </c>
      <c r="C156" s="420" t="str">
        <f t="shared" si="36"/>
        <v>*PDR1911-0009*</v>
      </c>
      <c r="D156" s="421" t="s">
        <v>2224</v>
      </c>
      <c r="E156" s="419" t="s">
        <v>2222</v>
      </c>
      <c r="F156" s="419"/>
      <c r="G156" s="614" t="s">
        <v>2203</v>
      </c>
      <c r="H156" s="422" t="s">
        <v>1303</v>
      </c>
      <c r="I156" s="422" t="s">
        <v>2202</v>
      </c>
      <c r="J156" s="419">
        <v>2000</v>
      </c>
      <c r="K156" s="420">
        <v>22952</v>
      </c>
      <c r="L156" s="422" t="s">
        <v>1371</v>
      </c>
      <c r="M156" s="425" t="s">
        <v>2201</v>
      </c>
      <c r="N156" s="421"/>
      <c r="O156" s="425" t="s">
        <v>1291</v>
      </c>
      <c r="P156" s="422"/>
      <c r="Q156" s="422"/>
      <c r="R156" s="420">
        <v>43829</v>
      </c>
      <c r="S156" s="419">
        <v>2003</v>
      </c>
      <c r="T156" s="419"/>
      <c r="U156" s="423" t="s">
        <v>2227</v>
      </c>
      <c r="V156" s="431"/>
      <c r="W156" s="424"/>
      <c r="X156" s="642" t="s">
        <v>1828</v>
      </c>
      <c r="Y156" s="425" t="s">
        <v>2089</v>
      </c>
      <c r="Z156" s="421">
        <v>542</v>
      </c>
      <c r="AA156" s="426">
        <v>1479</v>
      </c>
      <c r="AB156" s="427"/>
      <c r="AC156" s="427"/>
      <c r="AD156" s="428"/>
      <c r="AE156" s="429"/>
      <c r="AF156" s="428"/>
      <c r="AG156" s="430" t="s">
        <v>1330</v>
      </c>
      <c r="AH156" s="639" t="s">
        <v>1749</v>
      </c>
      <c r="AI156" s="605"/>
      <c r="AJ156" s="605"/>
      <c r="AK156" s="615">
        <v>10</v>
      </c>
      <c r="AL156" s="615">
        <v>0</v>
      </c>
    </row>
    <row r="157" spans="1:38" s="616" customFormat="1" ht="20.100000000000001" customHeight="1">
      <c r="A157" s="419"/>
      <c r="B157" s="275">
        <v>43566</v>
      </c>
      <c r="C157" s="420" t="str">
        <f t="shared" si="36"/>
        <v>*PDR1911-0010*</v>
      </c>
      <c r="D157" s="421" t="s">
        <v>2223</v>
      </c>
      <c r="E157" s="419" t="s">
        <v>2222</v>
      </c>
      <c r="F157" s="419"/>
      <c r="G157" s="614" t="s">
        <v>2203</v>
      </c>
      <c r="H157" s="422" t="s">
        <v>1303</v>
      </c>
      <c r="I157" s="422" t="s">
        <v>2202</v>
      </c>
      <c r="J157" s="419">
        <v>2000</v>
      </c>
      <c r="K157" s="420">
        <v>22952</v>
      </c>
      <c r="L157" s="422" t="s">
        <v>1371</v>
      </c>
      <c r="M157" s="425" t="s">
        <v>2201</v>
      </c>
      <c r="N157" s="421"/>
      <c r="O157" s="425" t="s">
        <v>1291</v>
      </c>
      <c r="P157" s="422"/>
      <c r="Q157" s="422"/>
      <c r="R157" s="420">
        <v>43829</v>
      </c>
      <c r="S157" s="419">
        <v>2003</v>
      </c>
      <c r="T157" s="419"/>
      <c r="U157" s="423" t="s">
        <v>2227</v>
      </c>
      <c r="V157" s="431"/>
      <c r="W157" s="424"/>
      <c r="X157" s="642" t="s">
        <v>1828</v>
      </c>
      <c r="Y157" s="425" t="s">
        <v>2089</v>
      </c>
      <c r="Z157" s="421">
        <v>542</v>
      </c>
      <c r="AA157" s="426">
        <v>1479</v>
      </c>
      <c r="AB157" s="427"/>
      <c r="AC157" s="427"/>
      <c r="AD157" s="428"/>
      <c r="AE157" s="429"/>
      <c r="AF157" s="428"/>
      <c r="AG157" s="430" t="s">
        <v>1330</v>
      </c>
      <c r="AH157" s="639" t="s">
        <v>1749</v>
      </c>
      <c r="AI157" s="605"/>
      <c r="AJ157" s="605"/>
      <c r="AK157" s="615">
        <v>10</v>
      </c>
      <c r="AL157" s="615">
        <v>0</v>
      </c>
    </row>
    <row r="158" spans="1:38" s="616" customFormat="1" ht="20.100000000000001" customHeight="1">
      <c r="A158" s="419"/>
      <c r="B158" s="275">
        <v>43558</v>
      </c>
      <c r="C158" s="420" t="str">
        <f t="shared" ref="C158:C164" si="40">"*"&amp;D158&amp;"*"</f>
        <v>*PDR1904-0469*</v>
      </c>
      <c r="D158" s="421" t="s">
        <v>2193</v>
      </c>
      <c r="E158" s="419" t="s">
        <v>2192</v>
      </c>
      <c r="F158" s="419"/>
      <c r="G158" s="614" t="s">
        <v>2018</v>
      </c>
      <c r="H158" s="422" t="s">
        <v>1358</v>
      </c>
      <c r="I158" s="422" t="s">
        <v>2135</v>
      </c>
      <c r="J158" s="419">
        <v>13600</v>
      </c>
      <c r="K158" s="420">
        <v>22745</v>
      </c>
      <c r="L158" s="422" t="s">
        <v>1357</v>
      </c>
      <c r="M158" s="425" t="s">
        <v>2017</v>
      </c>
      <c r="N158" s="421"/>
      <c r="O158" s="425" t="s">
        <v>1291</v>
      </c>
      <c r="P158" s="422"/>
      <c r="Q158" s="422"/>
      <c r="R158" s="420"/>
      <c r="S158" s="419"/>
      <c r="T158" s="419"/>
      <c r="U158" s="423" t="s">
        <v>2194</v>
      </c>
      <c r="V158" s="431"/>
      <c r="W158" s="424"/>
      <c r="X158" s="642" t="s">
        <v>1829</v>
      </c>
      <c r="Y158" s="425" t="s">
        <v>1336</v>
      </c>
      <c r="Z158" s="421">
        <v>434</v>
      </c>
      <c r="AA158" s="426">
        <v>1185</v>
      </c>
      <c r="AB158" s="427"/>
      <c r="AC158" s="427"/>
      <c r="AD158" s="428"/>
      <c r="AE158" s="429"/>
      <c r="AF158" s="428"/>
      <c r="AG158" s="430" t="s">
        <v>1330</v>
      </c>
      <c r="AH158" s="639" t="s">
        <v>1749</v>
      </c>
      <c r="AI158" s="605"/>
      <c r="AJ158" s="605"/>
      <c r="AK158" s="615">
        <v>20</v>
      </c>
      <c r="AL158" s="615" t="s">
        <v>1856</v>
      </c>
    </row>
    <row r="159" spans="1:38" s="616" customFormat="1" ht="20.100000000000001" customHeight="1">
      <c r="A159" s="419"/>
      <c r="B159" s="275">
        <v>43558</v>
      </c>
      <c r="C159" s="420" t="str">
        <f t="shared" si="40"/>
        <v>*PDR1904-0470*</v>
      </c>
      <c r="D159" s="421" t="s">
        <v>2191</v>
      </c>
      <c r="E159" s="419" t="s">
        <v>2190</v>
      </c>
      <c r="F159" s="419"/>
      <c r="G159" s="614" t="s">
        <v>2058</v>
      </c>
      <c r="H159" s="422" t="s">
        <v>1358</v>
      </c>
      <c r="I159" s="422" t="s">
        <v>2135</v>
      </c>
      <c r="J159" s="419">
        <v>10000</v>
      </c>
      <c r="K159" s="420">
        <v>22745</v>
      </c>
      <c r="L159" s="422" t="s">
        <v>1357</v>
      </c>
      <c r="M159" s="425" t="s">
        <v>2057</v>
      </c>
      <c r="N159" s="421"/>
      <c r="O159" s="425" t="s">
        <v>1291</v>
      </c>
      <c r="P159" s="422"/>
      <c r="Q159" s="422"/>
      <c r="R159" s="420"/>
      <c r="S159" s="419"/>
      <c r="T159" s="419"/>
      <c r="U159" s="423" t="s">
        <v>2194</v>
      </c>
      <c r="V159" s="431"/>
      <c r="W159" s="424"/>
      <c r="X159" s="642" t="s">
        <v>1829</v>
      </c>
      <c r="Y159" s="425" t="s">
        <v>1336</v>
      </c>
      <c r="Z159" s="421">
        <v>445</v>
      </c>
      <c r="AA159" s="426">
        <v>1311</v>
      </c>
      <c r="AB159" s="427"/>
      <c r="AC159" s="427"/>
      <c r="AD159" s="428"/>
      <c r="AE159" s="429"/>
      <c r="AF159" s="428"/>
      <c r="AG159" s="430" t="s">
        <v>1330</v>
      </c>
      <c r="AH159" s="639" t="s">
        <v>1749</v>
      </c>
      <c r="AI159" s="605"/>
      <c r="AJ159" s="605"/>
      <c r="AK159" s="615">
        <v>20</v>
      </c>
      <c r="AL159" s="615" t="s">
        <v>1856</v>
      </c>
    </row>
    <row r="160" spans="1:38" s="616" customFormat="1" ht="20.100000000000001" customHeight="1">
      <c r="A160" s="419" t="s">
        <v>66</v>
      </c>
      <c r="B160" s="275">
        <v>43495</v>
      </c>
      <c r="C160" s="420" t="str">
        <f t="shared" si="40"/>
        <v>*PDW1903-0078*</v>
      </c>
      <c r="D160" s="421" t="s">
        <v>2158</v>
      </c>
      <c r="E160" s="419" t="s">
        <v>1968</v>
      </c>
      <c r="F160" s="419"/>
      <c r="G160" s="614" t="s">
        <v>1870</v>
      </c>
      <c r="H160" s="422" t="s">
        <v>1328</v>
      </c>
      <c r="I160" s="422" t="s">
        <v>1871</v>
      </c>
      <c r="J160" s="419">
        <v>54</v>
      </c>
      <c r="K160" s="420">
        <v>43549</v>
      </c>
      <c r="L160" s="422" t="s">
        <v>1872</v>
      </c>
      <c r="M160" s="425" t="s">
        <v>1873</v>
      </c>
      <c r="N160" s="421"/>
      <c r="O160" s="425" t="s">
        <v>1291</v>
      </c>
      <c r="P160" s="422"/>
      <c r="Q160" s="422"/>
      <c r="R160" s="420"/>
      <c r="S160" s="419">
        <v>56</v>
      </c>
      <c r="T160" s="419"/>
      <c r="U160" s="423" t="s">
        <v>2166</v>
      </c>
      <c r="V160" s="431"/>
      <c r="W160" s="424"/>
      <c r="X160" s="642" t="s">
        <v>1828</v>
      </c>
      <c r="Y160" s="425" t="s">
        <v>257</v>
      </c>
      <c r="Z160" s="421">
        <v>734</v>
      </c>
      <c r="AA160" s="426">
        <v>2235</v>
      </c>
      <c r="AB160" s="427">
        <f>S160/AI160+AJ160</f>
        <v>16.12</v>
      </c>
      <c r="AC160" s="427" t="e">
        <f>AB160+#REF!</f>
        <v>#REF!</v>
      </c>
      <c r="AD160" s="428" t="e">
        <f>(8+(AC160/60))</f>
        <v>#REF!</v>
      </c>
      <c r="AE160" s="429" t="e">
        <f>FLOOR(AD160,1)</f>
        <v>#REF!</v>
      </c>
      <c r="AF160" s="428" t="e">
        <f>(AE160+((AD160-AE160)*60*0.01))</f>
        <v>#REF!</v>
      </c>
      <c r="AG160" s="430" t="s">
        <v>1330</v>
      </c>
      <c r="AH160" s="639" t="s">
        <v>2</v>
      </c>
      <c r="AI160" s="605">
        <v>50</v>
      </c>
      <c r="AJ160" s="605">
        <v>15</v>
      </c>
      <c r="AK160" s="615">
        <v>10</v>
      </c>
      <c r="AL160" s="615" t="s">
        <v>1874</v>
      </c>
    </row>
    <row r="161" spans="1:38" s="616" customFormat="1" ht="20.100000000000001" customHeight="1">
      <c r="A161" s="419"/>
      <c r="B161" s="275"/>
      <c r="C161" s="420" t="str">
        <f t="shared" si="40"/>
        <v>*PDW1902-0090*</v>
      </c>
      <c r="D161" s="421" t="s">
        <v>2133</v>
      </c>
      <c r="E161" s="419" t="s">
        <v>2132</v>
      </c>
      <c r="F161" s="419"/>
      <c r="G161" s="614" t="s">
        <v>1414</v>
      </c>
      <c r="H161" s="422" t="s">
        <v>1413</v>
      </c>
      <c r="I161" s="422" t="s">
        <v>1412</v>
      </c>
      <c r="J161" s="419">
        <v>6</v>
      </c>
      <c r="K161" s="420">
        <v>22705</v>
      </c>
      <c r="L161" s="422" t="s">
        <v>1411</v>
      </c>
      <c r="M161" s="425" t="s">
        <v>2131</v>
      </c>
      <c r="N161" s="421"/>
      <c r="O161" s="425" t="s">
        <v>1291</v>
      </c>
      <c r="P161" s="422"/>
      <c r="Q161" s="422"/>
      <c r="R161" s="420" t="s">
        <v>2028</v>
      </c>
      <c r="S161" s="419"/>
      <c r="T161" s="419"/>
      <c r="U161" s="437"/>
      <c r="V161" s="431"/>
      <c r="W161" s="424"/>
      <c r="X161" s="642" t="s">
        <v>1828</v>
      </c>
      <c r="Y161" s="425" t="s">
        <v>1892</v>
      </c>
      <c r="Z161" s="421">
        <v>754</v>
      </c>
      <c r="AA161" s="426">
        <v>2271</v>
      </c>
      <c r="AB161" s="427">
        <f>S161/AI161+AJ161</f>
        <v>15</v>
      </c>
      <c r="AC161" s="427" t="e">
        <f>AB161+#REF!</f>
        <v>#REF!</v>
      </c>
      <c r="AD161" s="428" t="e">
        <f>(8+(AC161/60))</f>
        <v>#REF!</v>
      </c>
      <c r="AE161" s="429" t="e">
        <f>FLOOR(AD161,1)</f>
        <v>#REF!</v>
      </c>
      <c r="AF161" s="428" t="e">
        <f>(AE161+((AD161-AE161)*60*0.01))</f>
        <v>#REF!</v>
      </c>
      <c r="AG161" s="430" t="s">
        <v>1395</v>
      </c>
      <c r="AH161" s="639" t="s">
        <v>1775</v>
      </c>
      <c r="AI161" s="605">
        <v>70</v>
      </c>
      <c r="AJ161" s="605">
        <v>15</v>
      </c>
      <c r="AK161" s="615">
        <v>5</v>
      </c>
      <c r="AL161" s="615" t="s">
        <v>2130</v>
      </c>
    </row>
    <row r="162" spans="1:38" s="616" customFormat="1" ht="20.100000000000001" customHeight="1">
      <c r="A162" s="419"/>
      <c r="B162" s="275"/>
      <c r="C162" s="420" t="str">
        <f t="shared" si="40"/>
        <v>*PDW1902-0092*</v>
      </c>
      <c r="D162" s="421" t="s">
        <v>2129</v>
      </c>
      <c r="E162" s="419" t="s">
        <v>2128</v>
      </c>
      <c r="F162" s="419"/>
      <c r="G162" s="614" t="s">
        <v>2019</v>
      </c>
      <c r="H162" s="422" t="s">
        <v>1413</v>
      </c>
      <c r="I162" s="422" t="s">
        <v>2020</v>
      </c>
      <c r="J162" s="419">
        <v>3</v>
      </c>
      <c r="K162" s="420">
        <v>22705</v>
      </c>
      <c r="L162" s="422" t="s">
        <v>2021</v>
      </c>
      <c r="M162" s="425" t="s">
        <v>2022</v>
      </c>
      <c r="N162" s="421"/>
      <c r="O162" s="425" t="s">
        <v>1291</v>
      </c>
      <c r="P162" s="422"/>
      <c r="Q162" s="422"/>
      <c r="R162" s="420" t="s">
        <v>2028</v>
      </c>
      <c r="S162" s="419"/>
      <c r="T162" s="419"/>
      <c r="U162" s="437"/>
      <c r="V162" s="431"/>
      <c r="W162" s="424"/>
      <c r="X162" s="642" t="s">
        <v>1828</v>
      </c>
      <c r="Y162" s="425" t="s">
        <v>1892</v>
      </c>
      <c r="Z162" s="421">
        <v>754</v>
      </c>
      <c r="AA162" s="426">
        <v>2271</v>
      </c>
      <c r="AB162" s="427">
        <f>S162/AI162+AJ162</f>
        <v>15</v>
      </c>
      <c r="AC162" s="427" t="e">
        <f>AB162+AC161</f>
        <v>#REF!</v>
      </c>
      <c r="AD162" s="428" t="e">
        <f>(8+(AC162/60))</f>
        <v>#REF!</v>
      </c>
      <c r="AE162" s="429" t="e">
        <f>FLOOR(AD162,1)</f>
        <v>#REF!</v>
      </c>
      <c r="AF162" s="428" t="e">
        <f>(AE162+((AD162-AE162)*60*0.01))</f>
        <v>#REF!</v>
      </c>
      <c r="AG162" s="430" t="s">
        <v>1395</v>
      </c>
      <c r="AH162" s="639" t="s">
        <v>1775</v>
      </c>
      <c r="AI162" s="605">
        <v>70</v>
      </c>
      <c r="AJ162" s="605">
        <v>15</v>
      </c>
      <c r="AK162" s="615">
        <v>10</v>
      </c>
      <c r="AL162" s="615" t="s">
        <v>2023</v>
      </c>
    </row>
    <row r="163" spans="1:38" s="616" customFormat="1" ht="20.100000000000001" customHeight="1">
      <c r="A163" s="419"/>
      <c r="B163" s="275">
        <v>43524</v>
      </c>
      <c r="C163" s="420" t="str">
        <f t="shared" si="40"/>
        <v>*PDR1903-0372*</v>
      </c>
      <c r="D163" s="421" t="s">
        <v>2067</v>
      </c>
      <c r="E163" s="419" t="s">
        <v>2066</v>
      </c>
      <c r="F163" s="419"/>
      <c r="G163" s="614" t="s">
        <v>2068</v>
      </c>
      <c r="H163" s="422" t="s">
        <v>1975</v>
      </c>
      <c r="I163" s="422" t="s">
        <v>979</v>
      </c>
      <c r="J163" s="419">
        <v>600</v>
      </c>
      <c r="K163" s="420">
        <v>22723</v>
      </c>
      <c r="L163" s="422" t="s">
        <v>1552</v>
      </c>
      <c r="M163" s="425" t="s">
        <v>2069</v>
      </c>
      <c r="N163" s="421"/>
      <c r="O163" s="425" t="s">
        <v>1291</v>
      </c>
      <c r="P163" s="422"/>
      <c r="Q163" s="422"/>
      <c r="R163" s="420">
        <v>43536</v>
      </c>
      <c r="S163" s="419">
        <v>603</v>
      </c>
      <c r="T163" s="419"/>
      <c r="U163" s="437"/>
      <c r="V163" s="431" t="s">
        <v>2127</v>
      </c>
      <c r="W163" s="424"/>
      <c r="X163" s="642" t="s">
        <v>1829</v>
      </c>
      <c r="Y163" s="425" t="s">
        <v>946</v>
      </c>
      <c r="Z163" s="421">
        <v>570</v>
      </c>
      <c r="AA163" s="426">
        <v>1391</v>
      </c>
      <c r="AB163" s="427">
        <f>S163/AI163+AJ163</f>
        <v>23.614285714285714</v>
      </c>
      <c r="AC163" s="427" t="e">
        <f>AB163+#REF!</f>
        <v>#REF!</v>
      </c>
      <c r="AD163" s="428" t="e">
        <f>(8+(AC163/60))</f>
        <v>#REF!</v>
      </c>
      <c r="AE163" s="429" t="e">
        <f>FLOOR(AD163,1)</f>
        <v>#REF!</v>
      </c>
      <c r="AF163" s="428" t="e">
        <f>(AE163+((AD163-AE163)*60*0.01))</f>
        <v>#REF!</v>
      </c>
      <c r="AG163" s="430" t="s">
        <v>1330</v>
      </c>
      <c r="AH163" s="639" t="s">
        <v>2</v>
      </c>
      <c r="AI163" s="605">
        <v>70</v>
      </c>
      <c r="AJ163" s="605">
        <v>15</v>
      </c>
      <c r="AK163" s="615">
        <v>20</v>
      </c>
      <c r="AL163" s="615" t="s">
        <v>2070</v>
      </c>
    </row>
    <row r="164" spans="1:38" s="616" customFormat="1" ht="20.100000000000001" customHeight="1">
      <c r="A164" s="419"/>
      <c r="B164" s="275">
        <v>43441</v>
      </c>
      <c r="C164" s="420" t="str">
        <f t="shared" si="40"/>
        <v>*PDR1812-0678*</v>
      </c>
      <c r="D164" s="421" t="s">
        <v>1868</v>
      </c>
      <c r="E164" s="419" t="s">
        <v>1869</v>
      </c>
      <c r="F164" s="419"/>
      <c r="G164" s="614" t="s">
        <v>1843</v>
      </c>
      <c r="H164" s="422" t="s">
        <v>1448</v>
      </c>
      <c r="I164" s="422" t="s">
        <v>1844</v>
      </c>
      <c r="J164" s="419">
        <v>5000</v>
      </c>
      <c r="K164" s="420">
        <v>22800</v>
      </c>
      <c r="L164" s="422" t="s">
        <v>1845</v>
      </c>
      <c r="M164" s="425" t="s">
        <v>1846</v>
      </c>
      <c r="N164" s="421"/>
      <c r="O164" s="425" t="s">
        <v>1291</v>
      </c>
      <c r="P164" s="422"/>
      <c r="Q164" s="422"/>
      <c r="R164" s="420">
        <v>43615</v>
      </c>
      <c r="S164" s="419">
        <v>5005</v>
      </c>
      <c r="T164" s="419"/>
      <c r="U164" s="437"/>
      <c r="V164" s="431" t="s">
        <v>2090</v>
      </c>
      <c r="W164" s="424"/>
      <c r="X164" s="642" t="s">
        <v>1831</v>
      </c>
      <c r="Y164" s="425" t="s">
        <v>218</v>
      </c>
      <c r="Z164" s="421">
        <v>575</v>
      </c>
      <c r="AA164" s="426">
        <v>1285</v>
      </c>
      <c r="AB164" s="427">
        <f>S164/AI164+AJ164</f>
        <v>65.05</v>
      </c>
      <c r="AC164" s="427" t="e">
        <f>AB164+#REF!</f>
        <v>#REF!</v>
      </c>
      <c r="AD164" s="428" t="e">
        <f>(8+(AC164/60))</f>
        <v>#REF!</v>
      </c>
      <c r="AE164" s="429" t="e">
        <f>FLOOR(AD164,1)</f>
        <v>#REF!</v>
      </c>
      <c r="AF164" s="428" t="e">
        <f>(AE164+((AD164-AE164)*60*0.01))</f>
        <v>#REF!</v>
      </c>
      <c r="AG164" s="430" t="s">
        <v>1330</v>
      </c>
      <c r="AH164" s="639" t="s">
        <v>2</v>
      </c>
      <c r="AI164" s="605">
        <v>100</v>
      </c>
      <c r="AJ164" s="605">
        <v>15</v>
      </c>
      <c r="AK164" s="615">
        <v>20</v>
      </c>
      <c r="AL164" s="615" t="s">
        <v>1847</v>
      </c>
    </row>
    <row r="165" spans="1:38" s="273" customFormat="1" ht="20.100000000000001" customHeight="1">
      <c r="A165" s="263"/>
      <c r="B165" s="263"/>
      <c r="C165" s="264"/>
      <c r="D165" s="265" t="s">
        <v>2047</v>
      </c>
      <c r="E165" s="263" t="s">
        <v>2046</v>
      </c>
      <c r="F165" s="263"/>
      <c r="G165" s="266" t="s">
        <v>2045</v>
      </c>
      <c r="H165" s="267" t="s">
        <v>2044</v>
      </c>
      <c r="I165" s="267" t="s">
        <v>2043</v>
      </c>
      <c r="J165" s="263">
        <v>1</v>
      </c>
      <c r="K165" s="264">
        <v>22705</v>
      </c>
      <c r="L165" s="267" t="s">
        <v>1445</v>
      </c>
      <c r="M165" s="269">
        <v>0</v>
      </c>
      <c r="N165" s="265">
        <v>0</v>
      </c>
      <c r="O165" s="267"/>
      <c r="P165" s="267"/>
      <c r="Q165" s="267"/>
      <c r="R165" s="275"/>
      <c r="S165" s="276"/>
      <c r="T165" s="276"/>
      <c r="U165" s="263"/>
      <c r="V165" s="263"/>
      <c r="W165" s="268"/>
      <c r="X165" s="677" t="s">
        <v>2042</v>
      </c>
      <c r="Y165" s="269">
        <v>0</v>
      </c>
      <c r="Z165" s="265">
        <v>0</v>
      </c>
      <c r="AA165" s="270">
        <v>0</v>
      </c>
      <c r="AB165" s="655"/>
      <c r="AC165" s="655"/>
      <c r="AD165" s="271"/>
      <c r="AE165" s="654"/>
      <c r="AF165" s="271"/>
      <c r="AG165" s="271" t="s">
        <v>1416</v>
      </c>
      <c r="AH165" s="272" t="s">
        <v>1546</v>
      </c>
      <c r="AI165" s="272"/>
      <c r="AJ165" s="272"/>
      <c r="AK165" s="273">
        <v>0</v>
      </c>
      <c r="AL165" s="273">
        <v>0</v>
      </c>
    </row>
    <row r="166" spans="1:38" s="482" customFormat="1" ht="20.100000000000001" customHeight="1">
      <c r="A166" s="411" t="s">
        <v>69</v>
      </c>
      <c r="B166" s="412">
        <v>43337</v>
      </c>
      <c r="C166" s="412" t="str">
        <f>"*"&amp;D166&amp;"*"</f>
        <v>*PDR1809-0244*</v>
      </c>
      <c r="D166" s="413" t="s">
        <v>1668</v>
      </c>
      <c r="E166" s="411" t="s">
        <v>1667</v>
      </c>
      <c r="F166" s="411"/>
      <c r="G166" s="413" t="s">
        <v>1366</v>
      </c>
      <c r="H166" s="408" t="s">
        <v>1310</v>
      </c>
      <c r="I166" s="408" t="s">
        <v>1365</v>
      </c>
      <c r="J166" s="411">
        <v>500</v>
      </c>
      <c r="K166" s="412">
        <v>43344</v>
      </c>
      <c r="L166" s="408" t="s">
        <v>1609</v>
      </c>
      <c r="M166" s="414" t="s">
        <v>1364</v>
      </c>
      <c r="N166" s="413"/>
      <c r="O166" s="414" t="s">
        <v>1291</v>
      </c>
      <c r="P166" s="408"/>
      <c r="Q166" s="408"/>
      <c r="R166" s="412">
        <v>43341</v>
      </c>
      <c r="S166" s="411">
        <v>507</v>
      </c>
      <c r="T166" s="411"/>
      <c r="U166" s="411"/>
      <c r="V166" s="411"/>
      <c r="W166" s="415"/>
      <c r="X166" s="701" t="s">
        <v>35</v>
      </c>
      <c r="Y166" s="414" t="s">
        <v>1313</v>
      </c>
      <c r="Z166" s="413">
        <v>630</v>
      </c>
      <c r="AA166" s="416">
        <v>1595</v>
      </c>
      <c r="AB166" s="617"/>
      <c r="AC166" s="617"/>
      <c r="AD166" s="618"/>
      <c r="AE166" s="619"/>
      <c r="AF166" s="618"/>
      <c r="AG166" s="417" t="s">
        <v>1330</v>
      </c>
      <c r="AH166" s="595" t="s">
        <v>2</v>
      </c>
      <c r="AI166" s="620">
        <v>70</v>
      </c>
      <c r="AJ166" s="620">
        <v>15</v>
      </c>
      <c r="AK166" s="620">
        <v>20</v>
      </c>
      <c r="AL166" s="620" t="s">
        <v>1610</v>
      </c>
    </row>
    <row r="167" spans="1:38" s="631" customFormat="1" ht="20.100000000000001" customHeight="1">
      <c r="A167" s="621"/>
      <c r="B167" s="622" t="s">
        <v>1583</v>
      </c>
      <c r="C167" s="622"/>
      <c r="D167" s="623" t="s">
        <v>1586</v>
      </c>
      <c r="E167" s="621" t="s">
        <v>1587</v>
      </c>
      <c r="F167" s="621"/>
      <c r="G167" s="621" t="s">
        <v>1585</v>
      </c>
      <c r="H167" s="418" t="s">
        <v>1421</v>
      </c>
      <c r="I167" s="418" t="s">
        <v>1575</v>
      </c>
      <c r="J167" s="621">
        <v>2200</v>
      </c>
      <c r="K167" s="624">
        <v>43305</v>
      </c>
      <c r="L167" s="418" t="s">
        <v>1588</v>
      </c>
      <c r="M167" s="623"/>
      <c r="N167" s="418"/>
      <c r="O167" s="626" t="s">
        <v>1291</v>
      </c>
      <c r="P167" s="418"/>
      <c r="Q167" s="418"/>
      <c r="R167" s="624">
        <v>43304</v>
      </c>
      <c r="S167" s="621">
        <v>2200</v>
      </c>
      <c r="T167" s="621"/>
      <c r="U167" s="621"/>
      <c r="V167" s="621"/>
      <c r="W167" s="625"/>
      <c r="X167" s="702" t="s">
        <v>12</v>
      </c>
      <c r="Y167" s="626" t="s">
        <v>1534</v>
      </c>
      <c r="Z167" s="623">
        <v>508</v>
      </c>
      <c r="AA167" s="627">
        <v>1675</v>
      </c>
      <c r="AB167" s="617"/>
      <c r="AC167" s="617"/>
      <c r="AD167" s="618"/>
      <c r="AE167" s="619"/>
      <c r="AF167" s="618"/>
      <c r="AG167" s="628" t="s">
        <v>1416</v>
      </c>
      <c r="AH167" s="629" t="s">
        <v>1584</v>
      </c>
      <c r="AI167" s="620">
        <v>70</v>
      </c>
      <c r="AJ167" s="620">
        <v>15</v>
      </c>
      <c r="AK167" s="630">
        <v>10</v>
      </c>
      <c r="AL167" s="630"/>
    </row>
    <row r="168" spans="1:38" s="616" customFormat="1" ht="20.100000000000001" customHeight="1">
      <c r="A168" s="419" t="s">
        <v>66</v>
      </c>
      <c r="B168" s="275">
        <v>43487</v>
      </c>
      <c r="C168" s="420" t="str">
        <f>"*"&amp;D168&amp;"*"</f>
        <v>*PDW1902-0054*</v>
      </c>
      <c r="D168" s="421" t="s">
        <v>2026</v>
      </c>
      <c r="E168" s="419" t="s">
        <v>1949</v>
      </c>
      <c r="F168" s="419"/>
      <c r="G168" s="614" t="s">
        <v>1948</v>
      </c>
      <c r="H168" s="422" t="s">
        <v>1830</v>
      </c>
      <c r="I168" s="422" t="s">
        <v>1947</v>
      </c>
      <c r="J168" s="419">
        <v>17</v>
      </c>
      <c r="K168" s="420">
        <v>22695</v>
      </c>
      <c r="L168" s="422" t="s">
        <v>1946</v>
      </c>
      <c r="M168" s="425" t="s">
        <v>1945</v>
      </c>
      <c r="N168" s="421"/>
      <c r="O168" s="425" t="s">
        <v>1291</v>
      </c>
      <c r="P168" s="422"/>
      <c r="Q168" s="422"/>
      <c r="R168" s="420" t="s">
        <v>2027</v>
      </c>
      <c r="S168" s="419">
        <v>29</v>
      </c>
      <c r="T168" s="419"/>
      <c r="U168" s="437"/>
      <c r="V168" s="431" t="s">
        <v>2028</v>
      </c>
      <c r="W168" s="424"/>
      <c r="X168" s="642" t="s">
        <v>1828</v>
      </c>
      <c r="Y168" s="425" t="s">
        <v>1944</v>
      </c>
      <c r="Z168" s="421">
        <v>615</v>
      </c>
      <c r="AA168" s="426">
        <v>1155</v>
      </c>
      <c r="AB168" s="427">
        <f>S168/AI168+AJ168</f>
        <v>15.414285714285715</v>
      </c>
      <c r="AC168" s="427" t="e">
        <f>AB168+#REF!</f>
        <v>#REF!</v>
      </c>
      <c r="AD168" s="428" t="e">
        <f>(8+(AC168/60))</f>
        <v>#REF!</v>
      </c>
      <c r="AE168" s="429" t="e">
        <f>FLOOR(AD168,1)</f>
        <v>#REF!</v>
      </c>
      <c r="AF168" s="428" t="e">
        <f>(AE168+((AD168-AE168)*60*0.01))</f>
        <v>#REF!</v>
      </c>
      <c r="AG168" s="430" t="s">
        <v>1330</v>
      </c>
      <c r="AH168" s="639" t="s">
        <v>2</v>
      </c>
      <c r="AI168" s="605">
        <v>70</v>
      </c>
      <c r="AJ168" s="605">
        <v>15</v>
      </c>
      <c r="AK168" s="615">
        <v>10</v>
      </c>
      <c r="AL168" s="615" t="s">
        <v>1943</v>
      </c>
    </row>
    <row r="169" spans="1:38" s="616" customFormat="1" ht="20.100000000000001" customHeight="1">
      <c r="A169" s="419"/>
      <c r="B169" s="275">
        <v>43502</v>
      </c>
      <c r="C169" s="420" t="str">
        <f>"*"&amp;D169&amp;"*"</f>
        <v>*PDR1903-0092*</v>
      </c>
      <c r="D169" s="421" t="s">
        <v>1988</v>
      </c>
      <c r="E169" s="419" t="s">
        <v>1987</v>
      </c>
      <c r="F169" s="419"/>
      <c r="G169" s="614" t="s">
        <v>1986</v>
      </c>
      <c r="H169" s="422" t="s">
        <v>1960</v>
      </c>
      <c r="I169" s="422" t="s">
        <v>1985</v>
      </c>
      <c r="J169" s="419">
        <v>1030</v>
      </c>
      <c r="K169" s="420">
        <v>22707</v>
      </c>
      <c r="L169" s="422" t="s">
        <v>1984</v>
      </c>
      <c r="M169" s="425" t="s">
        <v>1983</v>
      </c>
      <c r="N169" s="421"/>
      <c r="O169" s="425" t="s">
        <v>1291</v>
      </c>
      <c r="P169" s="422"/>
      <c r="Q169" s="422"/>
      <c r="R169" s="420">
        <v>43522</v>
      </c>
      <c r="S169" s="419">
        <v>1033</v>
      </c>
      <c r="T169" s="419"/>
      <c r="U169" s="437"/>
      <c r="V169" s="431" t="s">
        <v>2024</v>
      </c>
      <c r="W169" s="424"/>
      <c r="X169" s="642" t="s">
        <v>1828</v>
      </c>
      <c r="Y169" s="425" t="s">
        <v>1314</v>
      </c>
      <c r="Z169" s="421">
        <v>1010</v>
      </c>
      <c r="AA169" s="426">
        <v>1785</v>
      </c>
      <c r="AB169" s="427">
        <f t="shared" ref="AB169:AB174" si="41">S169/AI169+AJ169</f>
        <v>35.659999999999997</v>
      </c>
      <c r="AC169" s="427" t="e">
        <f>AB169+#REF!</f>
        <v>#REF!</v>
      </c>
      <c r="AD169" s="428" t="e">
        <f t="shared" ref="AD169:AD174" si="42">(8+(AC169/60))</f>
        <v>#REF!</v>
      </c>
      <c r="AE169" s="429" t="e">
        <f t="shared" ref="AE169:AE174" si="43">FLOOR(AD169,1)</f>
        <v>#REF!</v>
      </c>
      <c r="AF169" s="428" t="e">
        <f t="shared" ref="AF169:AF174" si="44">(AE169+((AD169-AE169)*60*0.01))</f>
        <v>#REF!</v>
      </c>
      <c r="AG169" s="430" t="s">
        <v>1330</v>
      </c>
      <c r="AH169" s="639" t="s">
        <v>2</v>
      </c>
      <c r="AI169" s="605">
        <v>50</v>
      </c>
      <c r="AJ169" s="605">
        <v>15</v>
      </c>
      <c r="AK169" s="615">
        <v>10</v>
      </c>
      <c r="AL169" s="615" t="s">
        <v>1982</v>
      </c>
    </row>
    <row r="170" spans="1:38" s="616" customFormat="1" ht="20.100000000000001" customHeight="1">
      <c r="A170" s="419" t="s">
        <v>69</v>
      </c>
      <c r="B170" s="275">
        <v>43474</v>
      </c>
      <c r="C170" s="420" t="str">
        <f>"*"&amp;D170&amp;"*"</f>
        <v>*PDR1902-0016*</v>
      </c>
      <c r="D170" s="421" t="s">
        <v>1901</v>
      </c>
      <c r="E170" s="419" t="s">
        <v>1900</v>
      </c>
      <c r="F170" s="419"/>
      <c r="G170" s="614" t="s">
        <v>1826</v>
      </c>
      <c r="H170" s="422" t="s">
        <v>1328</v>
      </c>
      <c r="I170" s="422" t="s">
        <v>1825</v>
      </c>
      <c r="J170" s="419">
        <v>200</v>
      </c>
      <c r="K170" s="420">
        <v>22684</v>
      </c>
      <c r="L170" s="422" t="s">
        <v>1824</v>
      </c>
      <c r="M170" s="425" t="s">
        <v>1823</v>
      </c>
      <c r="N170" s="421"/>
      <c r="O170" s="425" t="s">
        <v>1291</v>
      </c>
      <c r="P170" s="422"/>
      <c r="Q170" s="422"/>
      <c r="R170" s="420">
        <v>43497</v>
      </c>
      <c r="S170" s="419">
        <v>205</v>
      </c>
      <c r="T170" s="419"/>
      <c r="U170" s="437"/>
      <c r="V170" s="431" t="s">
        <v>1981</v>
      </c>
      <c r="W170" s="424"/>
      <c r="X170" s="642" t="s">
        <v>1829</v>
      </c>
      <c r="Y170" s="425" t="s">
        <v>1822</v>
      </c>
      <c r="Z170" s="421">
        <v>709</v>
      </c>
      <c r="AA170" s="426">
        <v>2042</v>
      </c>
      <c r="AB170" s="427">
        <f t="shared" si="41"/>
        <v>17.928571428571427</v>
      </c>
      <c r="AC170" s="427" t="e">
        <f>AB170+#REF!</f>
        <v>#REF!</v>
      </c>
      <c r="AD170" s="428" t="e">
        <f t="shared" si="42"/>
        <v>#REF!</v>
      </c>
      <c r="AE170" s="429" t="e">
        <f t="shared" si="43"/>
        <v>#REF!</v>
      </c>
      <c r="AF170" s="428" t="e">
        <f t="shared" si="44"/>
        <v>#REF!</v>
      </c>
      <c r="AG170" s="430" t="s">
        <v>1330</v>
      </c>
      <c r="AH170" s="639" t="s">
        <v>2</v>
      </c>
      <c r="AI170" s="605">
        <v>70</v>
      </c>
      <c r="AJ170" s="605">
        <v>15</v>
      </c>
      <c r="AK170" s="615">
        <v>20</v>
      </c>
      <c r="AL170" s="615" t="s">
        <v>1327</v>
      </c>
    </row>
    <row r="171" spans="1:38" s="292" customFormat="1" ht="15.95" customHeight="1">
      <c r="A171" s="254" t="s">
        <v>69</v>
      </c>
      <c r="B171" s="288">
        <v>43493</v>
      </c>
      <c r="C171" s="277" t="str">
        <f t="shared" ref="C171:C176" si="45">"*"&amp;D171&amp;"*"</f>
        <v>*PDR1901-0830*</v>
      </c>
      <c r="D171" s="280" t="s">
        <v>1967</v>
      </c>
      <c r="E171" s="279" t="s">
        <v>1966</v>
      </c>
      <c r="F171" s="279"/>
      <c r="G171" s="281" t="s">
        <v>1965</v>
      </c>
      <c r="H171" s="282" t="s">
        <v>1303</v>
      </c>
      <c r="I171" s="282" t="s">
        <v>1964</v>
      </c>
      <c r="J171" s="279">
        <v>32</v>
      </c>
      <c r="K171" s="283">
        <v>22676</v>
      </c>
      <c r="L171" s="282" t="s">
        <v>1329</v>
      </c>
      <c r="M171" s="284" t="s">
        <v>1963</v>
      </c>
      <c r="N171" s="280" t="s">
        <v>503</v>
      </c>
      <c r="O171" s="288"/>
      <c r="P171" s="288">
        <v>43491</v>
      </c>
      <c r="Q171" s="288"/>
      <c r="R171" s="288">
        <v>43494</v>
      </c>
      <c r="S171" s="254">
        <v>35</v>
      </c>
      <c r="T171" s="254"/>
      <c r="U171" s="279"/>
      <c r="V171" s="746" t="s">
        <v>1971</v>
      </c>
      <c r="W171" s="285"/>
      <c r="X171" s="681" t="s">
        <v>1828</v>
      </c>
      <c r="Y171" s="675" t="s">
        <v>1304</v>
      </c>
      <c r="Z171" s="280">
        <v>437</v>
      </c>
      <c r="AA171" s="286">
        <v>1627</v>
      </c>
      <c r="AB171" s="363">
        <f t="shared" si="41"/>
        <v>15.5</v>
      </c>
      <c r="AC171" s="363" t="e">
        <f>AB171+#REF!</f>
        <v>#REF!</v>
      </c>
      <c r="AD171" s="364" t="e">
        <f t="shared" si="42"/>
        <v>#REF!</v>
      </c>
      <c r="AE171" s="500" t="e">
        <f t="shared" si="43"/>
        <v>#REF!</v>
      </c>
      <c r="AF171" s="364" t="e">
        <f t="shared" si="44"/>
        <v>#REF!</v>
      </c>
      <c r="AG171" s="287" t="s">
        <v>1330</v>
      </c>
      <c r="AH171" s="291" t="s">
        <v>2</v>
      </c>
      <c r="AI171" s="291">
        <v>70</v>
      </c>
      <c r="AJ171" s="291">
        <v>15</v>
      </c>
      <c r="AK171" s="291">
        <v>10</v>
      </c>
      <c r="AL171" s="744">
        <v>0</v>
      </c>
    </row>
    <row r="172" spans="1:38" s="616" customFormat="1" ht="20.100000000000001" customHeight="1">
      <c r="A172" s="419"/>
      <c r="B172" s="275">
        <v>43447</v>
      </c>
      <c r="C172" s="420" t="str">
        <f t="shared" si="45"/>
        <v>*PDR1812-0974*</v>
      </c>
      <c r="D172" s="421" t="s">
        <v>1884</v>
      </c>
      <c r="E172" s="419" t="s">
        <v>1883</v>
      </c>
      <c r="F172" s="419"/>
      <c r="G172" s="614" t="s">
        <v>1826</v>
      </c>
      <c r="H172" s="422" t="s">
        <v>1328</v>
      </c>
      <c r="I172" s="422" t="s">
        <v>1825</v>
      </c>
      <c r="J172" s="419">
        <v>500</v>
      </c>
      <c r="K172" s="420">
        <v>22682</v>
      </c>
      <c r="L172" s="422" t="s">
        <v>1824</v>
      </c>
      <c r="M172" s="425" t="s">
        <v>1823</v>
      </c>
      <c r="N172" s="421"/>
      <c r="O172" s="425" t="s">
        <v>1291</v>
      </c>
      <c r="P172" s="422"/>
      <c r="Q172" s="422"/>
      <c r="R172" s="420">
        <v>43497</v>
      </c>
      <c r="S172" s="419">
        <v>505</v>
      </c>
      <c r="T172" s="419"/>
      <c r="U172" s="437"/>
      <c r="V172" s="431" t="s">
        <v>1955</v>
      </c>
      <c r="W172" s="424"/>
      <c r="X172" s="642" t="s">
        <v>1829</v>
      </c>
      <c r="Y172" s="425" t="s">
        <v>1822</v>
      </c>
      <c r="Z172" s="421">
        <v>709</v>
      </c>
      <c r="AA172" s="426">
        <v>2042</v>
      </c>
      <c r="AB172" s="427">
        <f t="shared" si="41"/>
        <v>20.05</v>
      </c>
      <c r="AC172" s="427" t="e">
        <f>AB172+#REF!</f>
        <v>#REF!</v>
      </c>
      <c r="AD172" s="428" t="e">
        <f t="shared" si="42"/>
        <v>#REF!</v>
      </c>
      <c r="AE172" s="429" t="e">
        <f t="shared" si="43"/>
        <v>#REF!</v>
      </c>
      <c r="AF172" s="428" t="e">
        <f t="shared" si="44"/>
        <v>#REF!</v>
      </c>
      <c r="AG172" s="430" t="s">
        <v>1330</v>
      </c>
      <c r="AH172" s="639" t="s">
        <v>2</v>
      </c>
      <c r="AI172" s="605">
        <v>100</v>
      </c>
      <c r="AJ172" s="605">
        <v>15</v>
      </c>
      <c r="AK172" s="615">
        <v>20</v>
      </c>
      <c r="AL172" s="615" t="s">
        <v>1327</v>
      </c>
    </row>
    <row r="173" spans="1:38" s="616" customFormat="1" ht="20.100000000000001" customHeight="1">
      <c r="A173" s="419"/>
      <c r="B173" s="275">
        <v>43376</v>
      </c>
      <c r="C173" s="420" t="str">
        <f t="shared" si="45"/>
        <v>*PDR1811-0038*</v>
      </c>
      <c r="D173" s="421" t="s">
        <v>1710</v>
      </c>
      <c r="E173" s="419" t="s">
        <v>1709</v>
      </c>
      <c r="F173" s="419"/>
      <c r="G173" s="614" t="s">
        <v>1533</v>
      </c>
      <c r="H173" s="422" t="s">
        <v>1358</v>
      </c>
      <c r="I173" s="422" t="s">
        <v>1532</v>
      </c>
      <c r="J173" s="419">
        <v>6010</v>
      </c>
      <c r="K173" s="420">
        <v>43406</v>
      </c>
      <c r="L173" s="422" t="s">
        <v>1531</v>
      </c>
      <c r="M173" s="425" t="s">
        <v>1708</v>
      </c>
      <c r="N173" s="421"/>
      <c r="O173" s="425" t="s">
        <v>1291</v>
      </c>
      <c r="P173" s="422"/>
      <c r="Q173" s="422"/>
      <c r="R173" s="420">
        <v>43510</v>
      </c>
      <c r="S173" s="419">
        <v>2165</v>
      </c>
      <c r="T173" s="419"/>
      <c r="U173" s="437"/>
      <c r="V173" s="431" t="s">
        <v>1950</v>
      </c>
      <c r="W173" s="424"/>
      <c r="X173" s="642" t="s">
        <v>35</v>
      </c>
      <c r="Y173" s="425" t="s">
        <v>1336</v>
      </c>
      <c r="Z173" s="421">
        <v>445</v>
      </c>
      <c r="AA173" s="426">
        <v>1311</v>
      </c>
      <c r="AB173" s="427">
        <f t="shared" si="41"/>
        <v>36.65</v>
      </c>
      <c r="AC173" s="427" t="e">
        <f>AB173+#REF!</f>
        <v>#REF!</v>
      </c>
      <c r="AD173" s="428" t="e">
        <f t="shared" si="42"/>
        <v>#REF!</v>
      </c>
      <c r="AE173" s="429" t="e">
        <f t="shared" si="43"/>
        <v>#REF!</v>
      </c>
      <c r="AF173" s="428" t="e">
        <f t="shared" si="44"/>
        <v>#REF!</v>
      </c>
      <c r="AG173" s="430" t="s">
        <v>1330</v>
      </c>
      <c r="AH173" s="639" t="s">
        <v>2</v>
      </c>
      <c r="AI173" s="605">
        <v>100</v>
      </c>
      <c r="AJ173" s="605">
        <v>15</v>
      </c>
      <c r="AK173" s="615">
        <v>20</v>
      </c>
      <c r="AL173" s="615" t="s">
        <v>1367</v>
      </c>
    </row>
    <row r="174" spans="1:38" s="616" customFormat="1" ht="20.100000000000001" customHeight="1">
      <c r="A174" s="419"/>
      <c r="B174" s="275">
        <v>43376</v>
      </c>
      <c r="C174" s="420" t="str">
        <f t="shared" si="45"/>
        <v>*PDR1811-0029*</v>
      </c>
      <c r="D174" s="421" t="s">
        <v>1704</v>
      </c>
      <c r="E174" s="419" t="s">
        <v>1703</v>
      </c>
      <c r="F174" s="419"/>
      <c r="G174" s="614" t="s">
        <v>1573</v>
      </c>
      <c r="H174" s="422" t="s">
        <v>1370</v>
      </c>
      <c r="I174" s="422" t="s">
        <v>1572</v>
      </c>
      <c r="J174" s="419">
        <v>1000</v>
      </c>
      <c r="K174" s="420">
        <v>43406</v>
      </c>
      <c r="L174" s="422" t="s">
        <v>1571</v>
      </c>
      <c r="M174" s="425" t="s">
        <v>1570</v>
      </c>
      <c r="N174" s="421"/>
      <c r="O174" s="425" t="s">
        <v>1291</v>
      </c>
      <c r="P174" s="422"/>
      <c r="Q174" s="422"/>
      <c r="R174" s="420">
        <v>43482</v>
      </c>
      <c r="S174" s="419">
        <v>2180</v>
      </c>
      <c r="T174" s="419"/>
      <c r="U174" s="437"/>
      <c r="V174" s="419" t="s">
        <v>1925</v>
      </c>
      <c r="W174" s="424"/>
      <c r="X174" s="642" t="s">
        <v>12</v>
      </c>
      <c r="Y174" s="425" t="s">
        <v>1304</v>
      </c>
      <c r="Z174" s="421">
        <v>530</v>
      </c>
      <c r="AA174" s="426">
        <v>1459</v>
      </c>
      <c r="AB174" s="427">
        <f t="shared" si="41"/>
        <v>36.799999999999997</v>
      </c>
      <c r="AC174" s="427" t="e">
        <f>AB174+#REF!</f>
        <v>#REF!</v>
      </c>
      <c r="AD174" s="428" t="e">
        <f t="shared" si="42"/>
        <v>#REF!</v>
      </c>
      <c r="AE174" s="429" t="e">
        <f t="shared" si="43"/>
        <v>#REF!</v>
      </c>
      <c r="AF174" s="428" t="e">
        <f t="shared" si="44"/>
        <v>#REF!</v>
      </c>
      <c r="AG174" s="430" t="s">
        <v>1330</v>
      </c>
      <c r="AH174" s="639" t="s">
        <v>2</v>
      </c>
      <c r="AI174" s="605">
        <v>100</v>
      </c>
      <c r="AJ174" s="605">
        <v>15</v>
      </c>
      <c r="AK174" s="615">
        <v>10</v>
      </c>
      <c r="AL174" s="615" t="s">
        <v>1569</v>
      </c>
    </row>
    <row r="175" spans="1:38" s="616" customFormat="1" ht="20.100000000000001" customHeight="1">
      <c r="A175" s="419"/>
      <c r="B175" s="275">
        <v>43312</v>
      </c>
      <c r="C175" s="420" t="str">
        <f t="shared" si="45"/>
        <v>*PDR1810-0015*</v>
      </c>
      <c r="D175" s="421" t="s">
        <v>1599</v>
      </c>
      <c r="E175" s="419" t="s">
        <v>1423</v>
      </c>
      <c r="F175" s="419"/>
      <c r="G175" s="614" t="s">
        <v>1424</v>
      </c>
      <c r="H175" s="422" t="s">
        <v>1425</v>
      </c>
      <c r="I175" s="422" t="s">
        <v>1426</v>
      </c>
      <c r="J175" s="419">
        <v>5200</v>
      </c>
      <c r="K175" s="420">
        <v>43480</v>
      </c>
      <c r="L175" s="422" t="s">
        <v>1316</v>
      </c>
      <c r="M175" s="425" t="s">
        <v>1427</v>
      </c>
      <c r="N175" s="421"/>
      <c r="O175" s="425" t="s">
        <v>1291</v>
      </c>
      <c r="P175" s="422"/>
      <c r="Q175" s="422"/>
      <c r="R175" s="420">
        <v>43829</v>
      </c>
      <c r="S175" s="419">
        <v>5210</v>
      </c>
      <c r="T175" s="419"/>
      <c r="U175" s="437" t="s">
        <v>1568</v>
      </c>
      <c r="V175" s="419" t="s">
        <v>1890</v>
      </c>
      <c r="W175" s="424"/>
      <c r="X175" s="642" t="s">
        <v>35</v>
      </c>
      <c r="Y175" s="425" t="s">
        <v>218</v>
      </c>
      <c r="Z175" s="421">
        <v>796</v>
      </c>
      <c r="AA175" s="426">
        <v>1175</v>
      </c>
      <c r="AB175" s="427">
        <f t="shared" ref="AB175:AB180" si="46">S175/AI175+AJ175</f>
        <v>67.099999999999994</v>
      </c>
      <c r="AC175" s="427" t="e">
        <f>AB175+#REF!</f>
        <v>#REF!</v>
      </c>
      <c r="AD175" s="428" t="e">
        <f t="shared" ref="AD175:AD180" si="47">(8+(AC175/60))</f>
        <v>#REF!</v>
      </c>
      <c r="AE175" s="429" t="e">
        <f t="shared" ref="AE175:AE180" si="48">FLOOR(AD175,1)</f>
        <v>#REF!</v>
      </c>
      <c r="AF175" s="428" t="e">
        <f t="shared" ref="AF175:AF180" si="49">(AE175+((AD175-AE175)*60*0.01))</f>
        <v>#REF!</v>
      </c>
      <c r="AG175" s="430" t="s">
        <v>1330</v>
      </c>
      <c r="AH175" s="639" t="s">
        <v>2</v>
      </c>
      <c r="AI175" s="605">
        <v>100</v>
      </c>
      <c r="AJ175" s="605">
        <v>15</v>
      </c>
      <c r="AK175" s="615">
        <v>20</v>
      </c>
      <c r="AL175" s="615" t="s">
        <v>1428</v>
      </c>
    </row>
    <row r="176" spans="1:38" s="616" customFormat="1" ht="20.100000000000001" customHeight="1">
      <c r="A176" s="419"/>
      <c r="B176" s="275">
        <v>43416</v>
      </c>
      <c r="C176" s="420" t="str">
        <f t="shared" si="45"/>
        <v>*PDR1812-0147*</v>
      </c>
      <c r="D176" s="421" t="s">
        <v>1837</v>
      </c>
      <c r="E176" s="419" t="s">
        <v>1836</v>
      </c>
      <c r="F176" s="419"/>
      <c r="G176" s="614" t="s">
        <v>1835</v>
      </c>
      <c r="H176" s="422" t="s">
        <v>1370</v>
      </c>
      <c r="I176" s="422" t="s">
        <v>1834</v>
      </c>
      <c r="J176" s="419">
        <v>1000</v>
      </c>
      <c r="K176" s="420">
        <v>22635</v>
      </c>
      <c r="L176" s="422" t="s">
        <v>1371</v>
      </c>
      <c r="M176" s="425" t="s">
        <v>1833</v>
      </c>
      <c r="N176" s="421"/>
      <c r="O176" s="425" t="s">
        <v>1291</v>
      </c>
      <c r="P176" s="422"/>
      <c r="Q176" s="422"/>
      <c r="R176" s="420">
        <v>43451</v>
      </c>
      <c r="S176" s="419">
        <v>1005</v>
      </c>
      <c r="T176" s="419"/>
      <c r="U176" s="437"/>
      <c r="V176" s="419" t="s">
        <v>1838</v>
      </c>
      <c r="W176" s="424"/>
      <c r="X176" s="642" t="s">
        <v>1828</v>
      </c>
      <c r="Y176" s="425" t="s">
        <v>1304</v>
      </c>
      <c r="Z176" s="421">
        <v>489</v>
      </c>
      <c r="AA176" s="426">
        <v>1365</v>
      </c>
      <c r="AB176" s="427">
        <f t="shared" si="46"/>
        <v>25.05</v>
      </c>
      <c r="AC176" s="427" t="e">
        <f>AB176+#REF!</f>
        <v>#REF!</v>
      </c>
      <c r="AD176" s="428" t="e">
        <f t="shared" si="47"/>
        <v>#REF!</v>
      </c>
      <c r="AE176" s="429" t="e">
        <f t="shared" si="48"/>
        <v>#REF!</v>
      </c>
      <c r="AF176" s="428" t="e">
        <f t="shared" si="49"/>
        <v>#REF!</v>
      </c>
      <c r="AG176" s="430" t="s">
        <v>1330</v>
      </c>
      <c r="AH176" s="639" t="s">
        <v>2</v>
      </c>
      <c r="AI176" s="605">
        <v>100</v>
      </c>
      <c r="AJ176" s="605">
        <v>15</v>
      </c>
      <c r="AK176" s="615">
        <v>10</v>
      </c>
      <c r="AL176" s="615" t="s">
        <v>1832</v>
      </c>
    </row>
    <row r="177" spans="1:260" s="616" customFormat="1" ht="20.100000000000001" customHeight="1">
      <c r="A177" s="419"/>
      <c r="B177" s="419">
        <v>43418</v>
      </c>
      <c r="C177" s="420" t="str">
        <f t="shared" ref="C177:C185" si="50">"*"&amp;D177&amp;"*"</f>
        <v>*PDR1811-0801*</v>
      </c>
      <c r="D177" s="421" t="s">
        <v>1841</v>
      </c>
      <c r="E177" s="419" t="s">
        <v>1839</v>
      </c>
      <c r="F177" s="419"/>
      <c r="G177" s="614" t="s">
        <v>1821</v>
      </c>
      <c r="H177" s="422" t="s">
        <v>1485</v>
      </c>
      <c r="I177" s="422" t="s">
        <v>1820</v>
      </c>
      <c r="J177" s="419">
        <v>1805</v>
      </c>
      <c r="K177" s="420">
        <v>22608</v>
      </c>
      <c r="L177" s="422" t="s">
        <v>1316</v>
      </c>
      <c r="M177" s="425" t="s">
        <v>1819</v>
      </c>
      <c r="N177" s="421"/>
      <c r="O177" s="425"/>
      <c r="P177" s="422"/>
      <c r="Q177" s="422" t="s">
        <v>1291</v>
      </c>
      <c r="R177" s="420">
        <v>43424</v>
      </c>
      <c r="S177" s="419">
        <v>1810</v>
      </c>
      <c r="T177" s="419"/>
      <c r="U177" s="437"/>
      <c r="V177" s="419" t="s">
        <v>1853</v>
      </c>
      <c r="W177" s="424"/>
      <c r="X177" s="642" t="s">
        <v>1842</v>
      </c>
      <c r="Y177" s="425" t="s">
        <v>1818</v>
      </c>
      <c r="Z177" s="421">
        <v>495</v>
      </c>
      <c r="AA177" s="426">
        <v>1395</v>
      </c>
      <c r="AB177" s="427">
        <f t="shared" si="46"/>
        <v>33.1</v>
      </c>
      <c r="AC177" s="427" t="e">
        <f>AB177+#REF!</f>
        <v>#REF!</v>
      </c>
      <c r="AD177" s="428" t="e">
        <f t="shared" si="47"/>
        <v>#REF!</v>
      </c>
      <c r="AE177" s="429" t="e">
        <f t="shared" si="48"/>
        <v>#REF!</v>
      </c>
      <c r="AF177" s="428" t="e">
        <f t="shared" si="49"/>
        <v>#REF!</v>
      </c>
      <c r="AG177" s="430" t="s">
        <v>1330</v>
      </c>
      <c r="AH177" s="639" t="s">
        <v>2</v>
      </c>
      <c r="AI177" s="605">
        <v>100</v>
      </c>
      <c r="AJ177" s="605">
        <v>15</v>
      </c>
      <c r="AK177" s="615">
        <v>20</v>
      </c>
      <c r="AL177" s="615" t="s">
        <v>1840</v>
      </c>
    </row>
    <row r="178" spans="1:260" s="616" customFormat="1" ht="20.100000000000001" customHeight="1">
      <c r="A178" s="419"/>
      <c r="B178" s="419">
        <v>43418</v>
      </c>
      <c r="C178" s="420" t="str">
        <f t="shared" si="50"/>
        <v>*PDR1812-0182*</v>
      </c>
      <c r="D178" s="421" t="s">
        <v>1849</v>
      </c>
      <c r="E178" s="419" t="s">
        <v>1839</v>
      </c>
      <c r="F178" s="419"/>
      <c r="G178" s="614" t="s">
        <v>1821</v>
      </c>
      <c r="H178" s="422" t="s">
        <v>1485</v>
      </c>
      <c r="I178" s="422" t="s">
        <v>1820</v>
      </c>
      <c r="J178" s="419">
        <v>1805</v>
      </c>
      <c r="K178" s="420">
        <v>22616</v>
      </c>
      <c r="L178" s="422" t="s">
        <v>1316</v>
      </c>
      <c r="M178" s="425" t="s">
        <v>1819</v>
      </c>
      <c r="N178" s="421"/>
      <c r="O178" s="425"/>
      <c r="P178" s="422"/>
      <c r="Q178" s="422" t="s">
        <v>1291</v>
      </c>
      <c r="R178" s="420">
        <v>43432</v>
      </c>
      <c r="S178" s="419">
        <v>1810</v>
      </c>
      <c r="T178" s="419"/>
      <c r="U178" s="437"/>
      <c r="V178" s="419" t="s">
        <v>1853</v>
      </c>
      <c r="W178" s="424"/>
      <c r="X178" s="642" t="s">
        <v>1850</v>
      </c>
      <c r="Y178" s="425" t="s">
        <v>1818</v>
      </c>
      <c r="Z178" s="421">
        <v>495</v>
      </c>
      <c r="AA178" s="426">
        <v>1395</v>
      </c>
      <c r="AB178" s="427">
        <f t="shared" si="46"/>
        <v>33.1</v>
      </c>
      <c r="AC178" s="427" t="e">
        <f>AB178+#REF!</f>
        <v>#REF!</v>
      </c>
      <c r="AD178" s="428" t="e">
        <f t="shared" si="47"/>
        <v>#REF!</v>
      </c>
      <c r="AE178" s="429" t="e">
        <f t="shared" si="48"/>
        <v>#REF!</v>
      </c>
      <c r="AF178" s="428" t="e">
        <f t="shared" si="49"/>
        <v>#REF!</v>
      </c>
      <c r="AG178" s="430" t="s">
        <v>1330</v>
      </c>
      <c r="AH178" s="639" t="s">
        <v>2</v>
      </c>
      <c r="AI178" s="605">
        <v>100</v>
      </c>
      <c r="AJ178" s="605">
        <v>15</v>
      </c>
      <c r="AK178" s="615">
        <v>20</v>
      </c>
      <c r="AL178" s="615" t="s">
        <v>1840</v>
      </c>
    </row>
    <row r="179" spans="1:260" s="616" customFormat="1" ht="20.100000000000001" customHeight="1">
      <c r="A179" s="419"/>
      <c r="B179" s="419">
        <v>43418</v>
      </c>
      <c r="C179" s="420" t="str">
        <f t="shared" si="50"/>
        <v>*PDR1812-0183*</v>
      </c>
      <c r="D179" s="421" t="s">
        <v>1851</v>
      </c>
      <c r="E179" s="419" t="s">
        <v>1839</v>
      </c>
      <c r="F179" s="419"/>
      <c r="G179" s="614" t="s">
        <v>1821</v>
      </c>
      <c r="H179" s="422" t="s">
        <v>1485</v>
      </c>
      <c r="I179" s="422" t="s">
        <v>1820</v>
      </c>
      <c r="J179" s="419">
        <v>1805</v>
      </c>
      <c r="K179" s="420">
        <v>22622</v>
      </c>
      <c r="L179" s="422" t="s">
        <v>1316</v>
      </c>
      <c r="M179" s="425" t="s">
        <v>1819</v>
      </c>
      <c r="N179" s="421"/>
      <c r="O179" s="425"/>
      <c r="P179" s="422"/>
      <c r="Q179" s="422" t="s">
        <v>1291</v>
      </c>
      <c r="R179" s="420">
        <v>43437</v>
      </c>
      <c r="S179" s="419">
        <v>1810</v>
      </c>
      <c r="T179" s="419"/>
      <c r="U179" s="437"/>
      <c r="V179" s="419" t="s">
        <v>1853</v>
      </c>
      <c r="W179" s="424"/>
      <c r="X179" s="642" t="s">
        <v>1852</v>
      </c>
      <c r="Y179" s="425" t="s">
        <v>1818</v>
      </c>
      <c r="Z179" s="421">
        <v>495</v>
      </c>
      <c r="AA179" s="426">
        <v>1395</v>
      </c>
      <c r="AB179" s="427">
        <f t="shared" si="46"/>
        <v>33.1</v>
      </c>
      <c r="AC179" s="427" t="e">
        <f>AB179+AC177</f>
        <v>#REF!</v>
      </c>
      <c r="AD179" s="428" t="e">
        <f t="shared" si="47"/>
        <v>#REF!</v>
      </c>
      <c r="AE179" s="429" t="e">
        <f t="shared" si="48"/>
        <v>#REF!</v>
      </c>
      <c r="AF179" s="428" t="e">
        <f t="shared" si="49"/>
        <v>#REF!</v>
      </c>
      <c r="AG179" s="430" t="s">
        <v>1330</v>
      </c>
      <c r="AH179" s="639" t="s">
        <v>2</v>
      </c>
      <c r="AI179" s="605">
        <v>100</v>
      </c>
      <c r="AJ179" s="605">
        <v>15</v>
      </c>
      <c r="AK179" s="615">
        <v>20</v>
      </c>
      <c r="AL179" s="615" t="s">
        <v>1840</v>
      </c>
    </row>
    <row r="180" spans="1:260" s="697" customFormat="1" ht="20.100000000000001" customHeight="1">
      <c r="A180" s="682"/>
      <c r="B180" s="683"/>
      <c r="C180" s="684" t="str">
        <f>"*"&amp;D180&amp;"*"</f>
        <v>*PDR1812-0080*</v>
      </c>
      <c r="D180" s="685" t="s">
        <v>1792</v>
      </c>
      <c r="E180" s="682" t="s">
        <v>1791</v>
      </c>
      <c r="F180" s="682"/>
      <c r="G180" s="686" t="s">
        <v>1788</v>
      </c>
      <c r="H180" s="687" t="s">
        <v>1350</v>
      </c>
      <c r="I180" s="687" t="s">
        <v>1787</v>
      </c>
      <c r="J180" s="682">
        <v>1310</v>
      </c>
      <c r="K180" s="683">
        <v>43502</v>
      </c>
      <c r="L180" s="687" t="s">
        <v>1371</v>
      </c>
      <c r="M180" s="688" t="s">
        <v>1786</v>
      </c>
      <c r="N180" s="685"/>
      <c r="O180" s="687" t="s">
        <v>1291</v>
      </c>
      <c r="P180" s="687"/>
      <c r="Q180" s="687"/>
      <c r="R180" s="683">
        <v>43498</v>
      </c>
      <c r="S180" s="682">
        <v>1315</v>
      </c>
      <c r="T180" s="682"/>
      <c r="U180" s="689"/>
      <c r="V180" s="419" t="s">
        <v>1838</v>
      </c>
      <c r="W180" s="690"/>
      <c r="X180" s="703" t="s">
        <v>35</v>
      </c>
      <c r="Y180" s="688" t="s">
        <v>1785</v>
      </c>
      <c r="Z180" s="685">
        <v>456</v>
      </c>
      <c r="AA180" s="691">
        <v>1305</v>
      </c>
      <c r="AB180" s="692">
        <f t="shared" si="46"/>
        <v>28.15</v>
      </c>
      <c r="AC180" s="692" t="e">
        <f>AB180+#REF!</f>
        <v>#REF!</v>
      </c>
      <c r="AD180" s="693" t="e">
        <f t="shared" si="47"/>
        <v>#REF!</v>
      </c>
      <c r="AE180" s="694" t="e">
        <f t="shared" si="48"/>
        <v>#REF!</v>
      </c>
      <c r="AF180" s="693" t="e">
        <f t="shared" si="49"/>
        <v>#REF!</v>
      </c>
      <c r="AG180" s="693" t="s">
        <v>1330</v>
      </c>
      <c r="AH180" s="695" t="s">
        <v>1749</v>
      </c>
      <c r="AI180" s="696">
        <v>100</v>
      </c>
      <c r="AJ180" s="696">
        <v>15</v>
      </c>
      <c r="AK180" s="695">
        <v>20</v>
      </c>
      <c r="AL180" s="695">
        <v>0</v>
      </c>
    </row>
    <row r="181" spans="1:260" s="616" customFormat="1" ht="20.100000000000001" customHeight="1">
      <c r="A181" s="419"/>
      <c r="B181" s="419">
        <v>43402</v>
      </c>
      <c r="C181" s="420" t="str">
        <f t="shared" si="50"/>
        <v>*PDR1812-0082*</v>
      </c>
      <c r="D181" s="421" t="s">
        <v>1797</v>
      </c>
      <c r="E181" s="419" t="s">
        <v>1798</v>
      </c>
      <c r="F181" s="419"/>
      <c r="G181" s="614" t="s">
        <v>1683</v>
      </c>
      <c r="H181" s="422" t="s">
        <v>1350</v>
      </c>
      <c r="I181" s="422" t="s">
        <v>1741</v>
      </c>
      <c r="J181" s="419">
        <v>1860</v>
      </c>
      <c r="K181" s="420">
        <v>43459</v>
      </c>
      <c r="L181" s="422" t="s">
        <v>1526</v>
      </c>
      <c r="M181" s="425" t="s">
        <v>1682</v>
      </c>
      <c r="N181" s="421"/>
      <c r="O181" s="425" t="s">
        <v>1291</v>
      </c>
      <c r="P181" s="422"/>
      <c r="Q181" s="422"/>
      <c r="R181" s="420">
        <v>43455</v>
      </c>
      <c r="S181" s="419">
        <v>1867</v>
      </c>
      <c r="T181" s="419"/>
      <c r="U181" s="437"/>
      <c r="V181" s="419" t="s">
        <v>1838</v>
      </c>
      <c r="W181" s="424"/>
      <c r="X181" s="642" t="s">
        <v>12</v>
      </c>
      <c r="Y181" s="425" t="s">
        <v>1524</v>
      </c>
      <c r="Z181" s="421">
        <v>664</v>
      </c>
      <c r="AA181" s="426">
        <v>2115</v>
      </c>
      <c r="AB181" s="427">
        <f t="shared" ref="AB181:AB186" si="51">S181/AI181+AJ181</f>
        <v>33.67</v>
      </c>
      <c r="AC181" s="427" t="e">
        <f>AB181+#REF!</f>
        <v>#REF!</v>
      </c>
      <c r="AD181" s="428" t="e">
        <f t="shared" ref="AD181:AD186" si="52">(8+(AC181/60))</f>
        <v>#REF!</v>
      </c>
      <c r="AE181" s="429" t="e">
        <f t="shared" ref="AE181:AE186" si="53">FLOOR(AD181,1)</f>
        <v>#REF!</v>
      </c>
      <c r="AF181" s="428" t="e">
        <f t="shared" ref="AF181:AF186" si="54">(AE181+((AD181-AE181)*60*0.01))</f>
        <v>#REF!</v>
      </c>
      <c r="AG181" s="430" t="s">
        <v>1330</v>
      </c>
      <c r="AH181" s="639" t="s">
        <v>2</v>
      </c>
      <c r="AI181" s="605">
        <v>100</v>
      </c>
      <c r="AJ181" s="605">
        <v>15</v>
      </c>
      <c r="AK181" s="615">
        <v>10</v>
      </c>
      <c r="AL181" s="615" t="s">
        <v>1681</v>
      </c>
    </row>
    <row r="182" spans="1:260" s="616" customFormat="1" ht="20.100000000000001" customHeight="1">
      <c r="A182" s="419"/>
      <c r="B182" s="419"/>
      <c r="C182" s="420" t="str">
        <f t="shared" si="50"/>
        <v>*PDR1812-0081*</v>
      </c>
      <c r="D182" s="421" t="s">
        <v>1790</v>
      </c>
      <c r="E182" s="419" t="s">
        <v>1789</v>
      </c>
      <c r="F182" s="419"/>
      <c r="G182" s="614" t="s">
        <v>1788</v>
      </c>
      <c r="H182" s="422" t="s">
        <v>1350</v>
      </c>
      <c r="I182" s="422" t="s">
        <v>1787</v>
      </c>
      <c r="J182" s="419">
        <v>1310</v>
      </c>
      <c r="K182" s="420">
        <v>43472</v>
      </c>
      <c r="L182" s="422" t="s">
        <v>1371</v>
      </c>
      <c r="M182" s="425" t="s">
        <v>1786</v>
      </c>
      <c r="N182" s="421"/>
      <c r="O182" s="425" t="s">
        <v>1291</v>
      </c>
      <c r="P182" s="422"/>
      <c r="Q182" s="422"/>
      <c r="R182" s="420">
        <v>43468</v>
      </c>
      <c r="S182" s="419">
        <v>1315</v>
      </c>
      <c r="T182" s="419"/>
      <c r="U182" s="437"/>
      <c r="V182" s="419" t="s">
        <v>1838</v>
      </c>
      <c r="W182" s="424"/>
      <c r="X182" s="642" t="s">
        <v>35</v>
      </c>
      <c r="Y182" s="425" t="s">
        <v>1785</v>
      </c>
      <c r="Z182" s="421">
        <v>456</v>
      </c>
      <c r="AA182" s="426">
        <v>1305</v>
      </c>
      <c r="AB182" s="427">
        <f t="shared" si="51"/>
        <v>28.15</v>
      </c>
      <c r="AC182" s="427" t="e">
        <f>AB182+#REF!</f>
        <v>#REF!</v>
      </c>
      <c r="AD182" s="428" t="e">
        <f t="shared" si="52"/>
        <v>#REF!</v>
      </c>
      <c r="AE182" s="429" t="e">
        <f t="shared" si="53"/>
        <v>#REF!</v>
      </c>
      <c r="AF182" s="428" t="e">
        <f t="shared" si="54"/>
        <v>#REF!</v>
      </c>
      <c r="AG182" s="430" t="s">
        <v>1330</v>
      </c>
      <c r="AH182" s="639" t="s">
        <v>1749</v>
      </c>
      <c r="AI182" s="605">
        <v>100</v>
      </c>
      <c r="AJ182" s="605">
        <v>15</v>
      </c>
      <c r="AK182" s="615">
        <v>20</v>
      </c>
      <c r="AL182" s="615">
        <v>0</v>
      </c>
    </row>
    <row r="183" spans="1:260" s="616" customFormat="1" ht="20.100000000000001" customHeight="1">
      <c r="A183" s="419"/>
      <c r="B183" s="419"/>
      <c r="C183" s="420" t="str">
        <f t="shared" si="50"/>
        <v>*PDR1812-0076*</v>
      </c>
      <c r="D183" s="421" t="s">
        <v>1794</v>
      </c>
      <c r="E183" s="419" t="s">
        <v>1793</v>
      </c>
      <c r="F183" s="419"/>
      <c r="G183" s="614" t="s">
        <v>1788</v>
      </c>
      <c r="H183" s="422" t="s">
        <v>1350</v>
      </c>
      <c r="I183" s="422" t="s">
        <v>1787</v>
      </c>
      <c r="J183" s="419">
        <v>1310</v>
      </c>
      <c r="K183" s="420">
        <v>43441</v>
      </c>
      <c r="L183" s="422" t="s">
        <v>1371</v>
      </c>
      <c r="M183" s="425" t="s">
        <v>1786</v>
      </c>
      <c r="N183" s="421"/>
      <c r="O183" s="425" t="s">
        <v>1291</v>
      </c>
      <c r="P183" s="422"/>
      <c r="Q183" s="422"/>
      <c r="R183" s="420">
        <v>43437</v>
      </c>
      <c r="S183" s="419">
        <v>1315</v>
      </c>
      <c r="T183" s="419"/>
      <c r="U183" s="437"/>
      <c r="V183" s="419" t="s">
        <v>1838</v>
      </c>
      <c r="W183" s="424"/>
      <c r="X183" s="642" t="s">
        <v>35</v>
      </c>
      <c r="Y183" s="425" t="s">
        <v>1785</v>
      </c>
      <c r="Z183" s="421">
        <v>456</v>
      </c>
      <c r="AA183" s="426">
        <v>1305</v>
      </c>
      <c r="AB183" s="427">
        <f t="shared" si="51"/>
        <v>28.15</v>
      </c>
      <c r="AC183" s="427" t="e">
        <f>AB183+#REF!</f>
        <v>#REF!</v>
      </c>
      <c r="AD183" s="428" t="e">
        <f t="shared" si="52"/>
        <v>#REF!</v>
      </c>
      <c r="AE183" s="429" t="e">
        <f t="shared" si="53"/>
        <v>#REF!</v>
      </c>
      <c r="AF183" s="428" t="e">
        <f t="shared" si="54"/>
        <v>#REF!</v>
      </c>
      <c r="AG183" s="430" t="s">
        <v>1330</v>
      </c>
      <c r="AH183" s="639" t="s">
        <v>1749</v>
      </c>
      <c r="AI183" s="605">
        <v>100</v>
      </c>
      <c r="AJ183" s="605">
        <v>15</v>
      </c>
      <c r="AK183" s="615">
        <v>20</v>
      </c>
      <c r="AL183" s="615">
        <v>0</v>
      </c>
    </row>
    <row r="184" spans="1:260" s="616" customFormat="1" ht="20.100000000000001" customHeight="1">
      <c r="A184" s="419"/>
      <c r="B184" s="419">
        <v>43410</v>
      </c>
      <c r="C184" s="420" t="str">
        <f t="shared" si="50"/>
        <v>*PDR1812-0106*</v>
      </c>
      <c r="D184" s="421" t="s">
        <v>1817</v>
      </c>
      <c r="E184" s="419" t="s">
        <v>1811</v>
      </c>
      <c r="F184" s="419"/>
      <c r="G184" s="614" t="s">
        <v>1816</v>
      </c>
      <c r="H184" s="422" t="s">
        <v>1310</v>
      </c>
      <c r="I184" s="422" t="s">
        <v>1815</v>
      </c>
      <c r="J184" s="419">
        <v>500</v>
      </c>
      <c r="K184" s="420">
        <v>22625</v>
      </c>
      <c r="L184" s="422" t="s">
        <v>1808</v>
      </c>
      <c r="M184" s="425" t="s">
        <v>1814</v>
      </c>
      <c r="N184" s="421"/>
      <c r="O184" s="425" t="s">
        <v>1291</v>
      </c>
      <c r="P184" s="422"/>
      <c r="Q184" s="422"/>
      <c r="R184" s="420">
        <v>43440</v>
      </c>
      <c r="S184" s="419">
        <v>505</v>
      </c>
      <c r="T184" s="419"/>
      <c r="U184" s="437"/>
      <c r="V184" s="419" t="s">
        <v>1838</v>
      </c>
      <c r="W184" s="424"/>
      <c r="X184" s="642" t="s">
        <v>35</v>
      </c>
      <c r="Y184" s="425" t="s">
        <v>1313</v>
      </c>
      <c r="Z184" s="421">
        <v>586</v>
      </c>
      <c r="AA184" s="426">
        <v>1767</v>
      </c>
      <c r="AB184" s="427">
        <f t="shared" si="51"/>
        <v>20.05</v>
      </c>
      <c r="AC184" s="427" t="e">
        <f>AB184+#REF!</f>
        <v>#REF!</v>
      </c>
      <c r="AD184" s="428" t="e">
        <f t="shared" si="52"/>
        <v>#REF!</v>
      </c>
      <c r="AE184" s="429" t="e">
        <f t="shared" si="53"/>
        <v>#REF!</v>
      </c>
      <c r="AF184" s="428" t="e">
        <f t="shared" si="54"/>
        <v>#REF!</v>
      </c>
      <c r="AG184" s="430" t="s">
        <v>1330</v>
      </c>
      <c r="AH184" s="639" t="s">
        <v>2</v>
      </c>
      <c r="AI184" s="605">
        <v>100</v>
      </c>
      <c r="AJ184" s="605">
        <v>15</v>
      </c>
      <c r="AK184" s="615">
        <v>20</v>
      </c>
      <c r="AL184" s="615" t="s">
        <v>1813</v>
      </c>
    </row>
    <row r="185" spans="1:260" s="616" customFormat="1" ht="20.100000000000001" customHeight="1">
      <c r="A185" s="419"/>
      <c r="B185" s="419">
        <v>43410</v>
      </c>
      <c r="C185" s="420" t="str">
        <f t="shared" si="50"/>
        <v>*PDR1812-0107*</v>
      </c>
      <c r="D185" s="421" t="s">
        <v>1812</v>
      </c>
      <c r="E185" s="419" t="s">
        <v>1811</v>
      </c>
      <c r="F185" s="419"/>
      <c r="G185" s="614" t="s">
        <v>1810</v>
      </c>
      <c r="H185" s="422" t="s">
        <v>1310</v>
      </c>
      <c r="I185" s="422" t="s">
        <v>1809</v>
      </c>
      <c r="J185" s="419">
        <v>500</v>
      </c>
      <c r="K185" s="420">
        <v>22625</v>
      </c>
      <c r="L185" s="422" t="s">
        <v>1808</v>
      </c>
      <c r="M185" s="425" t="s">
        <v>1807</v>
      </c>
      <c r="N185" s="421"/>
      <c r="O185" s="425" t="s">
        <v>1291</v>
      </c>
      <c r="P185" s="422"/>
      <c r="Q185" s="422"/>
      <c r="R185" s="420">
        <v>43440</v>
      </c>
      <c r="S185" s="419">
        <v>505</v>
      </c>
      <c r="T185" s="419"/>
      <c r="U185" s="437"/>
      <c r="V185" s="419" t="s">
        <v>1838</v>
      </c>
      <c r="W185" s="424"/>
      <c r="X185" s="642" t="s">
        <v>35</v>
      </c>
      <c r="Y185" s="425" t="s">
        <v>1313</v>
      </c>
      <c r="Z185" s="421">
        <v>586</v>
      </c>
      <c r="AA185" s="426">
        <v>1767</v>
      </c>
      <c r="AB185" s="427">
        <f t="shared" si="51"/>
        <v>20.05</v>
      </c>
      <c r="AC185" s="427" t="e">
        <f>AB185+#REF!</f>
        <v>#REF!</v>
      </c>
      <c r="AD185" s="428" t="e">
        <f t="shared" si="52"/>
        <v>#REF!</v>
      </c>
      <c r="AE185" s="429" t="e">
        <f t="shared" si="53"/>
        <v>#REF!</v>
      </c>
      <c r="AF185" s="428" t="e">
        <f t="shared" si="54"/>
        <v>#REF!</v>
      </c>
      <c r="AG185" s="430" t="s">
        <v>1330</v>
      </c>
      <c r="AH185" s="639" t="s">
        <v>2</v>
      </c>
      <c r="AI185" s="605">
        <v>100</v>
      </c>
      <c r="AJ185" s="605">
        <v>15</v>
      </c>
      <c r="AK185" s="615">
        <v>20</v>
      </c>
      <c r="AL185" s="615" t="s">
        <v>1806</v>
      </c>
    </row>
    <row r="186" spans="1:260" s="616" customFormat="1" ht="20.100000000000001" customHeight="1">
      <c r="A186" s="419">
        <v>250</v>
      </c>
      <c r="B186" s="419"/>
      <c r="C186" s="420"/>
      <c r="D186" s="421" t="s">
        <v>1748</v>
      </c>
      <c r="E186" s="419" t="s">
        <v>1747</v>
      </c>
      <c r="F186" s="419"/>
      <c r="G186" s="614" t="s">
        <v>1338</v>
      </c>
      <c r="H186" s="422" t="s">
        <v>1310</v>
      </c>
      <c r="I186" s="422" t="s">
        <v>1339</v>
      </c>
      <c r="J186" s="419">
        <v>80</v>
      </c>
      <c r="K186" s="420">
        <v>43405</v>
      </c>
      <c r="L186" s="422" t="s">
        <v>1613</v>
      </c>
      <c r="M186" s="425" t="s">
        <v>1574</v>
      </c>
      <c r="N186" s="421"/>
      <c r="O186" s="425" t="s">
        <v>1291</v>
      </c>
      <c r="P186" s="422"/>
      <c r="Q186" s="422"/>
      <c r="R186" s="420">
        <v>43400</v>
      </c>
      <c r="S186" s="419">
        <v>85</v>
      </c>
      <c r="T186" s="419"/>
      <c r="U186" s="437" t="s">
        <v>1795</v>
      </c>
      <c r="V186" s="419" t="s">
        <v>1295</v>
      </c>
      <c r="W186" s="424"/>
      <c r="X186" s="642" t="s">
        <v>35</v>
      </c>
      <c r="Y186" s="425" t="s">
        <v>1340</v>
      </c>
      <c r="Z186" s="421">
        <v>580</v>
      </c>
      <c r="AA186" s="426">
        <v>1695</v>
      </c>
      <c r="AB186" s="427">
        <f t="shared" si="51"/>
        <v>5.85</v>
      </c>
      <c r="AC186" s="427" t="e">
        <f>AB186+#REF!</f>
        <v>#REF!</v>
      </c>
      <c r="AD186" s="428" t="e">
        <f t="shared" si="52"/>
        <v>#REF!</v>
      </c>
      <c r="AE186" s="429" t="e">
        <f t="shared" si="53"/>
        <v>#REF!</v>
      </c>
      <c r="AF186" s="428" t="e">
        <f t="shared" si="54"/>
        <v>#REF!</v>
      </c>
      <c r="AG186" s="430" t="s">
        <v>1330</v>
      </c>
      <c r="AH186" s="639" t="s">
        <v>2</v>
      </c>
      <c r="AI186" s="605">
        <v>100</v>
      </c>
      <c r="AJ186" s="605">
        <v>5</v>
      </c>
      <c r="AK186" s="615">
        <v>20</v>
      </c>
      <c r="AL186" s="615" t="s">
        <v>1652</v>
      </c>
    </row>
    <row r="187" spans="1:260" s="616" customFormat="1" ht="20.100000000000001" customHeight="1">
      <c r="A187" s="419"/>
      <c r="B187" s="419">
        <v>43337</v>
      </c>
      <c r="C187" s="634" t="str">
        <f>"*"&amp;D187&amp;"*"</f>
        <v>*PDR1809-0268*</v>
      </c>
      <c r="D187" s="421" t="s">
        <v>1672</v>
      </c>
      <c r="E187" s="419" t="s">
        <v>1670</v>
      </c>
      <c r="F187" s="419"/>
      <c r="G187" s="614" t="s">
        <v>1366</v>
      </c>
      <c r="H187" s="422" t="s">
        <v>1310</v>
      </c>
      <c r="I187" s="422" t="s">
        <v>1365</v>
      </c>
      <c r="J187" s="419">
        <v>290</v>
      </c>
      <c r="K187" s="420">
        <v>43363</v>
      </c>
      <c r="L187" s="422" t="s">
        <v>1609</v>
      </c>
      <c r="M187" s="425" t="s">
        <v>1364</v>
      </c>
      <c r="N187" s="421"/>
      <c r="O187" s="425" t="s">
        <v>1291</v>
      </c>
      <c r="P187" s="422"/>
      <c r="Q187" s="422"/>
      <c r="R187" s="420" t="s">
        <v>1673</v>
      </c>
      <c r="S187" s="419">
        <v>290</v>
      </c>
      <c r="T187" s="419"/>
      <c r="U187" s="421" t="s">
        <v>1671</v>
      </c>
      <c r="V187" s="419"/>
      <c r="W187" s="424"/>
      <c r="X187" s="642" t="s">
        <v>35</v>
      </c>
      <c r="Y187" s="638" t="s">
        <v>1313</v>
      </c>
      <c r="Z187" s="421">
        <v>630</v>
      </c>
      <c r="AA187" s="426">
        <v>1595</v>
      </c>
      <c r="AB187" s="427"/>
      <c r="AC187" s="427"/>
      <c r="AD187" s="428"/>
      <c r="AE187" s="429"/>
      <c r="AF187" s="428"/>
      <c r="AG187" s="430" t="s">
        <v>1330</v>
      </c>
      <c r="AH187" s="639" t="s">
        <v>2</v>
      </c>
      <c r="AI187" s="615">
        <v>70</v>
      </c>
      <c r="AJ187" s="615">
        <v>15</v>
      </c>
      <c r="AK187" s="636">
        <v>20</v>
      </c>
      <c r="AL187" s="637" t="s">
        <v>1610</v>
      </c>
    </row>
    <row r="188" spans="1:260" s="616" customFormat="1" ht="19.5" customHeight="1">
      <c r="A188" s="419"/>
      <c r="B188" s="419"/>
      <c r="C188" s="634" t="str">
        <f>"*"&amp;D188&amp;"*"</f>
        <v>*PDR1810-1068*</v>
      </c>
      <c r="D188" s="421" t="s">
        <v>1783</v>
      </c>
      <c r="E188" s="419" t="s">
        <v>1782</v>
      </c>
      <c r="F188" s="419"/>
      <c r="G188" s="614" t="s">
        <v>1781</v>
      </c>
      <c r="H188" s="422" t="s">
        <v>1780</v>
      </c>
      <c r="I188" s="422" t="s">
        <v>1779</v>
      </c>
      <c r="J188" s="419">
        <v>1000</v>
      </c>
      <c r="K188" s="420">
        <v>43400</v>
      </c>
      <c r="L188" s="422" t="s">
        <v>1778</v>
      </c>
      <c r="M188" s="425" t="s">
        <v>1777</v>
      </c>
      <c r="N188" s="421"/>
      <c r="O188" s="422" t="s">
        <v>1291</v>
      </c>
      <c r="P188" s="422"/>
      <c r="Q188" s="422"/>
      <c r="R188" s="420">
        <v>43397</v>
      </c>
      <c r="S188" s="419">
        <v>1010</v>
      </c>
      <c r="T188" s="419"/>
      <c r="U188" s="421" t="s">
        <v>1784</v>
      </c>
      <c r="V188" s="419"/>
      <c r="W188" s="424"/>
      <c r="X188" s="642" t="s">
        <v>12</v>
      </c>
      <c r="Y188" s="425" t="s">
        <v>1776</v>
      </c>
      <c r="Z188" s="421">
        <v>812</v>
      </c>
      <c r="AA188" s="426">
        <v>2167</v>
      </c>
      <c r="AB188" s="427">
        <f>S188/AI188+AJ188</f>
        <v>25.1</v>
      </c>
      <c r="AC188" s="427" t="e">
        <f>AB188+#REF!</f>
        <v>#REF!</v>
      </c>
      <c r="AD188" s="428" t="e">
        <f>(6+(AC188/60))</f>
        <v>#REF!</v>
      </c>
      <c r="AE188" s="429" t="e">
        <f>FLOOR(AD188,1)</f>
        <v>#REF!</v>
      </c>
      <c r="AF188" s="428" t="e">
        <f>(AE188+((AD188-AE188)*60*0.01))</f>
        <v>#REF!</v>
      </c>
      <c r="AG188" s="430" t="s">
        <v>1395</v>
      </c>
      <c r="AH188" s="635" t="s">
        <v>1775</v>
      </c>
      <c r="AI188" s="604">
        <v>100</v>
      </c>
      <c r="AJ188" s="604">
        <v>15</v>
      </c>
      <c r="AK188" s="636">
        <v>10</v>
      </c>
      <c r="AL188" s="637" t="s">
        <v>1774</v>
      </c>
    </row>
    <row r="189" spans="1:260" s="616" customFormat="1" ht="20.100000000000001" customHeight="1">
      <c r="A189" s="419"/>
      <c r="B189" s="419"/>
      <c r="C189" s="634" t="str">
        <f t="shared" ref="C189:C196" si="55">"*"&amp;D189&amp;"*"</f>
        <v>*PDR1810-1006*</v>
      </c>
      <c r="D189" s="421" t="s">
        <v>1770</v>
      </c>
      <c r="E189" s="419" t="s">
        <v>1759</v>
      </c>
      <c r="F189" s="419"/>
      <c r="G189" s="614" t="s">
        <v>1769</v>
      </c>
      <c r="H189" s="422" t="s">
        <v>1310</v>
      </c>
      <c r="I189" s="422" t="s">
        <v>1768</v>
      </c>
      <c r="J189" s="419">
        <v>500</v>
      </c>
      <c r="K189" s="420">
        <v>43400</v>
      </c>
      <c r="L189" s="422" t="s">
        <v>1385</v>
      </c>
      <c r="M189" s="425" t="s">
        <v>1767</v>
      </c>
      <c r="N189" s="421"/>
      <c r="O189" s="425" t="s">
        <v>1291</v>
      </c>
      <c r="P189" s="422"/>
      <c r="Q189" s="422"/>
      <c r="R189" s="420">
        <v>43395</v>
      </c>
      <c r="S189" s="419">
        <v>505</v>
      </c>
      <c r="T189" s="419"/>
      <c r="U189" s="421" t="s">
        <v>1502</v>
      </c>
      <c r="V189" s="419"/>
      <c r="W189" s="424"/>
      <c r="X189" s="642" t="s">
        <v>11</v>
      </c>
      <c r="Y189" s="638" t="s">
        <v>1312</v>
      </c>
      <c r="Z189" s="421">
        <v>491</v>
      </c>
      <c r="AA189" s="426">
        <v>1339</v>
      </c>
      <c r="AB189" s="427">
        <f t="shared" ref="AB189:AB196" si="56">S189/AI189+AJ189</f>
        <v>20.05</v>
      </c>
      <c r="AC189" s="427" t="e">
        <f>AB189+#REF!</f>
        <v>#REF!</v>
      </c>
      <c r="AD189" s="428" t="e">
        <f t="shared" ref="AD189:AD196" si="57">(6+(AC189/60))</f>
        <v>#REF!</v>
      </c>
      <c r="AE189" s="429" t="e">
        <f t="shared" ref="AE189:AE196" si="58">FLOOR(AD189,1)</f>
        <v>#REF!</v>
      </c>
      <c r="AF189" s="428" t="e">
        <f t="shared" ref="AF189:AF196" si="59">(AE189+((AD189-AE189)*60*0.01))</f>
        <v>#REF!</v>
      </c>
      <c r="AG189" s="430" t="s">
        <v>1330</v>
      </c>
      <c r="AH189" s="639" t="s">
        <v>2</v>
      </c>
      <c r="AI189" s="615">
        <v>100</v>
      </c>
      <c r="AJ189" s="615">
        <v>15</v>
      </c>
      <c r="AK189" s="636">
        <v>20</v>
      </c>
      <c r="AL189" s="637" t="s">
        <v>1766</v>
      </c>
    </row>
    <row r="190" spans="1:260" s="616" customFormat="1" ht="20.100000000000001" customHeight="1">
      <c r="A190" s="419"/>
      <c r="B190" s="419"/>
      <c r="C190" s="634" t="str">
        <f t="shared" si="55"/>
        <v>*PDR1810-1007*</v>
      </c>
      <c r="D190" s="421" t="s">
        <v>1765</v>
      </c>
      <c r="E190" s="419" t="s">
        <v>1759</v>
      </c>
      <c r="F190" s="419"/>
      <c r="G190" s="614" t="s">
        <v>1764</v>
      </c>
      <c r="H190" s="422" t="s">
        <v>1310</v>
      </c>
      <c r="I190" s="422" t="s">
        <v>1763</v>
      </c>
      <c r="J190" s="419">
        <v>500</v>
      </c>
      <c r="K190" s="420">
        <v>43400</v>
      </c>
      <c r="L190" s="422" t="s">
        <v>1385</v>
      </c>
      <c r="M190" s="425" t="s">
        <v>1762</v>
      </c>
      <c r="N190" s="421"/>
      <c r="O190" s="425" t="s">
        <v>1291</v>
      </c>
      <c r="P190" s="422"/>
      <c r="Q190" s="422"/>
      <c r="R190" s="420">
        <v>43395</v>
      </c>
      <c r="S190" s="419">
        <v>505</v>
      </c>
      <c r="T190" s="419"/>
      <c r="U190" s="421" t="s">
        <v>1502</v>
      </c>
      <c r="V190" s="419"/>
      <c r="W190" s="424"/>
      <c r="X190" s="642" t="s">
        <v>11</v>
      </c>
      <c r="Y190" s="638" t="s">
        <v>1312</v>
      </c>
      <c r="Z190" s="421">
        <v>491</v>
      </c>
      <c r="AA190" s="426">
        <v>1339</v>
      </c>
      <c r="AB190" s="427">
        <f t="shared" si="56"/>
        <v>20.05</v>
      </c>
      <c r="AC190" s="427" t="e">
        <f>AB190+AC189</f>
        <v>#REF!</v>
      </c>
      <c r="AD190" s="428" t="e">
        <f t="shared" si="57"/>
        <v>#REF!</v>
      </c>
      <c r="AE190" s="429" t="e">
        <f t="shared" si="58"/>
        <v>#REF!</v>
      </c>
      <c r="AF190" s="428" t="e">
        <f t="shared" si="59"/>
        <v>#REF!</v>
      </c>
      <c r="AG190" s="430" t="s">
        <v>1330</v>
      </c>
      <c r="AH190" s="639" t="s">
        <v>2</v>
      </c>
      <c r="AI190" s="615">
        <v>100</v>
      </c>
      <c r="AJ190" s="615">
        <v>15</v>
      </c>
      <c r="AK190" s="636">
        <v>20</v>
      </c>
      <c r="AL190" s="637" t="s">
        <v>1761</v>
      </c>
    </row>
    <row r="191" spans="1:260" s="616" customFormat="1" ht="20.100000000000001" customHeight="1">
      <c r="A191" s="419"/>
      <c r="B191" s="419"/>
      <c r="C191" s="634" t="str">
        <f t="shared" si="55"/>
        <v>*PDR1810-1008*</v>
      </c>
      <c r="D191" s="421" t="s">
        <v>1760</v>
      </c>
      <c r="E191" s="419" t="s">
        <v>1759</v>
      </c>
      <c r="F191" s="419"/>
      <c r="G191" s="614" t="s">
        <v>1758</v>
      </c>
      <c r="H191" s="422" t="s">
        <v>1310</v>
      </c>
      <c r="I191" s="422" t="s">
        <v>1757</v>
      </c>
      <c r="J191" s="419">
        <v>500</v>
      </c>
      <c r="K191" s="420">
        <v>43400</v>
      </c>
      <c r="L191" s="422" t="s">
        <v>1385</v>
      </c>
      <c r="M191" s="425" t="s">
        <v>1756</v>
      </c>
      <c r="N191" s="421"/>
      <c r="O191" s="425" t="s">
        <v>1291</v>
      </c>
      <c r="P191" s="422"/>
      <c r="Q191" s="422"/>
      <c r="R191" s="420">
        <v>43395</v>
      </c>
      <c r="S191" s="419">
        <v>505</v>
      </c>
      <c r="T191" s="419"/>
      <c r="U191" s="421" t="s">
        <v>1502</v>
      </c>
      <c r="V191" s="419"/>
      <c r="W191" s="424"/>
      <c r="X191" s="642" t="s">
        <v>11</v>
      </c>
      <c r="Y191" s="638" t="s">
        <v>1312</v>
      </c>
      <c r="Z191" s="421">
        <v>491</v>
      </c>
      <c r="AA191" s="426">
        <v>1339</v>
      </c>
      <c r="AB191" s="427">
        <f t="shared" si="56"/>
        <v>20.05</v>
      </c>
      <c r="AC191" s="427" t="e">
        <f>AB191+AC190</f>
        <v>#REF!</v>
      </c>
      <c r="AD191" s="428" t="e">
        <f t="shared" si="57"/>
        <v>#REF!</v>
      </c>
      <c r="AE191" s="429" t="e">
        <f t="shared" si="58"/>
        <v>#REF!</v>
      </c>
      <c r="AF191" s="428" t="e">
        <f t="shared" si="59"/>
        <v>#REF!</v>
      </c>
      <c r="AG191" s="430" t="s">
        <v>1330</v>
      </c>
      <c r="AH191" s="639" t="s">
        <v>2</v>
      </c>
      <c r="AI191" s="615">
        <v>100</v>
      </c>
      <c r="AJ191" s="615">
        <v>15</v>
      </c>
      <c r="AK191" s="636">
        <v>20</v>
      </c>
      <c r="AL191" s="637" t="s">
        <v>1755</v>
      </c>
    </row>
    <row r="192" spans="1:260" s="616" customFormat="1" ht="20.100000000000001" customHeight="1">
      <c r="A192" s="419"/>
      <c r="B192" s="420"/>
      <c r="C192" s="420" t="str">
        <f t="shared" si="55"/>
        <v>*PDR1811-0064*</v>
      </c>
      <c r="D192" s="421" t="s">
        <v>1727</v>
      </c>
      <c r="E192" s="419" t="s">
        <v>1722</v>
      </c>
      <c r="F192" s="419"/>
      <c r="G192" s="421" t="s">
        <v>1712</v>
      </c>
      <c r="H192" s="422" t="s">
        <v>1310</v>
      </c>
      <c r="I192" s="422" t="s">
        <v>1711</v>
      </c>
      <c r="J192" s="419">
        <v>500</v>
      </c>
      <c r="K192" s="420">
        <v>43400</v>
      </c>
      <c r="L192" s="422" t="s">
        <v>1614</v>
      </c>
      <c r="M192" s="425" t="s">
        <v>1726</v>
      </c>
      <c r="N192" s="421"/>
      <c r="O192" s="425" t="s">
        <v>1291</v>
      </c>
      <c r="P192" s="422"/>
      <c r="Q192" s="422"/>
      <c r="R192" s="420">
        <v>43396</v>
      </c>
      <c r="S192" s="419">
        <v>503</v>
      </c>
      <c r="T192" s="419"/>
      <c r="U192" s="421" t="s">
        <v>1502</v>
      </c>
      <c r="V192" s="419"/>
      <c r="W192" s="424"/>
      <c r="X192" s="642" t="s">
        <v>11</v>
      </c>
      <c r="Y192" s="638" t="s">
        <v>1312</v>
      </c>
      <c r="Z192" s="421">
        <v>380</v>
      </c>
      <c r="AA192" s="426">
        <v>1269</v>
      </c>
      <c r="AB192" s="427">
        <f t="shared" si="56"/>
        <v>20.03</v>
      </c>
      <c r="AC192" s="427" t="e">
        <f>AB192+#REF!</f>
        <v>#REF!</v>
      </c>
      <c r="AD192" s="428" t="e">
        <f t="shared" si="57"/>
        <v>#REF!</v>
      </c>
      <c r="AE192" s="429" t="e">
        <f t="shared" si="58"/>
        <v>#REF!</v>
      </c>
      <c r="AF192" s="428" t="e">
        <f t="shared" si="59"/>
        <v>#REF!</v>
      </c>
      <c r="AG192" s="430" t="s">
        <v>1330</v>
      </c>
      <c r="AH192" s="639" t="s">
        <v>2</v>
      </c>
      <c r="AI192" s="605">
        <v>100</v>
      </c>
      <c r="AJ192" s="605">
        <v>15</v>
      </c>
      <c r="AK192" s="605">
        <v>20</v>
      </c>
      <c r="AL192" s="605" t="s">
        <v>1725</v>
      </c>
      <c r="AM192" s="483"/>
      <c r="AN192" s="483"/>
      <c r="AO192" s="483"/>
      <c r="AP192" s="483"/>
      <c r="AQ192" s="483"/>
      <c r="AR192" s="483"/>
      <c r="AS192" s="483"/>
      <c r="AT192" s="483"/>
      <c r="AU192" s="483"/>
      <c r="AV192" s="483"/>
      <c r="AW192" s="483"/>
      <c r="AX192" s="483"/>
      <c r="AY192" s="483"/>
      <c r="AZ192" s="483"/>
      <c r="BA192" s="483"/>
      <c r="BB192" s="483"/>
      <c r="BC192" s="483"/>
      <c r="BD192" s="483"/>
      <c r="BE192" s="483"/>
      <c r="BF192" s="483"/>
      <c r="BG192" s="483"/>
      <c r="BH192" s="483"/>
      <c r="BI192" s="483"/>
      <c r="BJ192" s="483"/>
      <c r="BK192" s="483"/>
      <c r="BL192" s="483"/>
      <c r="BM192" s="483"/>
      <c r="BN192" s="483"/>
      <c r="BO192" s="483"/>
      <c r="BP192" s="483"/>
      <c r="BQ192" s="483"/>
      <c r="BR192" s="483"/>
      <c r="BS192" s="483"/>
      <c r="BT192" s="483"/>
      <c r="BU192" s="483"/>
      <c r="BV192" s="483"/>
      <c r="BW192" s="483"/>
      <c r="BX192" s="483"/>
      <c r="BY192" s="483"/>
      <c r="BZ192" s="483"/>
      <c r="CA192" s="483"/>
      <c r="CB192" s="483"/>
      <c r="CC192" s="483"/>
      <c r="CD192" s="483"/>
      <c r="CE192" s="483"/>
      <c r="CF192" s="483"/>
      <c r="CG192" s="483"/>
      <c r="CH192" s="483"/>
      <c r="CI192" s="483"/>
      <c r="CJ192" s="483"/>
      <c r="CK192" s="483"/>
      <c r="CL192" s="483"/>
      <c r="CM192" s="483"/>
      <c r="CN192" s="483"/>
      <c r="CO192" s="483"/>
      <c r="CP192" s="483"/>
      <c r="CQ192" s="483"/>
      <c r="CR192" s="483"/>
      <c r="CS192" s="483"/>
      <c r="CT192" s="483"/>
      <c r="CU192" s="483"/>
      <c r="CV192" s="483"/>
      <c r="CW192" s="483"/>
      <c r="CX192" s="483"/>
      <c r="CY192" s="483"/>
      <c r="CZ192" s="483"/>
      <c r="DA192" s="483"/>
      <c r="DB192" s="483"/>
      <c r="DC192" s="483"/>
      <c r="DD192" s="483"/>
      <c r="DE192" s="483"/>
      <c r="DF192" s="483"/>
      <c r="DG192" s="483"/>
      <c r="DH192" s="483"/>
      <c r="DI192" s="483"/>
      <c r="DJ192" s="483"/>
      <c r="DK192" s="483"/>
      <c r="DL192" s="483"/>
      <c r="DM192" s="483"/>
      <c r="DN192" s="483"/>
      <c r="DO192" s="483"/>
      <c r="DP192" s="483"/>
      <c r="DQ192" s="483"/>
      <c r="DR192" s="483"/>
      <c r="DS192" s="483"/>
      <c r="DT192" s="483"/>
      <c r="DU192" s="483"/>
      <c r="DV192" s="483"/>
      <c r="DW192" s="483"/>
      <c r="DX192" s="483"/>
      <c r="DY192" s="483"/>
      <c r="DZ192" s="483"/>
      <c r="EA192" s="483"/>
      <c r="EB192" s="483"/>
      <c r="EC192" s="483"/>
      <c r="ED192" s="483"/>
      <c r="EE192" s="483"/>
      <c r="EF192" s="483"/>
      <c r="EG192" s="483"/>
      <c r="EH192" s="483"/>
      <c r="EI192" s="483"/>
      <c r="EJ192" s="483"/>
      <c r="EK192" s="483"/>
      <c r="EL192" s="483"/>
      <c r="EM192" s="483"/>
      <c r="EN192" s="483"/>
      <c r="EO192" s="483"/>
      <c r="EP192" s="483"/>
      <c r="EQ192" s="483"/>
      <c r="ER192" s="483"/>
      <c r="ES192" s="483"/>
      <c r="ET192" s="483"/>
      <c r="EU192" s="483"/>
      <c r="EV192" s="483"/>
      <c r="EW192" s="483"/>
      <c r="EX192" s="483"/>
      <c r="EY192" s="483"/>
      <c r="EZ192" s="483"/>
      <c r="FA192" s="483"/>
      <c r="FB192" s="483"/>
      <c r="FC192" s="483"/>
      <c r="FD192" s="483"/>
      <c r="FE192" s="483"/>
      <c r="FF192" s="483"/>
      <c r="FG192" s="483"/>
      <c r="FH192" s="483"/>
      <c r="FI192" s="483"/>
      <c r="FJ192" s="483"/>
      <c r="FK192" s="483"/>
      <c r="FL192" s="483"/>
      <c r="FM192" s="483"/>
      <c r="FN192" s="483"/>
      <c r="FO192" s="483"/>
      <c r="FP192" s="483"/>
      <c r="FQ192" s="483"/>
      <c r="FR192" s="483"/>
      <c r="FS192" s="483"/>
      <c r="FT192" s="483"/>
      <c r="FU192" s="483"/>
      <c r="FV192" s="483"/>
      <c r="FW192" s="483"/>
      <c r="FX192" s="483"/>
      <c r="FY192" s="483"/>
      <c r="FZ192" s="483"/>
      <c r="GA192" s="483"/>
      <c r="GB192" s="483"/>
      <c r="GC192" s="483"/>
      <c r="GD192" s="483"/>
      <c r="GE192" s="483"/>
      <c r="GF192" s="483"/>
      <c r="GG192" s="483"/>
      <c r="GH192" s="483"/>
      <c r="GI192" s="483"/>
      <c r="GJ192" s="483"/>
      <c r="GK192" s="483"/>
      <c r="GL192" s="483"/>
      <c r="GM192" s="483"/>
      <c r="GN192" s="483"/>
      <c r="GO192" s="483"/>
      <c r="GP192" s="483"/>
      <c r="GQ192" s="483"/>
      <c r="GR192" s="483"/>
      <c r="GS192" s="483"/>
      <c r="GT192" s="483"/>
      <c r="GU192" s="483"/>
      <c r="GV192" s="483"/>
      <c r="GW192" s="483"/>
      <c r="GX192" s="483"/>
      <c r="GY192" s="483"/>
      <c r="GZ192" s="483"/>
      <c r="HA192" s="483"/>
      <c r="HB192" s="483"/>
      <c r="HC192" s="483"/>
      <c r="HD192" s="483"/>
      <c r="HE192" s="483"/>
      <c r="HF192" s="483"/>
      <c r="HG192" s="483"/>
      <c r="HH192" s="483"/>
      <c r="HI192" s="483"/>
      <c r="HJ192" s="483"/>
      <c r="HK192" s="483"/>
      <c r="HL192" s="483"/>
      <c r="HM192" s="483"/>
      <c r="HN192" s="483"/>
      <c r="HO192" s="483"/>
      <c r="HP192" s="483"/>
      <c r="HQ192" s="483"/>
      <c r="HR192" s="483"/>
      <c r="HS192" s="483"/>
      <c r="HT192" s="483"/>
      <c r="HU192" s="483"/>
      <c r="HV192" s="483"/>
      <c r="HW192" s="483"/>
      <c r="HX192" s="483"/>
      <c r="HY192" s="483"/>
      <c r="HZ192" s="483"/>
      <c r="IA192" s="483"/>
      <c r="IB192" s="483"/>
      <c r="IC192" s="483"/>
      <c r="ID192" s="483"/>
      <c r="IE192" s="483"/>
      <c r="IF192" s="483"/>
      <c r="IG192" s="483"/>
      <c r="IH192" s="483"/>
      <c r="II192" s="483"/>
      <c r="IJ192" s="483"/>
      <c r="IK192" s="483"/>
      <c r="IL192" s="483"/>
      <c r="IM192" s="483"/>
      <c r="IN192" s="483"/>
      <c r="IO192" s="483"/>
      <c r="IP192" s="483"/>
      <c r="IQ192" s="483"/>
      <c r="IR192" s="483"/>
      <c r="IS192" s="483"/>
      <c r="IT192" s="483"/>
      <c r="IU192" s="483"/>
      <c r="IV192" s="483"/>
      <c r="IW192" s="483"/>
      <c r="IX192" s="483"/>
      <c r="IY192" s="483"/>
      <c r="IZ192" s="483"/>
    </row>
    <row r="193" spans="1:260" s="616" customFormat="1" ht="20.100000000000001" customHeight="1">
      <c r="A193" s="419"/>
      <c r="B193" s="420"/>
      <c r="C193" s="420" t="str">
        <f t="shared" si="55"/>
        <v>*PDR1811-0066*</v>
      </c>
      <c r="D193" s="421" t="s">
        <v>1724</v>
      </c>
      <c r="E193" s="419" t="s">
        <v>1722</v>
      </c>
      <c r="F193" s="419"/>
      <c r="G193" s="421" t="s">
        <v>1441</v>
      </c>
      <c r="H193" s="422" t="s">
        <v>1310</v>
      </c>
      <c r="I193" s="422" t="s">
        <v>1442</v>
      </c>
      <c r="J193" s="419">
        <v>700</v>
      </c>
      <c r="K193" s="420">
        <v>43400</v>
      </c>
      <c r="L193" s="422" t="s">
        <v>1614</v>
      </c>
      <c r="M193" s="425" t="s">
        <v>1443</v>
      </c>
      <c r="N193" s="421"/>
      <c r="O193" s="425" t="s">
        <v>1291</v>
      </c>
      <c r="P193" s="422"/>
      <c r="Q193" s="422"/>
      <c r="R193" s="420">
        <v>43396</v>
      </c>
      <c r="S193" s="419">
        <v>703</v>
      </c>
      <c r="T193" s="419"/>
      <c r="U193" s="421" t="s">
        <v>1502</v>
      </c>
      <c r="V193" s="419"/>
      <c r="W193" s="424"/>
      <c r="X193" s="642" t="s">
        <v>11</v>
      </c>
      <c r="Y193" s="638" t="s">
        <v>1312</v>
      </c>
      <c r="Z193" s="421">
        <v>380</v>
      </c>
      <c r="AA193" s="426">
        <v>1269</v>
      </c>
      <c r="AB193" s="427">
        <f t="shared" si="56"/>
        <v>22.03</v>
      </c>
      <c r="AC193" s="427" t="e">
        <f>AB193+#REF!</f>
        <v>#REF!</v>
      </c>
      <c r="AD193" s="428" t="e">
        <f t="shared" si="57"/>
        <v>#REF!</v>
      </c>
      <c r="AE193" s="429" t="e">
        <f t="shared" si="58"/>
        <v>#REF!</v>
      </c>
      <c r="AF193" s="428" t="e">
        <f t="shared" si="59"/>
        <v>#REF!</v>
      </c>
      <c r="AG193" s="430" t="s">
        <v>1330</v>
      </c>
      <c r="AH193" s="639" t="s">
        <v>2</v>
      </c>
      <c r="AI193" s="605">
        <v>100</v>
      </c>
      <c r="AJ193" s="605">
        <v>15</v>
      </c>
      <c r="AK193" s="605">
        <v>20</v>
      </c>
      <c r="AL193" s="605" t="s">
        <v>1658</v>
      </c>
      <c r="AM193" s="483"/>
      <c r="AN193" s="483"/>
      <c r="AO193" s="483"/>
      <c r="AP193" s="483"/>
      <c r="AQ193" s="483"/>
      <c r="AR193" s="483"/>
      <c r="AS193" s="483"/>
      <c r="AT193" s="483"/>
      <c r="AU193" s="483"/>
      <c r="AV193" s="483"/>
      <c r="AW193" s="483"/>
      <c r="AX193" s="483"/>
      <c r="AY193" s="483"/>
      <c r="AZ193" s="483"/>
      <c r="BA193" s="483"/>
      <c r="BB193" s="483"/>
      <c r="BC193" s="483"/>
      <c r="BD193" s="483"/>
      <c r="BE193" s="483"/>
      <c r="BF193" s="483"/>
      <c r="BG193" s="483"/>
      <c r="BH193" s="483"/>
      <c r="BI193" s="483"/>
      <c r="BJ193" s="483"/>
      <c r="BK193" s="483"/>
      <c r="BL193" s="483"/>
      <c r="BM193" s="483"/>
      <c r="BN193" s="483"/>
      <c r="BO193" s="483"/>
      <c r="BP193" s="483"/>
      <c r="BQ193" s="483"/>
      <c r="BR193" s="483"/>
      <c r="BS193" s="483"/>
      <c r="BT193" s="483"/>
      <c r="BU193" s="483"/>
      <c r="BV193" s="483"/>
      <c r="BW193" s="483"/>
      <c r="BX193" s="483"/>
      <c r="BY193" s="483"/>
      <c r="BZ193" s="483"/>
      <c r="CA193" s="483"/>
      <c r="CB193" s="483"/>
      <c r="CC193" s="483"/>
      <c r="CD193" s="483"/>
      <c r="CE193" s="483"/>
      <c r="CF193" s="483"/>
      <c r="CG193" s="483"/>
      <c r="CH193" s="483"/>
      <c r="CI193" s="483"/>
      <c r="CJ193" s="483"/>
      <c r="CK193" s="483"/>
      <c r="CL193" s="483"/>
      <c r="CM193" s="483"/>
      <c r="CN193" s="483"/>
      <c r="CO193" s="483"/>
      <c r="CP193" s="483"/>
      <c r="CQ193" s="483"/>
      <c r="CR193" s="483"/>
      <c r="CS193" s="483"/>
      <c r="CT193" s="483"/>
      <c r="CU193" s="483"/>
      <c r="CV193" s="483"/>
      <c r="CW193" s="483"/>
      <c r="CX193" s="483"/>
      <c r="CY193" s="483"/>
      <c r="CZ193" s="483"/>
      <c r="DA193" s="483"/>
      <c r="DB193" s="483"/>
      <c r="DC193" s="483"/>
      <c r="DD193" s="483"/>
      <c r="DE193" s="483"/>
      <c r="DF193" s="483"/>
      <c r="DG193" s="483"/>
      <c r="DH193" s="483"/>
      <c r="DI193" s="483"/>
      <c r="DJ193" s="483"/>
      <c r="DK193" s="483"/>
      <c r="DL193" s="483"/>
      <c r="DM193" s="483"/>
      <c r="DN193" s="483"/>
      <c r="DO193" s="483"/>
      <c r="DP193" s="483"/>
      <c r="DQ193" s="483"/>
      <c r="DR193" s="483"/>
      <c r="DS193" s="483"/>
      <c r="DT193" s="483"/>
      <c r="DU193" s="483"/>
      <c r="DV193" s="483"/>
      <c r="DW193" s="483"/>
      <c r="DX193" s="483"/>
      <c r="DY193" s="483"/>
      <c r="DZ193" s="483"/>
      <c r="EA193" s="483"/>
      <c r="EB193" s="483"/>
      <c r="EC193" s="483"/>
      <c r="ED193" s="483"/>
      <c r="EE193" s="483"/>
      <c r="EF193" s="483"/>
      <c r="EG193" s="483"/>
      <c r="EH193" s="483"/>
      <c r="EI193" s="483"/>
      <c r="EJ193" s="483"/>
      <c r="EK193" s="483"/>
      <c r="EL193" s="483"/>
      <c r="EM193" s="483"/>
      <c r="EN193" s="483"/>
      <c r="EO193" s="483"/>
      <c r="EP193" s="483"/>
      <c r="EQ193" s="483"/>
      <c r="ER193" s="483"/>
      <c r="ES193" s="483"/>
      <c r="ET193" s="483"/>
      <c r="EU193" s="483"/>
      <c r="EV193" s="483"/>
      <c r="EW193" s="483"/>
      <c r="EX193" s="483"/>
      <c r="EY193" s="483"/>
      <c r="EZ193" s="483"/>
      <c r="FA193" s="483"/>
      <c r="FB193" s="483"/>
      <c r="FC193" s="483"/>
      <c r="FD193" s="483"/>
      <c r="FE193" s="483"/>
      <c r="FF193" s="483"/>
      <c r="FG193" s="483"/>
      <c r="FH193" s="483"/>
      <c r="FI193" s="483"/>
      <c r="FJ193" s="483"/>
      <c r="FK193" s="483"/>
      <c r="FL193" s="483"/>
      <c r="FM193" s="483"/>
      <c r="FN193" s="483"/>
      <c r="FO193" s="483"/>
      <c r="FP193" s="483"/>
      <c r="FQ193" s="483"/>
      <c r="FR193" s="483"/>
      <c r="FS193" s="483"/>
      <c r="FT193" s="483"/>
      <c r="FU193" s="483"/>
      <c r="FV193" s="483"/>
      <c r="FW193" s="483"/>
      <c r="FX193" s="483"/>
      <c r="FY193" s="483"/>
      <c r="FZ193" s="483"/>
      <c r="GA193" s="483"/>
      <c r="GB193" s="483"/>
      <c r="GC193" s="483"/>
      <c r="GD193" s="483"/>
      <c r="GE193" s="483"/>
      <c r="GF193" s="483"/>
      <c r="GG193" s="483"/>
      <c r="GH193" s="483"/>
      <c r="GI193" s="483"/>
      <c r="GJ193" s="483"/>
      <c r="GK193" s="483"/>
      <c r="GL193" s="483"/>
      <c r="GM193" s="483"/>
      <c r="GN193" s="483"/>
      <c r="GO193" s="483"/>
      <c r="GP193" s="483"/>
      <c r="GQ193" s="483"/>
      <c r="GR193" s="483"/>
      <c r="GS193" s="483"/>
      <c r="GT193" s="483"/>
      <c r="GU193" s="483"/>
      <c r="GV193" s="483"/>
      <c r="GW193" s="483"/>
      <c r="GX193" s="483"/>
      <c r="GY193" s="483"/>
      <c r="GZ193" s="483"/>
      <c r="HA193" s="483"/>
      <c r="HB193" s="483"/>
      <c r="HC193" s="483"/>
      <c r="HD193" s="483"/>
      <c r="HE193" s="483"/>
      <c r="HF193" s="483"/>
      <c r="HG193" s="483"/>
      <c r="HH193" s="483"/>
      <c r="HI193" s="483"/>
      <c r="HJ193" s="483"/>
      <c r="HK193" s="483"/>
      <c r="HL193" s="483"/>
      <c r="HM193" s="483"/>
      <c r="HN193" s="483"/>
      <c r="HO193" s="483"/>
      <c r="HP193" s="483"/>
      <c r="HQ193" s="483"/>
      <c r="HR193" s="483"/>
      <c r="HS193" s="483"/>
      <c r="HT193" s="483"/>
      <c r="HU193" s="483"/>
      <c r="HV193" s="483"/>
      <c r="HW193" s="483"/>
      <c r="HX193" s="483"/>
      <c r="HY193" s="483"/>
      <c r="HZ193" s="483"/>
      <c r="IA193" s="483"/>
      <c r="IB193" s="483"/>
      <c r="IC193" s="483"/>
      <c r="ID193" s="483"/>
      <c r="IE193" s="483"/>
      <c r="IF193" s="483"/>
      <c r="IG193" s="483"/>
      <c r="IH193" s="483"/>
      <c r="II193" s="483"/>
      <c r="IJ193" s="483"/>
      <c r="IK193" s="483"/>
      <c r="IL193" s="483"/>
      <c r="IM193" s="483"/>
      <c r="IN193" s="483"/>
      <c r="IO193" s="483"/>
      <c r="IP193" s="483"/>
      <c r="IQ193" s="483"/>
      <c r="IR193" s="483"/>
      <c r="IS193" s="483"/>
      <c r="IT193" s="483"/>
      <c r="IU193" s="483"/>
      <c r="IV193" s="483"/>
      <c r="IW193" s="483"/>
      <c r="IX193" s="483"/>
      <c r="IY193" s="483"/>
      <c r="IZ193" s="483"/>
    </row>
    <row r="194" spans="1:260" s="616" customFormat="1" ht="20.100000000000001" customHeight="1">
      <c r="A194" s="419"/>
      <c r="B194" s="420"/>
      <c r="C194" s="420" t="str">
        <f t="shared" si="55"/>
        <v>*PDR1811-0067*</v>
      </c>
      <c r="D194" s="421" t="s">
        <v>1723</v>
      </c>
      <c r="E194" s="419" t="s">
        <v>1722</v>
      </c>
      <c r="F194" s="419"/>
      <c r="G194" s="421" t="s">
        <v>1418</v>
      </c>
      <c r="H194" s="422" t="s">
        <v>1310</v>
      </c>
      <c r="I194" s="422" t="s">
        <v>1417</v>
      </c>
      <c r="J194" s="419">
        <v>500</v>
      </c>
      <c r="K194" s="420">
        <v>43400</v>
      </c>
      <c r="L194" s="422" t="s">
        <v>1614</v>
      </c>
      <c r="M194" s="425" t="s">
        <v>1582</v>
      </c>
      <c r="N194" s="421"/>
      <c r="O194" s="425" t="s">
        <v>1291</v>
      </c>
      <c r="P194" s="422"/>
      <c r="Q194" s="422"/>
      <c r="R194" s="420">
        <v>43396</v>
      </c>
      <c r="S194" s="419">
        <v>503</v>
      </c>
      <c r="T194" s="419"/>
      <c r="U194" s="421" t="s">
        <v>1502</v>
      </c>
      <c r="V194" s="419"/>
      <c r="W194" s="424"/>
      <c r="X194" s="642" t="s">
        <v>11</v>
      </c>
      <c r="Y194" s="638" t="s">
        <v>1312</v>
      </c>
      <c r="Z194" s="421">
        <v>380</v>
      </c>
      <c r="AA194" s="426">
        <v>1269</v>
      </c>
      <c r="AB194" s="427">
        <f t="shared" si="56"/>
        <v>20.03</v>
      </c>
      <c r="AC194" s="427" t="e">
        <f>AB194+AC193</f>
        <v>#REF!</v>
      </c>
      <c r="AD194" s="428" t="e">
        <f t="shared" si="57"/>
        <v>#REF!</v>
      </c>
      <c r="AE194" s="429" t="e">
        <f t="shared" si="58"/>
        <v>#REF!</v>
      </c>
      <c r="AF194" s="428" t="e">
        <f t="shared" si="59"/>
        <v>#REF!</v>
      </c>
      <c r="AG194" s="430" t="s">
        <v>1330</v>
      </c>
      <c r="AH194" s="597" t="s">
        <v>2</v>
      </c>
      <c r="AI194" s="605">
        <v>100</v>
      </c>
      <c r="AJ194" s="605">
        <v>15</v>
      </c>
      <c r="AK194" s="605">
        <v>20</v>
      </c>
      <c r="AL194" s="605" t="s">
        <v>1657</v>
      </c>
      <c r="AM194" s="483"/>
      <c r="AN194" s="483"/>
      <c r="AO194" s="483"/>
      <c r="AP194" s="483"/>
      <c r="AQ194" s="483"/>
      <c r="AR194" s="483"/>
      <c r="AS194" s="483"/>
      <c r="AT194" s="483"/>
      <c r="AU194" s="483"/>
      <c r="AV194" s="483"/>
      <c r="AW194" s="483"/>
      <c r="AX194" s="483"/>
      <c r="AY194" s="483"/>
      <c r="AZ194" s="483"/>
      <c r="BA194" s="483"/>
      <c r="BB194" s="483"/>
      <c r="BC194" s="483"/>
      <c r="BD194" s="483"/>
      <c r="BE194" s="483"/>
      <c r="BF194" s="483"/>
      <c r="BG194" s="483"/>
      <c r="BH194" s="483"/>
      <c r="BI194" s="483"/>
      <c r="BJ194" s="483"/>
      <c r="BK194" s="483"/>
      <c r="BL194" s="483"/>
      <c r="BM194" s="483"/>
      <c r="BN194" s="483"/>
      <c r="BO194" s="483"/>
      <c r="BP194" s="483"/>
      <c r="BQ194" s="483"/>
      <c r="BR194" s="483"/>
      <c r="BS194" s="483"/>
      <c r="BT194" s="483"/>
      <c r="BU194" s="483"/>
      <c r="BV194" s="483"/>
      <c r="BW194" s="483"/>
      <c r="BX194" s="483"/>
      <c r="BY194" s="483"/>
      <c r="BZ194" s="483"/>
      <c r="CA194" s="483"/>
      <c r="CB194" s="483"/>
      <c r="CC194" s="483"/>
      <c r="CD194" s="483"/>
      <c r="CE194" s="483"/>
      <c r="CF194" s="483"/>
      <c r="CG194" s="483"/>
      <c r="CH194" s="483"/>
      <c r="CI194" s="483"/>
      <c r="CJ194" s="483"/>
      <c r="CK194" s="483"/>
      <c r="CL194" s="483"/>
      <c r="CM194" s="483"/>
      <c r="CN194" s="483"/>
      <c r="CO194" s="483"/>
      <c r="CP194" s="483"/>
      <c r="CQ194" s="483"/>
      <c r="CR194" s="483"/>
      <c r="CS194" s="483"/>
      <c r="CT194" s="483"/>
      <c r="CU194" s="483"/>
      <c r="CV194" s="483"/>
      <c r="CW194" s="483"/>
      <c r="CX194" s="483"/>
      <c r="CY194" s="483"/>
      <c r="CZ194" s="483"/>
      <c r="DA194" s="483"/>
      <c r="DB194" s="483"/>
      <c r="DC194" s="483"/>
      <c r="DD194" s="483"/>
      <c r="DE194" s="483"/>
      <c r="DF194" s="483"/>
      <c r="DG194" s="483"/>
      <c r="DH194" s="483"/>
      <c r="DI194" s="483"/>
      <c r="DJ194" s="483"/>
      <c r="DK194" s="483"/>
      <c r="DL194" s="483"/>
      <c r="DM194" s="483"/>
      <c r="DN194" s="483"/>
      <c r="DO194" s="483"/>
      <c r="DP194" s="483"/>
      <c r="DQ194" s="483"/>
      <c r="DR194" s="483"/>
      <c r="DS194" s="483"/>
      <c r="DT194" s="483"/>
      <c r="DU194" s="483"/>
      <c r="DV194" s="483"/>
      <c r="DW194" s="483"/>
      <c r="DX194" s="483"/>
      <c r="DY194" s="483"/>
      <c r="DZ194" s="483"/>
      <c r="EA194" s="483"/>
      <c r="EB194" s="483"/>
      <c r="EC194" s="483"/>
      <c r="ED194" s="483"/>
      <c r="EE194" s="483"/>
      <c r="EF194" s="483"/>
      <c r="EG194" s="483"/>
      <c r="EH194" s="483"/>
      <c r="EI194" s="483"/>
      <c r="EJ194" s="483"/>
      <c r="EK194" s="483"/>
      <c r="EL194" s="483"/>
      <c r="EM194" s="483"/>
      <c r="EN194" s="483"/>
      <c r="EO194" s="483"/>
      <c r="EP194" s="483"/>
      <c r="EQ194" s="483"/>
      <c r="ER194" s="483"/>
      <c r="ES194" s="483"/>
      <c r="ET194" s="483"/>
      <c r="EU194" s="483"/>
      <c r="EV194" s="483"/>
      <c r="EW194" s="483"/>
      <c r="EX194" s="483"/>
      <c r="EY194" s="483"/>
      <c r="EZ194" s="483"/>
      <c r="FA194" s="483"/>
      <c r="FB194" s="483"/>
      <c r="FC194" s="483"/>
      <c r="FD194" s="483"/>
      <c r="FE194" s="483"/>
      <c r="FF194" s="483"/>
      <c r="FG194" s="483"/>
      <c r="FH194" s="483"/>
      <c r="FI194" s="483"/>
      <c r="FJ194" s="483"/>
      <c r="FK194" s="483"/>
      <c r="FL194" s="483"/>
      <c r="FM194" s="483"/>
      <c r="FN194" s="483"/>
      <c r="FO194" s="483"/>
      <c r="FP194" s="483"/>
      <c r="FQ194" s="483"/>
      <c r="FR194" s="483"/>
      <c r="FS194" s="483"/>
      <c r="FT194" s="483"/>
      <c r="FU194" s="483"/>
      <c r="FV194" s="483"/>
      <c r="FW194" s="483"/>
      <c r="FX194" s="483"/>
      <c r="FY194" s="483"/>
      <c r="FZ194" s="483"/>
      <c r="GA194" s="483"/>
      <c r="GB194" s="483"/>
      <c r="GC194" s="483"/>
      <c r="GD194" s="483"/>
      <c r="GE194" s="483"/>
      <c r="GF194" s="483"/>
      <c r="GG194" s="483"/>
      <c r="GH194" s="483"/>
      <c r="GI194" s="483"/>
      <c r="GJ194" s="483"/>
      <c r="GK194" s="483"/>
      <c r="GL194" s="483"/>
      <c r="GM194" s="483"/>
      <c r="GN194" s="483"/>
      <c r="GO194" s="483"/>
      <c r="GP194" s="483"/>
      <c r="GQ194" s="483"/>
      <c r="GR194" s="483"/>
      <c r="GS194" s="483"/>
      <c r="GT194" s="483"/>
      <c r="GU194" s="483"/>
      <c r="GV194" s="483"/>
      <c r="GW194" s="483"/>
      <c r="GX194" s="483"/>
      <c r="GY194" s="483"/>
      <c r="GZ194" s="483"/>
      <c r="HA194" s="483"/>
      <c r="HB194" s="483"/>
      <c r="HC194" s="483"/>
      <c r="HD194" s="483"/>
      <c r="HE194" s="483"/>
      <c r="HF194" s="483"/>
      <c r="HG194" s="483"/>
      <c r="HH194" s="483"/>
      <c r="HI194" s="483"/>
      <c r="HJ194" s="483"/>
      <c r="HK194" s="483"/>
      <c r="HL194" s="483"/>
      <c r="HM194" s="483"/>
      <c r="HN194" s="483"/>
      <c r="HO194" s="483"/>
      <c r="HP194" s="483"/>
      <c r="HQ194" s="483"/>
      <c r="HR194" s="483"/>
      <c r="HS194" s="483"/>
      <c r="HT194" s="483"/>
      <c r="HU194" s="483"/>
      <c r="HV194" s="483"/>
      <c r="HW194" s="483"/>
      <c r="HX194" s="483"/>
      <c r="HY194" s="483"/>
      <c r="HZ194" s="483"/>
      <c r="IA194" s="483"/>
      <c r="IB194" s="483"/>
      <c r="IC194" s="483"/>
      <c r="ID194" s="483"/>
      <c r="IE194" s="483"/>
      <c r="IF194" s="483"/>
      <c r="IG194" s="483"/>
      <c r="IH194" s="483"/>
      <c r="II194" s="483"/>
      <c r="IJ194" s="483"/>
      <c r="IK194" s="483"/>
      <c r="IL194" s="483"/>
      <c r="IM194" s="483"/>
      <c r="IN194" s="483"/>
      <c r="IO194" s="483"/>
      <c r="IP194" s="483"/>
      <c r="IQ194" s="483"/>
      <c r="IR194" s="483"/>
      <c r="IS194" s="483"/>
      <c r="IT194" s="483"/>
      <c r="IU194" s="483"/>
      <c r="IV194" s="483"/>
      <c r="IW194" s="483"/>
      <c r="IX194" s="483"/>
      <c r="IY194" s="483"/>
      <c r="IZ194" s="483"/>
    </row>
    <row r="195" spans="1:260" s="616" customFormat="1" ht="20.100000000000001" customHeight="1">
      <c r="A195" s="419" t="s">
        <v>1754</v>
      </c>
      <c r="B195" s="420"/>
      <c r="C195" s="420" t="str">
        <f t="shared" si="55"/>
        <v>*PDR1811-0061*</v>
      </c>
      <c r="D195" s="421" t="s">
        <v>1729</v>
      </c>
      <c r="E195" s="419" t="s">
        <v>1722</v>
      </c>
      <c r="F195" s="419"/>
      <c r="G195" s="421" t="s">
        <v>1435</v>
      </c>
      <c r="H195" s="422" t="s">
        <v>1310</v>
      </c>
      <c r="I195" s="422" t="s">
        <v>1434</v>
      </c>
      <c r="J195" s="419">
        <v>500</v>
      </c>
      <c r="K195" s="420">
        <v>43400</v>
      </c>
      <c r="L195" s="422" t="s">
        <v>1614</v>
      </c>
      <c r="M195" s="425" t="s">
        <v>1433</v>
      </c>
      <c r="N195" s="421"/>
      <c r="O195" s="425" t="s">
        <v>1291</v>
      </c>
      <c r="P195" s="422"/>
      <c r="Q195" s="422"/>
      <c r="R195" s="420">
        <v>43396</v>
      </c>
      <c r="S195" s="419">
        <v>503</v>
      </c>
      <c r="T195" s="419"/>
      <c r="U195" s="421" t="s">
        <v>1502</v>
      </c>
      <c r="V195" s="419"/>
      <c r="W195" s="424"/>
      <c r="X195" s="642" t="s">
        <v>11</v>
      </c>
      <c r="Y195" s="638" t="s">
        <v>1312</v>
      </c>
      <c r="Z195" s="421">
        <v>380</v>
      </c>
      <c r="AA195" s="426">
        <v>1269</v>
      </c>
      <c r="AB195" s="427">
        <f t="shared" si="56"/>
        <v>20.03</v>
      </c>
      <c r="AC195" s="427" t="e">
        <f>AB195+#REF!</f>
        <v>#REF!</v>
      </c>
      <c r="AD195" s="428" t="e">
        <f t="shared" si="57"/>
        <v>#REF!</v>
      </c>
      <c r="AE195" s="429" t="e">
        <f t="shared" si="58"/>
        <v>#REF!</v>
      </c>
      <c r="AF195" s="428" t="e">
        <f t="shared" si="59"/>
        <v>#REF!</v>
      </c>
      <c r="AG195" s="430" t="s">
        <v>1330</v>
      </c>
      <c r="AH195" s="639" t="s">
        <v>2</v>
      </c>
      <c r="AI195" s="605">
        <v>100</v>
      </c>
      <c r="AJ195" s="605">
        <v>15</v>
      </c>
      <c r="AK195" s="605">
        <v>20</v>
      </c>
      <c r="AL195" s="605" t="s">
        <v>1631</v>
      </c>
      <c r="AM195" s="483"/>
      <c r="AN195" s="483"/>
      <c r="AO195" s="483"/>
      <c r="AP195" s="483"/>
      <c r="AQ195" s="483"/>
      <c r="AR195" s="483"/>
      <c r="AS195" s="483"/>
      <c r="AT195" s="483"/>
      <c r="AU195" s="483"/>
      <c r="AV195" s="483"/>
      <c r="AW195" s="483"/>
      <c r="AX195" s="483"/>
      <c r="AY195" s="483"/>
      <c r="AZ195" s="483"/>
      <c r="BA195" s="483"/>
      <c r="BB195" s="483"/>
      <c r="BC195" s="483"/>
      <c r="BD195" s="483"/>
      <c r="BE195" s="483"/>
      <c r="BF195" s="483"/>
      <c r="BG195" s="483"/>
      <c r="BH195" s="483"/>
      <c r="BI195" s="483"/>
      <c r="BJ195" s="483"/>
      <c r="BK195" s="483"/>
      <c r="BL195" s="483"/>
      <c r="BM195" s="483"/>
      <c r="BN195" s="483"/>
      <c r="BO195" s="483"/>
      <c r="BP195" s="483"/>
      <c r="BQ195" s="483"/>
      <c r="BR195" s="483"/>
      <c r="BS195" s="483"/>
      <c r="BT195" s="483"/>
      <c r="BU195" s="483"/>
      <c r="BV195" s="483"/>
      <c r="BW195" s="483"/>
      <c r="BX195" s="483"/>
      <c r="BY195" s="483"/>
      <c r="BZ195" s="483"/>
      <c r="CA195" s="483"/>
      <c r="CB195" s="483"/>
      <c r="CC195" s="483"/>
      <c r="CD195" s="483"/>
      <c r="CE195" s="483"/>
      <c r="CF195" s="483"/>
      <c r="CG195" s="483"/>
      <c r="CH195" s="483"/>
      <c r="CI195" s="483"/>
      <c r="CJ195" s="483"/>
      <c r="CK195" s="483"/>
      <c r="CL195" s="483"/>
      <c r="CM195" s="483"/>
      <c r="CN195" s="483"/>
      <c r="CO195" s="483"/>
      <c r="CP195" s="483"/>
      <c r="CQ195" s="483"/>
      <c r="CR195" s="483"/>
      <c r="CS195" s="483"/>
      <c r="CT195" s="483"/>
      <c r="CU195" s="483"/>
      <c r="CV195" s="483"/>
      <c r="CW195" s="483"/>
      <c r="CX195" s="483"/>
      <c r="CY195" s="483"/>
      <c r="CZ195" s="483"/>
      <c r="DA195" s="483"/>
      <c r="DB195" s="483"/>
      <c r="DC195" s="483"/>
      <c r="DD195" s="483"/>
      <c r="DE195" s="483"/>
      <c r="DF195" s="483"/>
      <c r="DG195" s="483"/>
      <c r="DH195" s="483"/>
      <c r="DI195" s="483"/>
      <c r="DJ195" s="483"/>
      <c r="DK195" s="483"/>
      <c r="DL195" s="483"/>
      <c r="DM195" s="483"/>
      <c r="DN195" s="483"/>
      <c r="DO195" s="483"/>
      <c r="DP195" s="483"/>
      <c r="DQ195" s="483"/>
      <c r="DR195" s="483"/>
      <c r="DS195" s="483"/>
      <c r="DT195" s="483"/>
      <c r="DU195" s="483"/>
      <c r="DV195" s="483"/>
      <c r="DW195" s="483"/>
      <c r="DX195" s="483"/>
      <c r="DY195" s="483"/>
      <c r="DZ195" s="483"/>
      <c r="EA195" s="483"/>
      <c r="EB195" s="483"/>
      <c r="EC195" s="483"/>
      <c r="ED195" s="483"/>
      <c r="EE195" s="483"/>
      <c r="EF195" s="483"/>
      <c r="EG195" s="483"/>
      <c r="EH195" s="483"/>
      <c r="EI195" s="483"/>
      <c r="EJ195" s="483"/>
      <c r="EK195" s="483"/>
      <c r="EL195" s="483"/>
      <c r="EM195" s="483"/>
      <c r="EN195" s="483"/>
      <c r="EO195" s="483"/>
      <c r="EP195" s="483"/>
      <c r="EQ195" s="483"/>
      <c r="ER195" s="483"/>
      <c r="ES195" s="483"/>
      <c r="ET195" s="483"/>
      <c r="EU195" s="483"/>
      <c r="EV195" s="483"/>
      <c r="EW195" s="483"/>
      <c r="EX195" s="483"/>
      <c r="EY195" s="483"/>
      <c r="EZ195" s="483"/>
      <c r="FA195" s="483"/>
      <c r="FB195" s="483"/>
      <c r="FC195" s="483"/>
      <c r="FD195" s="483"/>
      <c r="FE195" s="483"/>
      <c r="FF195" s="483"/>
      <c r="FG195" s="483"/>
      <c r="FH195" s="483"/>
      <c r="FI195" s="483"/>
      <c r="FJ195" s="483"/>
      <c r="FK195" s="483"/>
      <c r="FL195" s="483"/>
      <c r="FM195" s="483"/>
      <c r="FN195" s="483"/>
      <c r="FO195" s="483"/>
      <c r="FP195" s="483"/>
      <c r="FQ195" s="483"/>
      <c r="FR195" s="483"/>
      <c r="FS195" s="483"/>
      <c r="FT195" s="483"/>
      <c r="FU195" s="483"/>
      <c r="FV195" s="483"/>
      <c r="FW195" s="483"/>
      <c r="FX195" s="483"/>
      <c r="FY195" s="483"/>
      <c r="FZ195" s="483"/>
      <c r="GA195" s="483"/>
      <c r="GB195" s="483"/>
      <c r="GC195" s="483"/>
      <c r="GD195" s="483"/>
      <c r="GE195" s="483"/>
      <c r="GF195" s="483"/>
      <c r="GG195" s="483"/>
      <c r="GH195" s="483"/>
      <c r="GI195" s="483"/>
      <c r="GJ195" s="483"/>
      <c r="GK195" s="483"/>
      <c r="GL195" s="483"/>
      <c r="GM195" s="483"/>
      <c r="GN195" s="483"/>
      <c r="GO195" s="483"/>
      <c r="GP195" s="483"/>
      <c r="GQ195" s="483"/>
      <c r="GR195" s="483"/>
      <c r="GS195" s="483"/>
      <c r="GT195" s="483"/>
      <c r="GU195" s="483"/>
      <c r="GV195" s="483"/>
      <c r="GW195" s="483"/>
      <c r="GX195" s="483"/>
      <c r="GY195" s="483"/>
      <c r="GZ195" s="483"/>
      <c r="HA195" s="483"/>
      <c r="HB195" s="483"/>
      <c r="HC195" s="483"/>
      <c r="HD195" s="483"/>
      <c r="HE195" s="483"/>
      <c r="HF195" s="483"/>
      <c r="HG195" s="483"/>
      <c r="HH195" s="483"/>
      <c r="HI195" s="483"/>
      <c r="HJ195" s="483"/>
      <c r="HK195" s="483"/>
      <c r="HL195" s="483"/>
      <c r="HM195" s="483"/>
      <c r="HN195" s="483"/>
      <c r="HO195" s="483"/>
      <c r="HP195" s="483"/>
      <c r="HQ195" s="483"/>
      <c r="HR195" s="483"/>
      <c r="HS195" s="483"/>
      <c r="HT195" s="483"/>
      <c r="HU195" s="483"/>
      <c r="HV195" s="483"/>
      <c r="HW195" s="483"/>
      <c r="HX195" s="483"/>
      <c r="HY195" s="483"/>
      <c r="HZ195" s="483"/>
      <c r="IA195" s="483"/>
      <c r="IB195" s="483"/>
      <c r="IC195" s="483"/>
      <c r="ID195" s="483"/>
      <c r="IE195" s="483"/>
      <c r="IF195" s="483"/>
      <c r="IG195" s="483"/>
      <c r="IH195" s="483"/>
      <c r="II195" s="483"/>
      <c r="IJ195" s="483"/>
      <c r="IK195" s="483"/>
      <c r="IL195" s="483"/>
      <c r="IM195" s="483"/>
      <c r="IN195" s="483"/>
      <c r="IO195" s="483"/>
      <c r="IP195" s="483"/>
      <c r="IQ195" s="483"/>
      <c r="IR195" s="483"/>
      <c r="IS195" s="483"/>
      <c r="IT195" s="483"/>
      <c r="IU195" s="483"/>
      <c r="IV195" s="483"/>
      <c r="IW195" s="483"/>
      <c r="IX195" s="483"/>
      <c r="IY195" s="483"/>
      <c r="IZ195" s="483"/>
    </row>
    <row r="196" spans="1:260" s="616" customFormat="1" ht="20.100000000000001" customHeight="1">
      <c r="A196" s="419"/>
      <c r="B196" s="420"/>
      <c r="C196" s="420" t="str">
        <f t="shared" si="55"/>
        <v>*PDR1811-0062*</v>
      </c>
      <c r="D196" s="421" t="s">
        <v>1728</v>
      </c>
      <c r="E196" s="419" t="s">
        <v>1722</v>
      </c>
      <c r="F196" s="419"/>
      <c r="G196" s="421" t="s">
        <v>1432</v>
      </c>
      <c r="H196" s="422" t="s">
        <v>1310</v>
      </c>
      <c r="I196" s="422" t="s">
        <v>1431</v>
      </c>
      <c r="J196" s="419">
        <v>500</v>
      </c>
      <c r="K196" s="420">
        <v>43400</v>
      </c>
      <c r="L196" s="422" t="s">
        <v>1614</v>
      </c>
      <c r="M196" s="425" t="s">
        <v>1430</v>
      </c>
      <c r="N196" s="421"/>
      <c r="O196" s="425" t="s">
        <v>1291</v>
      </c>
      <c r="P196" s="422"/>
      <c r="Q196" s="422"/>
      <c r="R196" s="420">
        <v>43396</v>
      </c>
      <c r="S196" s="419">
        <v>503</v>
      </c>
      <c r="T196" s="419"/>
      <c r="U196" s="421" t="s">
        <v>1502</v>
      </c>
      <c r="V196" s="419"/>
      <c r="W196" s="424"/>
      <c r="X196" s="642" t="s">
        <v>11</v>
      </c>
      <c r="Y196" s="638" t="s">
        <v>1312</v>
      </c>
      <c r="Z196" s="421">
        <v>380</v>
      </c>
      <c r="AA196" s="426">
        <v>1269</v>
      </c>
      <c r="AB196" s="427">
        <f t="shared" si="56"/>
        <v>20.03</v>
      </c>
      <c r="AC196" s="427" t="e">
        <f>AB196+AC195</f>
        <v>#REF!</v>
      </c>
      <c r="AD196" s="428" t="e">
        <f t="shared" si="57"/>
        <v>#REF!</v>
      </c>
      <c r="AE196" s="429" t="e">
        <f t="shared" si="58"/>
        <v>#REF!</v>
      </c>
      <c r="AF196" s="428" t="e">
        <f t="shared" si="59"/>
        <v>#REF!</v>
      </c>
      <c r="AG196" s="430" t="s">
        <v>1330</v>
      </c>
      <c r="AH196" s="639" t="s">
        <v>2</v>
      </c>
      <c r="AI196" s="605">
        <v>100</v>
      </c>
      <c r="AJ196" s="605">
        <v>15</v>
      </c>
      <c r="AK196" s="605">
        <v>20</v>
      </c>
      <c r="AL196" s="605" t="s">
        <v>1659</v>
      </c>
      <c r="AM196" s="483"/>
      <c r="AN196" s="483"/>
      <c r="AO196" s="483"/>
      <c r="AP196" s="483"/>
      <c r="AQ196" s="483"/>
      <c r="AR196" s="483"/>
      <c r="AS196" s="483"/>
      <c r="AT196" s="483"/>
      <c r="AU196" s="483"/>
      <c r="AV196" s="483"/>
      <c r="AW196" s="483"/>
      <c r="AX196" s="483"/>
      <c r="AY196" s="483"/>
      <c r="AZ196" s="483"/>
      <c r="BA196" s="483"/>
      <c r="BB196" s="483"/>
      <c r="BC196" s="483"/>
      <c r="BD196" s="483"/>
      <c r="BE196" s="483"/>
      <c r="BF196" s="483"/>
      <c r="BG196" s="483"/>
      <c r="BH196" s="483"/>
      <c r="BI196" s="483"/>
      <c r="BJ196" s="483"/>
      <c r="BK196" s="483"/>
      <c r="BL196" s="483"/>
      <c r="BM196" s="483"/>
      <c r="BN196" s="483"/>
      <c r="BO196" s="483"/>
      <c r="BP196" s="483"/>
      <c r="BQ196" s="483"/>
      <c r="BR196" s="483"/>
      <c r="BS196" s="483"/>
      <c r="BT196" s="483"/>
      <c r="BU196" s="483"/>
      <c r="BV196" s="483"/>
      <c r="BW196" s="483"/>
      <c r="BX196" s="483"/>
      <c r="BY196" s="483"/>
      <c r="BZ196" s="483"/>
      <c r="CA196" s="483"/>
      <c r="CB196" s="483"/>
      <c r="CC196" s="483"/>
      <c r="CD196" s="483"/>
      <c r="CE196" s="483"/>
      <c r="CF196" s="483"/>
      <c r="CG196" s="483"/>
      <c r="CH196" s="483"/>
      <c r="CI196" s="483"/>
      <c r="CJ196" s="483"/>
      <c r="CK196" s="483"/>
      <c r="CL196" s="483"/>
      <c r="CM196" s="483"/>
      <c r="CN196" s="483"/>
      <c r="CO196" s="483"/>
      <c r="CP196" s="483"/>
      <c r="CQ196" s="483"/>
      <c r="CR196" s="483"/>
      <c r="CS196" s="483"/>
      <c r="CT196" s="483"/>
      <c r="CU196" s="483"/>
      <c r="CV196" s="483"/>
      <c r="CW196" s="483"/>
      <c r="CX196" s="483"/>
      <c r="CY196" s="483"/>
      <c r="CZ196" s="483"/>
      <c r="DA196" s="483"/>
      <c r="DB196" s="483"/>
      <c r="DC196" s="483"/>
      <c r="DD196" s="483"/>
      <c r="DE196" s="483"/>
      <c r="DF196" s="483"/>
      <c r="DG196" s="483"/>
      <c r="DH196" s="483"/>
      <c r="DI196" s="483"/>
      <c r="DJ196" s="483"/>
      <c r="DK196" s="483"/>
      <c r="DL196" s="483"/>
      <c r="DM196" s="483"/>
      <c r="DN196" s="483"/>
      <c r="DO196" s="483"/>
      <c r="DP196" s="483"/>
      <c r="DQ196" s="483"/>
      <c r="DR196" s="483"/>
      <c r="DS196" s="483"/>
      <c r="DT196" s="483"/>
      <c r="DU196" s="483"/>
      <c r="DV196" s="483"/>
      <c r="DW196" s="483"/>
      <c r="DX196" s="483"/>
      <c r="DY196" s="483"/>
      <c r="DZ196" s="483"/>
      <c r="EA196" s="483"/>
      <c r="EB196" s="483"/>
      <c r="EC196" s="483"/>
      <c r="ED196" s="483"/>
      <c r="EE196" s="483"/>
      <c r="EF196" s="483"/>
      <c r="EG196" s="483"/>
      <c r="EH196" s="483"/>
      <c r="EI196" s="483"/>
      <c r="EJ196" s="483"/>
      <c r="EK196" s="483"/>
      <c r="EL196" s="483"/>
      <c r="EM196" s="483"/>
      <c r="EN196" s="483"/>
      <c r="EO196" s="483"/>
      <c r="EP196" s="483"/>
      <c r="EQ196" s="483"/>
      <c r="ER196" s="483"/>
      <c r="ES196" s="483"/>
      <c r="ET196" s="483"/>
      <c r="EU196" s="483"/>
      <c r="EV196" s="483"/>
      <c r="EW196" s="483"/>
      <c r="EX196" s="483"/>
      <c r="EY196" s="483"/>
      <c r="EZ196" s="483"/>
      <c r="FA196" s="483"/>
      <c r="FB196" s="483"/>
      <c r="FC196" s="483"/>
      <c r="FD196" s="483"/>
      <c r="FE196" s="483"/>
      <c r="FF196" s="483"/>
      <c r="FG196" s="483"/>
      <c r="FH196" s="483"/>
      <c r="FI196" s="483"/>
      <c r="FJ196" s="483"/>
      <c r="FK196" s="483"/>
      <c r="FL196" s="483"/>
      <c r="FM196" s="483"/>
      <c r="FN196" s="483"/>
      <c r="FO196" s="483"/>
      <c r="FP196" s="483"/>
      <c r="FQ196" s="483"/>
      <c r="FR196" s="483"/>
      <c r="FS196" s="483"/>
      <c r="FT196" s="483"/>
      <c r="FU196" s="483"/>
      <c r="FV196" s="483"/>
      <c r="FW196" s="483"/>
      <c r="FX196" s="483"/>
      <c r="FY196" s="483"/>
      <c r="FZ196" s="483"/>
      <c r="GA196" s="483"/>
      <c r="GB196" s="483"/>
      <c r="GC196" s="483"/>
      <c r="GD196" s="483"/>
      <c r="GE196" s="483"/>
      <c r="GF196" s="483"/>
      <c r="GG196" s="483"/>
      <c r="GH196" s="483"/>
      <c r="GI196" s="483"/>
      <c r="GJ196" s="483"/>
      <c r="GK196" s="483"/>
      <c r="GL196" s="483"/>
      <c r="GM196" s="483"/>
      <c r="GN196" s="483"/>
      <c r="GO196" s="483"/>
      <c r="GP196" s="483"/>
      <c r="GQ196" s="483"/>
      <c r="GR196" s="483"/>
      <c r="GS196" s="483"/>
      <c r="GT196" s="483"/>
      <c r="GU196" s="483"/>
      <c r="GV196" s="483"/>
      <c r="GW196" s="483"/>
      <c r="GX196" s="483"/>
      <c r="GY196" s="483"/>
      <c r="GZ196" s="483"/>
      <c r="HA196" s="483"/>
      <c r="HB196" s="483"/>
      <c r="HC196" s="483"/>
      <c r="HD196" s="483"/>
      <c r="HE196" s="483"/>
      <c r="HF196" s="483"/>
      <c r="HG196" s="483"/>
      <c r="HH196" s="483"/>
      <c r="HI196" s="483"/>
      <c r="HJ196" s="483"/>
      <c r="HK196" s="483"/>
      <c r="HL196" s="483"/>
      <c r="HM196" s="483"/>
      <c r="HN196" s="483"/>
      <c r="HO196" s="483"/>
      <c r="HP196" s="483"/>
      <c r="HQ196" s="483"/>
      <c r="HR196" s="483"/>
      <c r="HS196" s="483"/>
      <c r="HT196" s="483"/>
      <c r="HU196" s="483"/>
      <c r="HV196" s="483"/>
      <c r="HW196" s="483"/>
      <c r="HX196" s="483"/>
      <c r="HY196" s="483"/>
      <c r="HZ196" s="483"/>
      <c r="IA196" s="483"/>
      <c r="IB196" s="483"/>
      <c r="IC196" s="483"/>
      <c r="ID196" s="483"/>
      <c r="IE196" s="483"/>
      <c r="IF196" s="483"/>
      <c r="IG196" s="483"/>
      <c r="IH196" s="483"/>
      <c r="II196" s="483"/>
      <c r="IJ196" s="483"/>
      <c r="IK196" s="483"/>
      <c r="IL196" s="483"/>
      <c r="IM196" s="483"/>
      <c r="IN196" s="483"/>
      <c r="IO196" s="483"/>
      <c r="IP196" s="483"/>
      <c r="IQ196" s="483"/>
      <c r="IR196" s="483"/>
      <c r="IS196" s="483"/>
      <c r="IT196" s="483"/>
      <c r="IU196" s="483"/>
      <c r="IV196" s="483"/>
      <c r="IW196" s="483"/>
      <c r="IX196" s="483"/>
      <c r="IY196" s="483"/>
      <c r="IZ196" s="483"/>
    </row>
    <row r="197" spans="1:260" s="483" customFormat="1" ht="20.100000000000001" customHeight="1">
      <c r="A197" s="419"/>
      <c r="B197" s="419"/>
      <c r="C197" s="420" t="str">
        <f t="shared" ref="C197:C208" si="60">"*"&amp;D197&amp;"*"</f>
        <v>*PDR1803-0188*</v>
      </c>
      <c r="D197" s="421" t="s">
        <v>1389</v>
      </c>
      <c r="E197" s="419" t="s">
        <v>1388</v>
      </c>
      <c r="F197" s="419"/>
      <c r="G197" s="421" t="s">
        <v>1351</v>
      </c>
      <c r="H197" s="422" t="s">
        <v>1352</v>
      </c>
      <c r="I197" s="422" t="s">
        <v>377</v>
      </c>
      <c r="J197" s="419">
        <v>200</v>
      </c>
      <c r="K197" s="420">
        <v>43174</v>
      </c>
      <c r="L197" s="422" t="s">
        <v>1387</v>
      </c>
      <c r="M197" s="422" t="s">
        <v>1290</v>
      </c>
      <c r="N197" s="422"/>
      <c r="O197" s="605" t="s">
        <v>1291</v>
      </c>
      <c r="P197" s="422"/>
      <c r="Q197" s="422"/>
      <c r="R197" s="420">
        <v>43167</v>
      </c>
      <c r="S197" s="419">
        <v>203</v>
      </c>
      <c r="T197" s="419"/>
      <c r="U197" s="419" t="s">
        <v>1394</v>
      </c>
      <c r="V197" s="419"/>
      <c r="W197" s="424"/>
      <c r="X197" s="642" t="s">
        <v>35</v>
      </c>
      <c r="Y197" s="425" t="s">
        <v>1306</v>
      </c>
      <c r="Z197" s="421">
        <v>700</v>
      </c>
      <c r="AA197" s="426">
        <v>2017</v>
      </c>
      <c r="AB197" s="427"/>
      <c r="AC197" s="427"/>
      <c r="AD197" s="428"/>
      <c r="AE197" s="429"/>
      <c r="AF197" s="428"/>
      <c r="AG197" s="430"/>
      <c r="AH197" s="597" t="s">
        <v>2</v>
      </c>
      <c r="AI197" s="605">
        <v>100</v>
      </c>
      <c r="AJ197" s="605">
        <v>15</v>
      </c>
      <c r="AK197" s="605"/>
      <c r="AL197" s="605" t="s">
        <v>1386</v>
      </c>
    </row>
    <row r="198" spans="1:260" s="641" customFormat="1" ht="20.100000000000001" customHeight="1">
      <c r="A198" s="419"/>
      <c r="B198" s="419"/>
      <c r="C198" s="420" t="str">
        <f t="shared" si="60"/>
        <v>*PDR1802-0587*</v>
      </c>
      <c r="D198" s="421" t="s">
        <v>1341</v>
      </c>
      <c r="E198" s="421" t="s">
        <v>1342</v>
      </c>
      <c r="F198" s="421"/>
      <c r="G198" s="421" t="s">
        <v>1331</v>
      </c>
      <c r="H198" s="422" t="s">
        <v>1332</v>
      </c>
      <c r="I198" s="422" t="s">
        <v>1333</v>
      </c>
      <c r="J198" s="419">
        <v>2100</v>
      </c>
      <c r="K198" s="420">
        <v>43146</v>
      </c>
      <c r="L198" s="422" t="s">
        <v>1334</v>
      </c>
      <c r="M198" s="422" t="s">
        <v>1335</v>
      </c>
      <c r="N198" s="421"/>
      <c r="O198" s="605" t="s">
        <v>1291</v>
      </c>
      <c r="P198" s="640" t="s">
        <v>1390</v>
      </c>
      <c r="R198" s="420">
        <v>43161</v>
      </c>
      <c r="S198" s="419">
        <v>2110</v>
      </c>
      <c r="T198" s="642"/>
      <c r="U198" s="431"/>
      <c r="V198" s="431"/>
      <c r="W198" s="431"/>
      <c r="X198" s="425" t="s">
        <v>35</v>
      </c>
      <c r="Y198" s="422" t="s">
        <v>1336</v>
      </c>
      <c r="Z198" s="426">
        <v>434</v>
      </c>
      <c r="AA198" s="426">
        <v>1185</v>
      </c>
      <c r="AB198" s="427"/>
      <c r="AC198" s="427"/>
      <c r="AD198" s="428"/>
      <c r="AE198" s="429"/>
      <c r="AF198" s="428"/>
      <c r="AG198" s="643" t="s">
        <v>1330</v>
      </c>
      <c r="AH198" s="597" t="s">
        <v>2</v>
      </c>
      <c r="AI198" s="605">
        <v>100</v>
      </c>
      <c r="AJ198" s="605">
        <v>15</v>
      </c>
      <c r="AK198" s="605"/>
      <c r="AL198" s="605" t="s">
        <v>1337</v>
      </c>
    </row>
    <row r="199" spans="1:260" s="616" customFormat="1" ht="20.100000000000001" customHeight="1">
      <c r="A199" s="419"/>
      <c r="B199" s="420"/>
      <c r="C199" s="634" t="str">
        <f t="shared" si="60"/>
        <v>*PDR1810-0721*</v>
      </c>
      <c r="D199" s="421" t="s">
        <v>1738</v>
      </c>
      <c r="E199" s="419" t="s">
        <v>1737</v>
      </c>
      <c r="F199" s="419"/>
      <c r="G199" s="614" t="s">
        <v>1734</v>
      </c>
      <c r="H199" s="422" t="s">
        <v>1407</v>
      </c>
      <c r="I199" s="422" t="s">
        <v>1733</v>
      </c>
      <c r="J199" s="419">
        <v>1680</v>
      </c>
      <c r="K199" s="420">
        <v>43388</v>
      </c>
      <c r="L199" s="422" t="s">
        <v>1371</v>
      </c>
      <c r="M199" s="425" t="s">
        <v>1732</v>
      </c>
      <c r="N199" s="421"/>
      <c r="O199" s="425"/>
      <c r="P199" s="422" t="s">
        <v>207</v>
      </c>
      <c r="Q199" s="422"/>
      <c r="R199" s="420">
        <v>43383</v>
      </c>
      <c r="S199" s="419">
        <v>1687</v>
      </c>
      <c r="T199" s="419"/>
      <c r="U199" s="421" t="s">
        <v>1502</v>
      </c>
      <c r="V199" s="419"/>
      <c r="W199" s="424"/>
      <c r="X199" s="642" t="s">
        <v>12</v>
      </c>
      <c r="Y199" s="425" t="s">
        <v>1304</v>
      </c>
      <c r="Z199" s="421">
        <v>554</v>
      </c>
      <c r="AA199" s="426">
        <v>1805</v>
      </c>
      <c r="AB199" s="427"/>
      <c r="AC199" s="427"/>
      <c r="AD199" s="428"/>
      <c r="AE199" s="429"/>
      <c r="AF199" s="428"/>
      <c r="AG199" s="430" t="s">
        <v>1330</v>
      </c>
      <c r="AH199" s="644" t="s">
        <v>2</v>
      </c>
      <c r="AI199" s="645">
        <v>100</v>
      </c>
      <c r="AJ199" s="645">
        <v>15</v>
      </c>
      <c r="AK199" s="615">
        <v>10</v>
      </c>
      <c r="AL199" s="615" t="s">
        <v>1731</v>
      </c>
    </row>
    <row r="200" spans="1:260" s="483" customFormat="1" ht="20.100000000000001" customHeight="1">
      <c r="A200" s="419"/>
      <c r="B200" s="420"/>
      <c r="C200" s="634" t="str">
        <f t="shared" si="60"/>
        <v>*PDR1811-0082*</v>
      </c>
      <c r="D200" s="421" t="s">
        <v>1736</v>
      </c>
      <c r="E200" s="419" t="s">
        <v>1735</v>
      </c>
      <c r="F200" s="419"/>
      <c r="G200" s="614" t="s">
        <v>1734</v>
      </c>
      <c r="H200" s="422" t="s">
        <v>1407</v>
      </c>
      <c r="I200" s="422" t="s">
        <v>1733</v>
      </c>
      <c r="J200" s="419">
        <v>1665</v>
      </c>
      <c r="K200" s="420">
        <v>43419</v>
      </c>
      <c r="L200" s="422" t="s">
        <v>1371</v>
      </c>
      <c r="M200" s="425" t="s">
        <v>1732</v>
      </c>
      <c r="N200" s="421"/>
      <c r="O200" s="425" t="s">
        <v>1291</v>
      </c>
      <c r="P200" s="422"/>
      <c r="Q200" s="422"/>
      <c r="R200" s="420">
        <v>43416</v>
      </c>
      <c r="S200" s="419">
        <v>1670</v>
      </c>
      <c r="T200" s="419"/>
      <c r="U200" s="421" t="s">
        <v>1502</v>
      </c>
      <c r="V200" s="419"/>
      <c r="W200" s="424"/>
      <c r="X200" s="642" t="s">
        <v>12</v>
      </c>
      <c r="Y200" s="425" t="s">
        <v>1304</v>
      </c>
      <c r="Z200" s="421">
        <v>554</v>
      </c>
      <c r="AA200" s="426">
        <v>1805</v>
      </c>
      <c r="AB200" s="432"/>
      <c r="AC200" s="432"/>
      <c r="AD200" s="430"/>
      <c r="AE200" s="433"/>
      <c r="AF200" s="430"/>
      <c r="AG200" s="430" t="s">
        <v>1330</v>
      </c>
      <c r="AH200" s="597" t="s">
        <v>2</v>
      </c>
      <c r="AI200" s="645">
        <v>100</v>
      </c>
      <c r="AJ200" s="645">
        <v>15</v>
      </c>
      <c r="AK200" s="615">
        <v>10</v>
      </c>
      <c r="AL200" s="615" t="s">
        <v>1731</v>
      </c>
      <c r="AM200" s="616"/>
      <c r="AN200" s="616"/>
      <c r="AO200" s="616"/>
      <c r="AP200" s="616"/>
      <c r="AQ200" s="616"/>
      <c r="AR200" s="616"/>
      <c r="AS200" s="616"/>
      <c r="AT200" s="616"/>
      <c r="AU200" s="616"/>
      <c r="AV200" s="616"/>
      <c r="AW200" s="616"/>
      <c r="AX200" s="616"/>
      <c r="AY200" s="616"/>
      <c r="AZ200" s="616"/>
      <c r="BA200" s="616"/>
      <c r="BB200" s="616"/>
      <c r="BC200" s="616"/>
      <c r="BD200" s="616"/>
      <c r="BE200" s="616"/>
      <c r="BF200" s="616"/>
      <c r="BG200" s="616"/>
      <c r="BH200" s="616"/>
      <c r="BI200" s="616"/>
      <c r="BJ200" s="616"/>
      <c r="BK200" s="616"/>
      <c r="BL200" s="616"/>
      <c r="BM200" s="616"/>
      <c r="BN200" s="616"/>
      <c r="BO200" s="616"/>
      <c r="BP200" s="616"/>
      <c r="BQ200" s="616"/>
      <c r="BR200" s="616"/>
      <c r="BS200" s="616"/>
      <c r="BT200" s="616"/>
      <c r="BU200" s="616"/>
      <c r="BV200" s="616"/>
      <c r="BW200" s="616"/>
      <c r="BX200" s="616"/>
      <c r="BY200" s="616"/>
      <c r="BZ200" s="616"/>
      <c r="CA200" s="616"/>
      <c r="CB200" s="616"/>
      <c r="CC200" s="616"/>
      <c r="CD200" s="616"/>
      <c r="CE200" s="616"/>
      <c r="CF200" s="616"/>
      <c r="CG200" s="616"/>
      <c r="CH200" s="616"/>
      <c r="CI200" s="616"/>
      <c r="CJ200" s="616"/>
      <c r="CK200" s="616"/>
      <c r="CL200" s="616"/>
      <c r="CM200" s="616"/>
      <c r="CN200" s="616"/>
      <c r="CO200" s="616"/>
      <c r="CP200" s="616"/>
      <c r="CQ200" s="616"/>
      <c r="CR200" s="616"/>
      <c r="CS200" s="616"/>
      <c r="CT200" s="616"/>
      <c r="CU200" s="616"/>
      <c r="CV200" s="616"/>
      <c r="CW200" s="616"/>
      <c r="CX200" s="616"/>
      <c r="CY200" s="616"/>
      <c r="CZ200" s="616"/>
      <c r="DA200" s="616"/>
      <c r="DB200" s="616"/>
      <c r="DC200" s="616"/>
      <c r="DD200" s="616"/>
      <c r="DE200" s="616"/>
      <c r="DF200" s="616"/>
      <c r="DG200" s="616"/>
      <c r="DH200" s="616"/>
      <c r="DI200" s="616"/>
      <c r="DJ200" s="616"/>
      <c r="DK200" s="616"/>
      <c r="DL200" s="616"/>
      <c r="DM200" s="616"/>
      <c r="DN200" s="616"/>
      <c r="DO200" s="616"/>
      <c r="DP200" s="616"/>
      <c r="DQ200" s="616"/>
      <c r="DR200" s="616"/>
      <c r="DS200" s="616"/>
      <c r="DT200" s="616"/>
      <c r="DU200" s="616"/>
      <c r="DV200" s="616"/>
      <c r="DW200" s="616"/>
      <c r="DX200" s="616"/>
      <c r="DY200" s="616"/>
      <c r="DZ200" s="616"/>
      <c r="EA200" s="616"/>
      <c r="EB200" s="616"/>
      <c r="EC200" s="616"/>
      <c r="ED200" s="616"/>
      <c r="EE200" s="616"/>
      <c r="EF200" s="616"/>
      <c r="EG200" s="616"/>
      <c r="EH200" s="616"/>
      <c r="EI200" s="616"/>
      <c r="EJ200" s="616"/>
      <c r="EK200" s="616"/>
      <c r="EL200" s="616"/>
      <c r="EM200" s="616"/>
      <c r="EN200" s="616"/>
      <c r="EO200" s="616"/>
      <c r="EP200" s="616"/>
      <c r="EQ200" s="616"/>
      <c r="ER200" s="616"/>
      <c r="ES200" s="616"/>
      <c r="ET200" s="616"/>
      <c r="EU200" s="616"/>
      <c r="EV200" s="616"/>
      <c r="EW200" s="616"/>
      <c r="EX200" s="616"/>
      <c r="EY200" s="616"/>
      <c r="EZ200" s="616"/>
      <c r="FA200" s="616"/>
      <c r="FB200" s="616"/>
      <c r="FC200" s="616"/>
      <c r="FD200" s="616"/>
      <c r="FE200" s="616"/>
      <c r="FF200" s="616"/>
      <c r="FG200" s="616"/>
      <c r="FH200" s="616"/>
      <c r="FI200" s="616"/>
      <c r="FJ200" s="616"/>
      <c r="FK200" s="616"/>
      <c r="FL200" s="616"/>
      <c r="FM200" s="616"/>
      <c r="FN200" s="616"/>
      <c r="FO200" s="616"/>
      <c r="FP200" s="616"/>
      <c r="FQ200" s="616"/>
      <c r="FR200" s="616"/>
      <c r="FS200" s="616"/>
      <c r="FT200" s="616"/>
      <c r="FU200" s="616"/>
      <c r="FV200" s="616"/>
      <c r="FW200" s="616"/>
      <c r="FX200" s="616"/>
      <c r="FY200" s="616"/>
      <c r="FZ200" s="616"/>
      <c r="GA200" s="616"/>
      <c r="GB200" s="616"/>
      <c r="GC200" s="616"/>
      <c r="GD200" s="616"/>
      <c r="GE200" s="616"/>
      <c r="GF200" s="616"/>
      <c r="GG200" s="616"/>
      <c r="GH200" s="616"/>
      <c r="GI200" s="616"/>
      <c r="GJ200" s="616"/>
      <c r="GK200" s="616"/>
      <c r="GL200" s="616"/>
      <c r="GM200" s="616"/>
      <c r="GN200" s="616"/>
      <c r="GO200" s="616"/>
      <c r="GP200" s="616"/>
      <c r="GQ200" s="616"/>
      <c r="GR200" s="616"/>
      <c r="GS200" s="616"/>
      <c r="GT200" s="616"/>
      <c r="GU200" s="616"/>
      <c r="GV200" s="616"/>
      <c r="GW200" s="616"/>
      <c r="GX200" s="616"/>
      <c r="GY200" s="616"/>
      <c r="GZ200" s="616"/>
      <c r="HA200" s="616"/>
      <c r="HB200" s="616"/>
      <c r="HC200" s="616"/>
      <c r="HD200" s="616"/>
      <c r="HE200" s="616"/>
      <c r="HF200" s="616"/>
      <c r="HG200" s="616"/>
      <c r="HH200" s="616"/>
      <c r="HI200" s="616"/>
      <c r="HJ200" s="616"/>
      <c r="HK200" s="616"/>
      <c r="HL200" s="616"/>
      <c r="HM200" s="616"/>
      <c r="HN200" s="616"/>
      <c r="HO200" s="616"/>
      <c r="HP200" s="616"/>
      <c r="HQ200" s="616"/>
      <c r="HR200" s="616"/>
      <c r="HS200" s="616"/>
      <c r="HT200" s="616"/>
      <c r="HU200" s="616"/>
      <c r="HV200" s="616"/>
      <c r="HW200" s="616"/>
      <c r="HX200" s="616"/>
      <c r="HY200" s="616"/>
      <c r="HZ200" s="616"/>
      <c r="IA200" s="616"/>
      <c r="IB200" s="616"/>
      <c r="IC200" s="616"/>
      <c r="ID200" s="616"/>
      <c r="IE200" s="616"/>
      <c r="IF200" s="616"/>
      <c r="IG200" s="616"/>
      <c r="IH200" s="616"/>
      <c r="II200" s="616"/>
      <c r="IJ200" s="616"/>
      <c r="IK200" s="616"/>
      <c r="IL200" s="616"/>
      <c r="IM200" s="616"/>
      <c r="IN200" s="616"/>
      <c r="IO200" s="616"/>
      <c r="IP200" s="616"/>
      <c r="IQ200" s="616"/>
      <c r="IR200" s="616"/>
      <c r="IS200" s="616"/>
      <c r="IT200" s="616"/>
      <c r="IU200" s="616"/>
      <c r="IV200" s="616"/>
      <c r="IW200" s="616"/>
      <c r="IX200" s="616"/>
      <c r="IY200" s="616"/>
      <c r="IZ200" s="616"/>
    </row>
    <row r="201" spans="1:260" s="483" customFormat="1" ht="20.100000000000001" customHeight="1">
      <c r="A201" s="419"/>
      <c r="B201" s="420">
        <v>43332</v>
      </c>
      <c r="C201" s="420" t="str">
        <f t="shared" si="60"/>
        <v>*PDR1809-0114*</v>
      </c>
      <c r="D201" s="421" t="s">
        <v>1661</v>
      </c>
      <c r="E201" s="419" t="s">
        <v>1660</v>
      </c>
      <c r="F201" s="419"/>
      <c r="G201" s="421" t="s">
        <v>1592</v>
      </c>
      <c r="H201" s="422" t="s">
        <v>1303</v>
      </c>
      <c r="I201" s="422" t="s">
        <v>1591</v>
      </c>
      <c r="J201" s="419">
        <v>2000</v>
      </c>
      <c r="K201" s="420">
        <v>43355</v>
      </c>
      <c r="L201" s="422" t="s">
        <v>1590</v>
      </c>
      <c r="M201" s="425" t="s">
        <v>1589</v>
      </c>
      <c r="N201" s="421"/>
      <c r="O201" s="425" t="s">
        <v>1291</v>
      </c>
      <c r="P201" s="422"/>
      <c r="Q201" s="431" t="s">
        <v>1666</v>
      </c>
      <c r="R201" s="420">
        <v>43459</v>
      </c>
      <c r="S201" s="419">
        <v>2505</v>
      </c>
      <c r="T201" s="419"/>
      <c r="U201" s="419" t="s">
        <v>1694</v>
      </c>
      <c r="V201" s="419" t="s">
        <v>1291</v>
      </c>
      <c r="W201" s="424"/>
      <c r="X201" s="642" t="s">
        <v>12</v>
      </c>
      <c r="Y201" s="425" t="s">
        <v>1380</v>
      </c>
      <c r="Z201" s="421">
        <v>550</v>
      </c>
      <c r="AA201" s="426">
        <v>1293</v>
      </c>
      <c r="AB201" s="432"/>
      <c r="AC201" s="432"/>
      <c r="AD201" s="430"/>
      <c r="AE201" s="433"/>
      <c r="AF201" s="430"/>
      <c r="AG201" s="430" t="s">
        <v>1330</v>
      </c>
      <c r="AH201" s="596" t="s">
        <v>2</v>
      </c>
      <c r="AI201" s="604">
        <v>100</v>
      </c>
      <c r="AJ201" s="604">
        <v>15</v>
      </c>
      <c r="AK201" s="604">
        <v>10</v>
      </c>
      <c r="AL201" s="604">
        <v>0</v>
      </c>
    </row>
    <row r="202" spans="1:260" s="483" customFormat="1" ht="20.100000000000001" customHeight="1">
      <c r="A202" s="419"/>
      <c r="B202" s="420">
        <v>43319</v>
      </c>
      <c r="C202" s="420" t="str">
        <f t="shared" si="60"/>
        <v>*PDR1808-0565*</v>
      </c>
      <c r="D202" s="421" t="s">
        <v>1626</v>
      </c>
      <c r="E202" s="419" t="s">
        <v>1616</v>
      </c>
      <c r="F202" s="419"/>
      <c r="G202" s="421" t="s">
        <v>1539</v>
      </c>
      <c r="H202" s="422" t="s">
        <v>1538</v>
      </c>
      <c r="I202" s="422" t="s">
        <v>1537</v>
      </c>
      <c r="J202" s="419">
        <v>2100</v>
      </c>
      <c r="K202" s="420">
        <v>43322</v>
      </c>
      <c r="L202" s="422" t="s">
        <v>1597</v>
      </c>
      <c r="M202" s="422" t="s">
        <v>1536</v>
      </c>
      <c r="N202" s="421" t="s">
        <v>1308</v>
      </c>
      <c r="O202" s="425" t="s">
        <v>1291</v>
      </c>
      <c r="P202" s="422"/>
      <c r="Q202" s="422"/>
      <c r="R202" s="420">
        <v>43320</v>
      </c>
      <c r="S202" s="419">
        <v>2115</v>
      </c>
      <c r="T202" s="419"/>
      <c r="U202" s="423" t="s">
        <v>1644</v>
      </c>
      <c r="V202" s="419"/>
      <c r="W202" s="424"/>
      <c r="X202" s="642" t="s">
        <v>12</v>
      </c>
      <c r="Y202" s="425" t="s">
        <v>1534</v>
      </c>
      <c r="Z202" s="421">
        <v>508</v>
      </c>
      <c r="AA202" s="426">
        <v>1675</v>
      </c>
      <c r="AB202" s="427"/>
      <c r="AC202" s="427"/>
      <c r="AD202" s="428"/>
      <c r="AE202" s="429"/>
      <c r="AF202" s="428"/>
      <c r="AG202" s="430" t="s">
        <v>1395</v>
      </c>
      <c r="AH202" s="596" t="s">
        <v>1501</v>
      </c>
      <c r="AI202" s="604">
        <v>70</v>
      </c>
      <c r="AJ202" s="604">
        <v>15</v>
      </c>
      <c r="AK202" s="604">
        <v>10</v>
      </c>
      <c r="AL202" s="604" t="s">
        <v>1535</v>
      </c>
    </row>
    <row r="203" spans="1:260" s="483" customFormat="1" ht="20.100000000000001" customHeight="1">
      <c r="A203" s="419"/>
      <c r="B203" s="420">
        <v>43319</v>
      </c>
      <c r="C203" s="420" t="str">
        <f t="shared" si="60"/>
        <v>*PDR1808-0590*</v>
      </c>
      <c r="D203" s="421" t="s">
        <v>1625</v>
      </c>
      <c r="E203" s="419" t="s">
        <v>1616</v>
      </c>
      <c r="F203" s="419"/>
      <c r="G203" s="421" t="s">
        <v>1539</v>
      </c>
      <c r="H203" s="422" t="s">
        <v>1538</v>
      </c>
      <c r="I203" s="422" t="s">
        <v>1537</v>
      </c>
      <c r="J203" s="419">
        <v>2100</v>
      </c>
      <c r="K203" s="420">
        <v>43323</v>
      </c>
      <c r="L203" s="422" t="s">
        <v>1597</v>
      </c>
      <c r="M203" s="422" t="s">
        <v>1536</v>
      </c>
      <c r="N203" s="421" t="s">
        <v>1308</v>
      </c>
      <c r="O203" s="425" t="s">
        <v>1291</v>
      </c>
      <c r="P203" s="422"/>
      <c r="Q203" s="422"/>
      <c r="R203" s="420">
        <v>43320</v>
      </c>
      <c r="S203" s="419">
        <v>2115</v>
      </c>
      <c r="T203" s="419"/>
      <c r="U203" s="423" t="s">
        <v>1644</v>
      </c>
      <c r="V203" s="419"/>
      <c r="W203" s="424"/>
      <c r="X203" s="642" t="s">
        <v>12</v>
      </c>
      <c r="Y203" s="425" t="s">
        <v>1534</v>
      </c>
      <c r="Z203" s="421">
        <v>508</v>
      </c>
      <c r="AA203" s="426">
        <v>1675</v>
      </c>
      <c r="AB203" s="427"/>
      <c r="AC203" s="427"/>
      <c r="AD203" s="428"/>
      <c r="AE203" s="429"/>
      <c r="AF203" s="428"/>
      <c r="AG203" s="430" t="s">
        <v>1395</v>
      </c>
      <c r="AH203" s="596" t="s">
        <v>1501</v>
      </c>
      <c r="AI203" s="604">
        <v>70</v>
      </c>
      <c r="AJ203" s="604">
        <v>15</v>
      </c>
      <c r="AK203" s="604">
        <v>10</v>
      </c>
      <c r="AL203" s="604" t="s">
        <v>1535</v>
      </c>
    </row>
    <row r="204" spans="1:260" s="483" customFormat="1" ht="20.100000000000001" customHeight="1">
      <c r="A204" s="419"/>
      <c r="B204" s="420">
        <v>43319</v>
      </c>
      <c r="C204" s="420" t="str">
        <f t="shared" si="60"/>
        <v>*PDR1808-0592*</v>
      </c>
      <c r="D204" s="421" t="s">
        <v>1624</v>
      </c>
      <c r="E204" s="419" t="s">
        <v>1616</v>
      </c>
      <c r="F204" s="419"/>
      <c r="G204" s="421" t="s">
        <v>1539</v>
      </c>
      <c r="H204" s="422" t="s">
        <v>1538</v>
      </c>
      <c r="I204" s="422" t="s">
        <v>1537</v>
      </c>
      <c r="J204" s="419">
        <v>2100</v>
      </c>
      <c r="K204" s="420">
        <v>43324</v>
      </c>
      <c r="L204" s="422" t="s">
        <v>1597</v>
      </c>
      <c r="M204" s="422" t="s">
        <v>1536</v>
      </c>
      <c r="N204" s="421" t="s">
        <v>1308</v>
      </c>
      <c r="O204" s="425" t="s">
        <v>1291</v>
      </c>
      <c r="P204" s="422"/>
      <c r="Q204" s="422"/>
      <c r="R204" s="420">
        <v>43320</v>
      </c>
      <c r="S204" s="419">
        <v>2115</v>
      </c>
      <c r="T204" s="419"/>
      <c r="U204" s="423" t="s">
        <v>1644</v>
      </c>
      <c r="V204" s="419"/>
      <c r="W204" s="424"/>
      <c r="X204" s="642" t="s">
        <v>12</v>
      </c>
      <c r="Y204" s="425" t="s">
        <v>1534</v>
      </c>
      <c r="Z204" s="421">
        <v>508</v>
      </c>
      <c r="AA204" s="426">
        <v>1675</v>
      </c>
      <c r="AB204" s="427"/>
      <c r="AC204" s="427"/>
      <c r="AD204" s="428"/>
      <c r="AE204" s="429"/>
      <c r="AF204" s="428"/>
      <c r="AG204" s="430" t="s">
        <v>1395</v>
      </c>
      <c r="AH204" s="596" t="s">
        <v>1501</v>
      </c>
      <c r="AI204" s="604">
        <v>70</v>
      </c>
      <c r="AJ204" s="604">
        <v>15</v>
      </c>
      <c r="AK204" s="604">
        <v>10</v>
      </c>
      <c r="AL204" s="604" t="s">
        <v>1535</v>
      </c>
    </row>
    <row r="205" spans="1:260" s="483" customFormat="1" ht="20.100000000000001" customHeight="1">
      <c r="A205" s="419"/>
      <c r="B205" s="420">
        <v>43319</v>
      </c>
      <c r="C205" s="420" t="str">
        <f t="shared" si="60"/>
        <v>*PDR1808-0567*</v>
      </c>
      <c r="D205" s="421" t="s">
        <v>1623</v>
      </c>
      <c r="E205" s="419" t="s">
        <v>1616</v>
      </c>
      <c r="F205" s="419"/>
      <c r="G205" s="421" t="s">
        <v>1539</v>
      </c>
      <c r="H205" s="422" t="s">
        <v>1538</v>
      </c>
      <c r="I205" s="422" t="s">
        <v>1537</v>
      </c>
      <c r="J205" s="419">
        <v>2100</v>
      </c>
      <c r="K205" s="420">
        <v>43325</v>
      </c>
      <c r="L205" s="422" t="s">
        <v>1597</v>
      </c>
      <c r="M205" s="422" t="s">
        <v>1536</v>
      </c>
      <c r="N205" s="421" t="s">
        <v>1308</v>
      </c>
      <c r="O205" s="425" t="s">
        <v>1291</v>
      </c>
      <c r="P205" s="422"/>
      <c r="Q205" s="422"/>
      <c r="R205" s="420">
        <v>43320</v>
      </c>
      <c r="S205" s="419">
        <v>2115</v>
      </c>
      <c r="T205" s="419"/>
      <c r="U205" s="423" t="s">
        <v>1644</v>
      </c>
      <c r="V205" s="419"/>
      <c r="W205" s="424"/>
      <c r="X205" s="642" t="s">
        <v>12</v>
      </c>
      <c r="Y205" s="425" t="s">
        <v>1534</v>
      </c>
      <c r="Z205" s="421">
        <v>508</v>
      </c>
      <c r="AA205" s="426">
        <v>1675</v>
      </c>
      <c r="AB205" s="427"/>
      <c r="AC205" s="427"/>
      <c r="AD205" s="428"/>
      <c r="AE205" s="429"/>
      <c r="AF205" s="428"/>
      <c r="AG205" s="430" t="s">
        <v>1395</v>
      </c>
      <c r="AH205" s="596" t="s">
        <v>1501</v>
      </c>
      <c r="AI205" s="604">
        <v>70</v>
      </c>
      <c r="AJ205" s="604">
        <v>15</v>
      </c>
      <c r="AK205" s="604">
        <v>10</v>
      </c>
      <c r="AL205" s="604" t="s">
        <v>1535</v>
      </c>
    </row>
    <row r="206" spans="1:260" s="483" customFormat="1" ht="20.100000000000001" customHeight="1">
      <c r="A206" s="419"/>
      <c r="B206" s="419"/>
      <c r="C206" s="420" t="str">
        <f t="shared" si="60"/>
        <v>*PDR1809-1016*</v>
      </c>
      <c r="D206" s="421" t="s">
        <v>1702</v>
      </c>
      <c r="E206" s="419" t="s">
        <v>1701</v>
      </c>
      <c r="F206" s="419"/>
      <c r="G206" s="421" t="s">
        <v>1700</v>
      </c>
      <c r="H206" s="422" t="s">
        <v>1421</v>
      </c>
      <c r="I206" s="422" t="s">
        <v>1699</v>
      </c>
      <c r="J206" s="419">
        <v>2421</v>
      </c>
      <c r="K206" s="420">
        <v>43364</v>
      </c>
      <c r="L206" s="422" t="s">
        <v>1445</v>
      </c>
      <c r="M206" s="425"/>
      <c r="N206" s="421"/>
      <c r="O206" s="425" t="s">
        <v>1291</v>
      </c>
      <c r="P206" s="422"/>
      <c r="Q206" s="422"/>
      <c r="R206" s="420">
        <v>43364</v>
      </c>
      <c r="S206" s="419">
        <v>2438</v>
      </c>
      <c r="T206" s="419"/>
      <c r="U206" s="431" t="s">
        <v>1698</v>
      </c>
      <c r="V206" s="419"/>
      <c r="W206" s="424"/>
      <c r="X206" s="642" t="s">
        <v>12</v>
      </c>
      <c r="Y206" s="425" t="s">
        <v>1534</v>
      </c>
      <c r="Z206" s="421">
        <v>508</v>
      </c>
      <c r="AA206" s="426">
        <v>1675</v>
      </c>
      <c r="AB206" s="427"/>
      <c r="AC206" s="427"/>
      <c r="AD206" s="428"/>
      <c r="AE206" s="429"/>
      <c r="AF206" s="428"/>
      <c r="AG206" s="430" t="s">
        <v>1416</v>
      </c>
      <c r="AH206" s="597" t="s">
        <v>1546</v>
      </c>
      <c r="AI206" s="604">
        <v>100</v>
      </c>
      <c r="AJ206" s="604">
        <v>15</v>
      </c>
      <c r="AK206" s="605">
        <v>0</v>
      </c>
      <c r="AL206" s="605" t="s">
        <v>1697</v>
      </c>
    </row>
    <row r="207" spans="1:260" s="483" customFormat="1" ht="20.100000000000001" customHeight="1">
      <c r="A207" s="419"/>
      <c r="B207" s="420">
        <v>43351</v>
      </c>
      <c r="C207" s="420" t="str">
        <f t="shared" si="60"/>
        <v>*PDR1810-0085*</v>
      </c>
      <c r="D207" s="421" t="s">
        <v>1690</v>
      </c>
      <c r="E207" s="419" t="s">
        <v>1688</v>
      </c>
      <c r="F207" s="419"/>
      <c r="G207" s="421" t="s">
        <v>1687</v>
      </c>
      <c r="H207" s="422" t="s">
        <v>1303</v>
      </c>
      <c r="I207" s="422" t="s">
        <v>1686</v>
      </c>
      <c r="J207" s="419">
        <v>1210</v>
      </c>
      <c r="K207" s="420">
        <v>43384</v>
      </c>
      <c r="L207" s="422" t="s">
        <v>1685</v>
      </c>
      <c r="M207" s="425" t="s">
        <v>1719</v>
      </c>
      <c r="N207" s="613" t="s">
        <v>1720</v>
      </c>
      <c r="O207" s="425" t="s">
        <v>1291</v>
      </c>
      <c r="P207" s="422"/>
      <c r="Q207" s="422"/>
      <c r="R207" s="420">
        <v>43381</v>
      </c>
      <c r="S207" s="419">
        <v>1215</v>
      </c>
      <c r="T207" s="419"/>
      <c r="U207" s="437" t="s">
        <v>1567</v>
      </c>
      <c r="V207" s="436" t="s">
        <v>1291</v>
      </c>
      <c r="W207" s="424"/>
      <c r="X207" s="642" t="s">
        <v>12</v>
      </c>
      <c r="Y207" s="425" t="s">
        <v>1304</v>
      </c>
      <c r="Z207" s="421">
        <v>624</v>
      </c>
      <c r="AA207" s="426">
        <v>1485</v>
      </c>
      <c r="AB207" s="427"/>
      <c r="AC207" s="427"/>
      <c r="AD207" s="428"/>
      <c r="AE207" s="429"/>
      <c r="AF207" s="428"/>
      <c r="AG207" s="430" t="s">
        <v>1330</v>
      </c>
      <c r="AH207" s="596" t="s">
        <v>2</v>
      </c>
      <c r="AI207" s="604">
        <v>100</v>
      </c>
      <c r="AJ207" s="604">
        <v>15</v>
      </c>
      <c r="AK207" s="604">
        <v>10</v>
      </c>
      <c r="AL207" s="604" t="s">
        <v>1684</v>
      </c>
    </row>
    <row r="208" spans="1:260" s="483" customFormat="1" ht="20.100000000000001" customHeight="1">
      <c r="A208" s="419"/>
      <c r="B208" s="420">
        <v>43351</v>
      </c>
      <c r="C208" s="420" t="str">
        <f t="shared" si="60"/>
        <v>*PDR1810-0086*</v>
      </c>
      <c r="D208" s="421" t="s">
        <v>1689</v>
      </c>
      <c r="E208" s="419" t="s">
        <v>1688</v>
      </c>
      <c r="F208" s="419"/>
      <c r="G208" s="421" t="s">
        <v>1687</v>
      </c>
      <c r="H208" s="422" t="s">
        <v>1303</v>
      </c>
      <c r="I208" s="422" t="s">
        <v>1686</v>
      </c>
      <c r="J208" s="419">
        <v>1210</v>
      </c>
      <c r="K208" s="420">
        <v>43389</v>
      </c>
      <c r="L208" s="422" t="s">
        <v>1685</v>
      </c>
      <c r="M208" s="425" t="s">
        <v>1719</v>
      </c>
      <c r="N208" s="613" t="s">
        <v>1721</v>
      </c>
      <c r="O208" s="425" t="s">
        <v>1291</v>
      </c>
      <c r="P208" s="422"/>
      <c r="Q208" s="422"/>
      <c r="R208" s="420">
        <v>43381</v>
      </c>
      <c r="S208" s="419">
        <v>1215</v>
      </c>
      <c r="T208" s="419"/>
      <c r="U208" s="437" t="s">
        <v>1567</v>
      </c>
      <c r="V208" s="436" t="s">
        <v>1291</v>
      </c>
      <c r="W208" s="424"/>
      <c r="X208" s="642" t="s">
        <v>12</v>
      </c>
      <c r="Y208" s="425" t="s">
        <v>1304</v>
      </c>
      <c r="Z208" s="421">
        <v>624</v>
      </c>
      <c r="AA208" s="426">
        <v>1485</v>
      </c>
      <c r="AB208" s="427"/>
      <c r="AC208" s="427"/>
      <c r="AD208" s="428"/>
      <c r="AE208" s="429"/>
      <c r="AF208" s="428"/>
      <c r="AG208" s="430" t="s">
        <v>1330</v>
      </c>
      <c r="AH208" s="596" t="s">
        <v>2</v>
      </c>
      <c r="AI208" s="604">
        <v>100</v>
      </c>
      <c r="AJ208" s="604">
        <v>15</v>
      </c>
      <c r="AK208" s="604">
        <v>10</v>
      </c>
      <c r="AL208" s="604" t="s">
        <v>1684</v>
      </c>
    </row>
    <row r="209" spans="1:38" s="616" customFormat="1" ht="20.100000000000001" customHeight="1">
      <c r="A209" s="419" t="s">
        <v>1739</v>
      </c>
      <c r="B209" s="419"/>
      <c r="C209" s="420"/>
      <c r="D209" s="421" t="s">
        <v>1745</v>
      </c>
      <c r="E209" s="419" t="s">
        <v>1746</v>
      </c>
      <c r="F209" s="419"/>
      <c r="G209" s="614" t="s">
        <v>1693</v>
      </c>
      <c r="H209" s="422" t="s">
        <v>1450</v>
      </c>
      <c r="I209" s="422" t="s">
        <v>1692</v>
      </c>
      <c r="J209" s="419">
        <v>120</v>
      </c>
      <c r="K209" s="420">
        <v>43385</v>
      </c>
      <c r="L209" s="422" t="s">
        <v>1744</v>
      </c>
      <c r="M209" s="425" t="s">
        <v>1691</v>
      </c>
      <c r="N209" s="421"/>
      <c r="O209" s="425"/>
      <c r="P209" s="422"/>
      <c r="Q209" s="422"/>
      <c r="R209" s="420">
        <v>43388</v>
      </c>
      <c r="S209" s="419">
        <v>130</v>
      </c>
      <c r="T209" s="419"/>
      <c r="U209" s="437" t="s">
        <v>1567</v>
      </c>
      <c r="V209" s="419"/>
      <c r="W209" s="424"/>
      <c r="X209" s="642" t="s">
        <v>35</v>
      </c>
      <c r="Y209" s="425" t="s">
        <v>1336</v>
      </c>
      <c r="Z209" s="421">
        <v>437</v>
      </c>
      <c r="AA209" s="426">
        <v>1327</v>
      </c>
      <c r="AB209" s="427"/>
      <c r="AC209" s="427"/>
      <c r="AD209" s="428"/>
      <c r="AE209" s="429"/>
      <c r="AF209" s="428"/>
      <c r="AG209" s="430" t="s">
        <v>1330</v>
      </c>
      <c r="AH209" s="598" t="s">
        <v>2</v>
      </c>
      <c r="AI209" s="604">
        <v>100</v>
      </c>
      <c r="AJ209" s="604">
        <v>15</v>
      </c>
      <c r="AK209" s="615">
        <v>20</v>
      </c>
      <c r="AL209" s="615" t="s">
        <v>1643</v>
      </c>
    </row>
    <row r="210" spans="1:38" s="483" customFormat="1" ht="20.100000000000001" customHeight="1">
      <c r="A210" s="419">
        <v>20</v>
      </c>
      <c r="B210" s="420">
        <v>43335</v>
      </c>
      <c r="C210" s="420" t="str">
        <f>"*"&amp;D210&amp;"*"</f>
        <v>*PDR1808-1012*</v>
      </c>
      <c r="D210" s="421" t="s">
        <v>1662</v>
      </c>
      <c r="E210" s="419" t="s">
        <v>1663</v>
      </c>
      <c r="F210" s="419"/>
      <c r="G210" s="421" t="s">
        <v>1656</v>
      </c>
      <c r="H210" s="422" t="s">
        <v>1315</v>
      </c>
      <c r="I210" s="422" t="s">
        <v>1655</v>
      </c>
      <c r="J210" s="419">
        <v>2545</v>
      </c>
      <c r="K210" s="420">
        <v>43343</v>
      </c>
      <c r="L210" s="422" t="s">
        <v>1654</v>
      </c>
      <c r="M210" s="422" t="s">
        <v>1653</v>
      </c>
      <c r="N210" s="421"/>
      <c r="O210" s="425" t="s">
        <v>1291</v>
      </c>
      <c r="P210" s="422"/>
      <c r="Q210" s="422"/>
      <c r="R210" s="420">
        <v>43341</v>
      </c>
      <c r="S210" s="419">
        <v>2552</v>
      </c>
      <c r="T210" s="419"/>
      <c r="U210" s="431" t="s">
        <v>1645</v>
      </c>
      <c r="V210" s="419"/>
      <c r="W210" s="424"/>
      <c r="X210" s="642" t="s">
        <v>35</v>
      </c>
      <c r="Y210" s="425" t="s">
        <v>1317</v>
      </c>
      <c r="Z210" s="421">
        <v>366</v>
      </c>
      <c r="AA210" s="426">
        <v>1435</v>
      </c>
      <c r="AB210" s="427"/>
      <c r="AC210" s="427"/>
      <c r="AD210" s="428"/>
      <c r="AE210" s="429"/>
      <c r="AF210" s="428"/>
      <c r="AG210" s="430" t="s">
        <v>1330</v>
      </c>
      <c r="AH210" s="596" t="s">
        <v>2</v>
      </c>
      <c r="AI210" s="604">
        <v>100</v>
      </c>
      <c r="AJ210" s="604">
        <v>15</v>
      </c>
      <c r="AK210" s="604">
        <v>20</v>
      </c>
      <c r="AL210" s="604" t="s">
        <v>1669</v>
      </c>
    </row>
    <row r="211" spans="1:38" s="483" customFormat="1" ht="20.100000000000001" customHeight="1">
      <c r="A211" s="419">
        <v>30</v>
      </c>
      <c r="B211" s="420">
        <v>43335</v>
      </c>
      <c r="C211" s="420" t="str">
        <f>"*"&amp;D211&amp;"*"</f>
        <v>*PDR1809-0217*</v>
      </c>
      <c r="D211" s="421" t="s">
        <v>1664</v>
      </c>
      <c r="E211" s="419" t="s">
        <v>1665</v>
      </c>
      <c r="F211" s="419"/>
      <c r="G211" s="421" t="s">
        <v>1656</v>
      </c>
      <c r="H211" s="422" t="s">
        <v>1315</v>
      </c>
      <c r="I211" s="422" t="s">
        <v>1655</v>
      </c>
      <c r="J211" s="419">
        <v>2545</v>
      </c>
      <c r="K211" s="420">
        <v>43346</v>
      </c>
      <c r="L211" s="422" t="s">
        <v>1654</v>
      </c>
      <c r="M211" s="422" t="s">
        <v>1653</v>
      </c>
      <c r="N211" s="421"/>
      <c r="O211" s="425" t="s">
        <v>1291</v>
      </c>
      <c r="P211" s="422"/>
      <c r="Q211" s="422"/>
      <c r="R211" s="420">
        <v>43341</v>
      </c>
      <c r="S211" s="419">
        <v>2552</v>
      </c>
      <c r="T211" s="419"/>
      <c r="U211" s="431" t="s">
        <v>1645</v>
      </c>
      <c r="V211" s="419"/>
      <c r="W211" s="424"/>
      <c r="X211" s="642" t="s">
        <v>35</v>
      </c>
      <c r="Y211" s="425" t="s">
        <v>1317</v>
      </c>
      <c r="Z211" s="421">
        <v>366</v>
      </c>
      <c r="AA211" s="426">
        <v>1435</v>
      </c>
      <c r="AB211" s="427"/>
      <c r="AC211" s="427"/>
      <c r="AD211" s="428"/>
      <c r="AE211" s="429"/>
      <c r="AF211" s="428"/>
      <c r="AG211" s="430" t="s">
        <v>1330</v>
      </c>
      <c r="AH211" s="596" t="s">
        <v>2</v>
      </c>
      <c r="AI211" s="604">
        <v>100</v>
      </c>
      <c r="AJ211" s="604">
        <v>0</v>
      </c>
      <c r="AK211" s="604">
        <v>20</v>
      </c>
      <c r="AL211" s="604" t="s">
        <v>1669</v>
      </c>
    </row>
    <row r="212" spans="1:38" s="483" customFormat="1" ht="20.100000000000001" customHeight="1">
      <c r="A212" s="419"/>
      <c r="B212" s="420">
        <v>43319</v>
      </c>
      <c r="C212" s="420" t="str">
        <f>"*"&amp;D212&amp;"*"</f>
        <v>*PDR1809-0037*</v>
      </c>
      <c r="D212" s="421" t="s">
        <v>1630</v>
      </c>
      <c r="E212" s="419" t="s">
        <v>1629</v>
      </c>
      <c r="F212" s="419"/>
      <c r="G212" s="421" t="s">
        <v>1579</v>
      </c>
      <c r="H212" s="422" t="s">
        <v>1358</v>
      </c>
      <c r="I212" s="422" t="s">
        <v>1578</v>
      </c>
      <c r="J212" s="419">
        <v>5020</v>
      </c>
      <c r="K212" s="420">
        <v>43354</v>
      </c>
      <c r="L212" s="422" t="s">
        <v>1577</v>
      </c>
      <c r="M212" s="422" t="s">
        <v>1576</v>
      </c>
      <c r="N212" s="421"/>
      <c r="O212" s="425" t="s">
        <v>1291</v>
      </c>
      <c r="P212" s="422"/>
      <c r="Q212" s="422"/>
      <c r="R212" s="420">
        <v>43350</v>
      </c>
      <c r="S212" s="419">
        <v>5027</v>
      </c>
      <c r="T212" s="419"/>
      <c r="U212" s="431" t="s">
        <v>1645</v>
      </c>
      <c r="V212" s="419"/>
      <c r="W212" s="424"/>
      <c r="X212" s="642" t="s">
        <v>35</v>
      </c>
      <c r="Y212" s="425" t="s">
        <v>1306</v>
      </c>
      <c r="Z212" s="421">
        <v>445</v>
      </c>
      <c r="AA212" s="426">
        <v>1311</v>
      </c>
      <c r="AB212" s="427"/>
      <c r="AC212" s="427"/>
      <c r="AD212" s="428"/>
      <c r="AE212" s="429"/>
      <c r="AF212" s="428"/>
      <c r="AG212" s="430" t="s">
        <v>1330</v>
      </c>
      <c r="AH212" s="596" t="s">
        <v>2</v>
      </c>
      <c r="AI212" s="604">
        <v>100</v>
      </c>
      <c r="AJ212" s="604">
        <v>15</v>
      </c>
      <c r="AK212" s="604">
        <v>20</v>
      </c>
      <c r="AL212" s="604" t="s">
        <v>1540</v>
      </c>
    </row>
    <row r="213" spans="1:38" s="483" customFormat="1" ht="20.100000000000001" customHeight="1">
      <c r="A213" s="419"/>
      <c r="B213" s="420">
        <v>43319</v>
      </c>
      <c r="C213" s="420" t="str">
        <f>"*"&amp;D213&amp;"*"</f>
        <v>*PDR1809-0036*</v>
      </c>
      <c r="D213" s="421" t="s">
        <v>1628</v>
      </c>
      <c r="E213" s="419" t="s">
        <v>1627</v>
      </c>
      <c r="F213" s="419"/>
      <c r="G213" s="421" t="s">
        <v>1579</v>
      </c>
      <c r="H213" s="422" t="s">
        <v>1358</v>
      </c>
      <c r="I213" s="422" t="s">
        <v>1578</v>
      </c>
      <c r="J213" s="419">
        <v>2510</v>
      </c>
      <c r="K213" s="420">
        <v>43367</v>
      </c>
      <c r="L213" s="422" t="s">
        <v>1577</v>
      </c>
      <c r="M213" s="422" t="s">
        <v>1576</v>
      </c>
      <c r="N213" s="421"/>
      <c r="O213" s="425" t="s">
        <v>1291</v>
      </c>
      <c r="P213" s="422"/>
      <c r="Q213" s="422"/>
      <c r="R213" s="420">
        <v>43363</v>
      </c>
      <c r="S213" s="419">
        <v>5027</v>
      </c>
      <c r="T213" s="419"/>
      <c r="U213" s="431" t="s">
        <v>1645</v>
      </c>
      <c r="V213" s="419"/>
      <c r="W213" s="424"/>
      <c r="X213" s="642" t="s">
        <v>35</v>
      </c>
      <c r="Y213" s="425" t="s">
        <v>1306</v>
      </c>
      <c r="Z213" s="421">
        <v>445</v>
      </c>
      <c r="AA213" s="426">
        <v>1311</v>
      </c>
      <c r="AB213" s="427"/>
      <c r="AC213" s="427"/>
      <c r="AD213" s="428"/>
      <c r="AE213" s="429"/>
      <c r="AF213" s="428"/>
      <c r="AG213" s="430" t="s">
        <v>1330</v>
      </c>
      <c r="AH213" s="596" t="s">
        <v>2</v>
      </c>
      <c r="AI213" s="604">
        <v>100</v>
      </c>
      <c r="AJ213" s="604">
        <v>15</v>
      </c>
      <c r="AK213" s="604">
        <v>20</v>
      </c>
      <c r="AL213" s="604" t="s">
        <v>1540</v>
      </c>
    </row>
    <row r="214" spans="1:38" s="483" customFormat="1" ht="20.100000000000001" customHeight="1">
      <c r="A214" s="419">
        <v>30</v>
      </c>
      <c r="B214" s="420">
        <v>43325</v>
      </c>
      <c r="C214" s="420" t="str">
        <f>"*"&amp;D214&amp;"*"</f>
        <v>*PDR1808-0774*</v>
      </c>
      <c r="D214" s="421" t="s">
        <v>1651</v>
      </c>
      <c r="E214" s="419" t="s">
        <v>1650</v>
      </c>
      <c r="F214" s="419"/>
      <c r="G214" s="421" t="s">
        <v>1649</v>
      </c>
      <c r="H214" s="422" t="s">
        <v>1452</v>
      </c>
      <c r="I214" s="422" t="s">
        <v>1648</v>
      </c>
      <c r="J214" s="419">
        <v>1850</v>
      </c>
      <c r="K214" s="420">
        <v>43328</v>
      </c>
      <c r="L214" s="422" t="s">
        <v>1523</v>
      </c>
      <c r="M214" s="422" t="s">
        <v>1647</v>
      </c>
      <c r="N214" s="421"/>
      <c r="O214" s="425" t="s">
        <v>1291</v>
      </c>
      <c r="P214" s="422"/>
      <c r="Q214" s="422"/>
      <c r="R214" s="420">
        <v>43326</v>
      </c>
      <c r="S214" s="419">
        <v>1857</v>
      </c>
      <c r="T214" s="419"/>
      <c r="U214" s="431" t="s">
        <v>1645</v>
      </c>
      <c r="V214" s="419"/>
      <c r="W214" s="424"/>
      <c r="X214" s="642" t="s">
        <v>35</v>
      </c>
      <c r="Y214" s="425" t="s">
        <v>1503</v>
      </c>
      <c r="Z214" s="421">
        <v>489</v>
      </c>
      <c r="AA214" s="426">
        <v>1247</v>
      </c>
      <c r="AB214" s="427"/>
      <c r="AC214" s="427"/>
      <c r="AD214" s="428"/>
      <c r="AE214" s="429"/>
      <c r="AF214" s="428"/>
      <c r="AG214" s="430" t="s">
        <v>1330</v>
      </c>
      <c r="AH214" s="596" t="s">
        <v>2</v>
      </c>
      <c r="AI214" s="604">
        <v>100</v>
      </c>
      <c r="AJ214" s="604">
        <v>0</v>
      </c>
      <c r="AK214" s="604">
        <v>20</v>
      </c>
      <c r="AL214" s="604" t="s">
        <v>1646</v>
      </c>
    </row>
    <row r="215" spans="1:38" s="483" customFormat="1" ht="20.100000000000001" customHeight="1">
      <c r="A215" s="419"/>
      <c r="B215" s="420">
        <v>43319</v>
      </c>
      <c r="C215" s="420" t="str">
        <f t="shared" ref="C215:C230" si="61">"*"&amp;D215&amp;"*"</f>
        <v>*PDR1808-0579*</v>
      </c>
      <c r="D215" s="421" t="s">
        <v>1635</v>
      </c>
      <c r="E215" s="419" t="s">
        <v>1634</v>
      </c>
      <c r="F215" s="419"/>
      <c r="G215" s="421" t="s">
        <v>1366</v>
      </c>
      <c r="H215" s="422" t="s">
        <v>1310</v>
      </c>
      <c r="I215" s="422" t="s">
        <v>1365</v>
      </c>
      <c r="J215" s="419">
        <v>320</v>
      </c>
      <c r="K215" s="420">
        <v>43328</v>
      </c>
      <c r="L215" s="422" t="s">
        <v>1609</v>
      </c>
      <c r="M215" s="422" t="s">
        <v>1364</v>
      </c>
      <c r="N215" s="421"/>
      <c r="O215" s="425" t="s">
        <v>1291</v>
      </c>
      <c r="P215" s="422"/>
      <c r="Q215" s="422"/>
      <c r="R215" s="420">
        <v>43325</v>
      </c>
      <c r="S215" s="419">
        <v>325</v>
      </c>
      <c r="T215" s="419"/>
      <c r="U215" s="431" t="s">
        <v>1645</v>
      </c>
      <c r="V215" s="419"/>
      <c r="W215" s="424"/>
      <c r="X215" s="642" t="s">
        <v>35</v>
      </c>
      <c r="Y215" s="425" t="s">
        <v>1313</v>
      </c>
      <c r="Z215" s="421">
        <v>630</v>
      </c>
      <c r="AA215" s="426">
        <v>1595</v>
      </c>
      <c r="AB215" s="427"/>
      <c r="AC215" s="427"/>
      <c r="AD215" s="428"/>
      <c r="AE215" s="429"/>
      <c r="AF215" s="428"/>
      <c r="AG215" s="430" t="s">
        <v>1330</v>
      </c>
      <c r="AH215" s="596" t="s">
        <v>2</v>
      </c>
      <c r="AI215" s="604">
        <v>70</v>
      </c>
      <c r="AJ215" s="604">
        <v>15</v>
      </c>
      <c r="AK215" s="604">
        <v>20</v>
      </c>
      <c r="AL215" s="604" t="s">
        <v>1610</v>
      </c>
    </row>
    <row r="216" spans="1:38" s="483" customFormat="1" ht="20.100000000000001" customHeight="1">
      <c r="A216" s="419"/>
      <c r="B216" s="420">
        <v>43315</v>
      </c>
      <c r="C216" s="420" t="str">
        <f t="shared" si="61"/>
        <v>*PDR1808-0402*</v>
      </c>
      <c r="D216" s="421" t="s">
        <v>1611</v>
      </c>
      <c r="E216" s="419" t="s">
        <v>1612</v>
      </c>
      <c r="F216" s="419"/>
      <c r="G216" s="421" t="s">
        <v>1366</v>
      </c>
      <c r="H216" s="422" t="s">
        <v>1310</v>
      </c>
      <c r="I216" s="422" t="s">
        <v>1365</v>
      </c>
      <c r="J216" s="419">
        <v>250</v>
      </c>
      <c r="K216" s="420">
        <v>43336</v>
      </c>
      <c r="L216" s="422" t="s">
        <v>1609</v>
      </c>
      <c r="M216" s="422" t="s">
        <v>1364</v>
      </c>
      <c r="N216" s="421"/>
      <c r="O216" s="425" t="s">
        <v>1291</v>
      </c>
      <c r="P216" s="422"/>
      <c r="Q216" s="422"/>
      <c r="R216" s="420">
        <v>43332</v>
      </c>
      <c r="S216" s="419">
        <v>255</v>
      </c>
      <c r="T216" s="419"/>
      <c r="U216" s="431" t="s">
        <v>1645</v>
      </c>
      <c r="V216" s="419"/>
      <c r="W216" s="424"/>
      <c r="X216" s="642" t="s">
        <v>35</v>
      </c>
      <c r="Y216" s="425" t="s">
        <v>1313</v>
      </c>
      <c r="Z216" s="421">
        <v>630</v>
      </c>
      <c r="AA216" s="426">
        <v>1595</v>
      </c>
      <c r="AB216" s="427"/>
      <c r="AC216" s="427"/>
      <c r="AD216" s="428"/>
      <c r="AE216" s="429"/>
      <c r="AF216" s="428"/>
      <c r="AG216" s="430" t="s">
        <v>1330</v>
      </c>
      <c r="AH216" s="596" t="s">
        <v>2</v>
      </c>
      <c r="AI216" s="604">
        <v>50</v>
      </c>
      <c r="AJ216" s="604">
        <v>15</v>
      </c>
      <c r="AK216" s="604">
        <v>20</v>
      </c>
      <c r="AL216" s="604" t="s">
        <v>1610</v>
      </c>
    </row>
    <row r="217" spans="1:38" s="483" customFormat="1" ht="20.100000000000001" customHeight="1">
      <c r="A217" s="419"/>
      <c r="B217" s="420">
        <v>43315</v>
      </c>
      <c r="C217" s="420" t="str">
        <f t="shared" si="61"/>
        <v>*PDR1808-0403*</v>
      </c>
      <c r="D217" s="421" t="s">
        <v>1607</v>
      </c>
      <c r="E217" s="419" t="s">
        <v>1608</v>
      </c>
      <c r="F217" s="419"/>
      <c r="G217" s="421" t="s">
        <v>1366</v>
      </c>
      <c r="H217" s="422" t="s">
        <v>1310</v>
      </c>
      <c r="I217" s="422" t="s">
        <v>1365</v>
      </c>
      <c r="J217" s="419">
        <v>250</v>
      </c>
      <c r="K217" s="420">
        <v>43336</v>
      </c>
      <c r="L217" s="422" t="s">
        <v>1609</v>
      </c>
      <c r="M217" s="422" t="s">
        <v>1364</v>
      </c>
      <c r="N217" s="421"/>
      <c r="O217" s="425"/>
      <c r="P217" s="422"/>
      <c r="Q217" s="422" t="s">
        <v>1291</v>
      </c>
      <c r="R217" s="420">
        <v>43332</v>
      </c>
      <c r="S217" s="419">
        <v>255</v>
      </c>
      <c r="T217" s="419"/>
      <c r="U217" s="431" t="s">
        <v>1645</v>
      </c>
      <c r="V217" s="419"/>
      <c r="W217" s="424"/>
      <c r="X217" s="642" t="s">
        <v>35</v>
      </c>
      <c r="Y217" s="425" t="s">
        <v>1313</v>
      </c>
      <c r="Z217" s="421">
        <v>630</v>
      </c>
      <c r="AA217" s="426">
        <v>1595</v>
      </c>
      <c r="AB217" s="427"/>
      <c r="AC217" s="427"/>
      <c r="AD217" s="428"/>
      <c r="AE217" s="429"/>
      <c r="AF217" s="428"/>
      <c r="AG217" s="430" t="s">
        <v>1330</v>
      </c>
      <c r="AH217" s="596" t="s">
        <v>2</v>
      </c>
      <c r="AI217" s="604">
        <v>50</v>
      </c>
      <c r="AJ217" s="604">
        <v>15</v>
      </c>
      <c r="AK217" s="604">
        <v>20</v>
      </c>
      <c r="AL217" s="604" t="s">
        <v>1610</v>
      </c>
    </row>
    <row r="218" spans="1:38" s="483" customFormat="1" ht="20.100000000000001" customHeight="1">
      <c r="A218" s="419"/>
      <c r="B218" s="420">
        <v>43319</v>
      </c>
      <c r="C218" s="420" t="str">
        <f t="shared" si="61"/>
        <v>*PDR1808-0577*</v>
      </c>
      <c r="D218" s="421" t="s">
        <v>1637</v>
      </c>
      <c r="E218" s="419" t="s">
        <v>1636</v>
      </c>
      <c r="F218" s="419"/>
      <c r="G218" s="421" t="s">
        <v>1366</v>
      </c>
      <c r="H218" s="422" t="s">
        <v>1310</v>
      </c>
      <c r="I218" s="422" t="s">
        <v>1365</v>
      </c>
      <c r="J218" s="419">
        <v>180</v>
      </c>
      <c r="K218" s="420">
        <v>43328</v>
      </c>
      <c r="L218" s="422" t="s">
        <v>1609</v>
      </c>
      <c r="M218" s="422" t="s">
        <v>1364</v>
      </c>
      <c r="N218" s="421"/>
      <c r="O218" s="425"/>
      <c r="P218" s="422"/>
      <c r="Q218" s="422" t="s">
        <v>1291</v>
      </c>
      <c r="R218" s="420">
        <v>43325</v>
      </c>
      <c r="S218" s="419">
        <v>185</v>
      </c>
      <c r="T218" s="419"/>
      <c r="U218" s="431" t="s">
        <v>1645</v>
      </c>
      <c r="V218" s="419"/>
      <c r="W218" s="424"/>
      <c r="X218" s="642" t="s">
        <v>35</v>
      </c>
      <c r="Y218" s="425" t="s">
        <v>1313</v>
      </c>
      <c r="Z218" s="421">
        <v>630</v>
      </c>
      <c r="AA218" s="426">
        <v>1595</v>
      </c>
      <c r="AB218" s="427"/>
      <c r="AC218" s="427"/>
      <c r="AD218" s="428"/>
      <c r="AE218" s="429"/>
      <c r="AF218" s="428"/>
      <c r="AG218" s="430" t="s">
        <v>1330</v>
      </c>
      <c r="AH218" s="596" t="s">
        <v>2</v>
      </c>
      <c r="AI218" s="604">
        <v>70</v>
      </c>
      <c r="AJ218" s="604">
        <v>15</v>
      </c>
      <c r="AK218" s="604">
        <v>20</v>
      </c>
      <c r="AL218" s="604" t="s">
        <v>1610</v>
      </c>
    </row>
    <row r="219" spans="1:38" s="483" customFormat="1" ht="20.100000000000001" customHeight="1">
      <c r="A219" s="419"/>
      <c r="B219" s="420">
        <v>43319</v>
      </c>
      <c r="C219" s="420" t="str">
        <f t="shared" si="61"/>
        <v>*PDR1808-0594*</v>
      </c>
      <c r="D219" s="421" t="s">
        <v>1618</v>
      </c>
      <c r="E219" s="419" t="s">
        <v>1616</v>
      </c>
      <c r="F219" s="419"/>
      <c r="G219" s="421" t="s">
        <v>1539</v>
      </c>
      <c r="H219" s="422" t="s">
        <v>1538</v>
      </c>
      <c r="I219" s="422" t="s">
        <v>1537</v>
      </c>
      <c r="J219" s="419">
        <v>2100</v>
      </c>
      <c r="K219" s="420">
        <v>43330</v>
      </c>
      <c r="L219" s="422" t="s">
        <v>1615</v>
      </c>
      <c r="M219" s="422" t="s">
        <v>1536</v>
      </c>
      <c r="N219" s="421" t="s">
        <v>1308</v>
      </c>
      <c r="O219" s="425" t="s">
        <v>1291</v>
      </c>
      <c r="P219" s="422"/>
      <c r="Q219" s="422"/>
      <c r="R219" s="420">
        <v>43328</v>
      </c>
      <c r="S219" s="419">
        <v>2115</v>
      </c>
      <c r="T219" s="419"/>
      <c r="U219" s="431" t="s">
        <v>1645</v>
      </c>
      <c r="V219" s="419"/>
      <c r="W219" s="424"/>
      <c r="X219" s="642" t="s">
        <v>12</v>
      </c>
      <c r="Y219" s="425" t="s">
        <v>1534</v>
      </c>
      <c r="Z219" s="421">
        <v>508</v>
      </c>
      <c r="AA219" s="426">
        <v>1675</v>
      </c>
      <c r="AB219" s="427"/>
      <c r="AC219" s="427"/>
      <c r="AD219" s="428"/>
      <c r="AE219" s="429"/>
      <c r="AF219" s="428"/>
      <c r="AG219" s="430" t="s">
        <v>1395</v>
      </c>
      <c r="AH219" s="596" t="s">
        <v>1501</v>
      </c>
      <c r="AI219" s="604">
        <v>70</v>
      </c>
      <c r="AJ219" s="604">
        <v>15</v>
      </c>
      <c r="AK219" s="604">
        <v>10</v>
      </c>
      <c r="AL219" s="604" t="s">
        <v>1535</v>
      </c>
    </row>
    <row r="220" spans="1:38" s="483" customFormat="1" ht="20.100000000000001" customHeight="1">
      <c r="A220" s="419"/>
      <c r="B220" s="420">
        <v>43319</v>
      </c>
      <c r="C220" s="420" t="str">
        <f t="shared" si="61"/>
        <v>*PDR1808-0596*</v>
      </c>
      <c r="D220" s="421" t="s">
        <v>1617</v>
      </c>
      <c r="E220" s="419" t="s">
        <v>1616</v>
      </c>
      <c r="F220" s="419"/>
      <c r="G220" s="421" t="s">
        <v>1539</v>
      </c>
      <c r="H220" s="422" t="s">
        <v>1538</v>
      </c>
      <c r="I220" s="422" t="s">
        <v>1537</v>
      </c>
      <c r="J220" s="419">
        <v>2100</v>
      </c>
      <c r="K220" s="420">
        <v>43331</v>
      </c>
      <c r="L220" s="422" t="s">
        <v>1615</v>
      </c>
      <c r="M220" s="422" t="s">
        <v>1536</v>
      </c>
      <c r="N220" s="421" t="s">
        <v>1308</v>
      </c>
      <c r="O220" s="425" t="s">
        <v>1291</v>
      </c>
      <c r="P220" s="422"/>
      <c r="Q220" s="422"/>
      <c r="R220" s="420">
        <v>43328</v>
      </c>
      <c r="S220" s="419">
        <v>2115</v>
      </c>
      <c r="T220" s="419"/>
      <c r="U220" s="431" t="s">
        <v>1645</v>
      </c>
      <c r="V220" s="419"/>
      <c r="W220" s="424"/>
      <c r="X220" s="642" t="s">
        <v>12</v>
      </c>
      <c r="Y220" s="425" t="s">
        <v>1534</v>
      </c>
      <c r="Z220" s="421">
        <v>508</v>
      </c>
      <c r="AA220" s="426">
        <v>1675</v>
      </c>
      <c r="AB220" s="427"/>
      <c r="AC220" s="427"/>
      <c r="AD220" s="428"/>
      <c r="AE220" s="429"/>
      <c r="AF220" s="428"/>
      <c r="AG220" s="430" t="s">
        <v>1395</v>
      </c>
      <c r="AH220" s="596" t="s">
        <v>1501</v>
      </c>
      <c r="AI220" s="604">
        <v>70</v>
      </c>
      <c r="AJ220" s="604">
        <v>15</v>
      </c>
      <c r="AK220" s="604">
        <v>10</v>
      </c>
      <c r="AL220" s="604" t="s">
        <v>1535</v>
      </c>
    </row>
    <row r="221" spans="1:38" s="483" customFormat="1" ht="20.100000000000001" customHeight="1">
      <c r="A221" s="419"/>
      <c r="B221" s="420">
        <v>43319</v>
      </c>
      <c r="C221" s="420" t="str">
        <f t="shared" si="61"/>
        <v>*PDR1808-0573*</v>
      </c>
      <c r="D221" s="421" t="s">
        <v>1620</v>
      </c>
      <c r="E221" s="419" t="s">
        <v>1616</v>
      </c>
      <c r="F221" s="419"/>
      <c r="G221" s="421" t="s">
        <v>1539</v>
      </c>
      <c r="H221" s="422" t="s">
        <v>1538</v>
      </c>
      <c r="I221" s="422" t="s">
        <v>1537</v>
      </c>
      <c r="J221" s="419">
        <v>2100</v>
      </c>
      <c r="K221" s="420">
        <v>43328</v>
      </c>
      <c r="L221" s="422" t="s">
        <v>1615</v>
      </c>
      <c r="M221" s="422" t="s">
        <v>1536</v>
      </c>
      <c r="N221" s="421" t="s">
        <v>1308</v>
      </c>
      <c r="O221" s="425" t="s">
        <v>1291</v>
      </c>
      <c r="P221" s="422"/>
      <c r="Q221" s="422"/>
      <c r="R221" s="420">
        <v>43326</v>
      </c>
      <c r="S221" s="419">
        <v>2115</v>
      </c>
      <c r="T221" s="419"/>
      <c r="U221" s="431" t="s">
        <v>1645</v>
      </c>
      <c r="V221" s="419"/>
      <c r="W221" s="424"/>
      <c r="X221" s="642" t="s">
        <v>12</v>
      </c>
      <c r="Y221" s="425" t="s">
        <v>1534</v>
      </c>
      <c r="Z221" s="421">
        <v>508</v>
      </c>
      <c r="AA221" s="426">
        <v>1675</v>
      </c>
      <c r="AB221" s="427"/>
      <c r="AC221" s="427"/>
      <c r="AD221" s="428"/>
      <c r="AE221" s="429"/>
      <c r="AF221" s="428"/>
      <c r="AG221" s="430" t="s">
        <v>1395</v>
      </c>
      <c r="AH221" s="596" t="s">
        <v>1501</v>
      </c>
      <c r="AI221" s="604">
        <v>70</v>
      </c>
      <c r="AJ221" s="604">
        <v>15</v>
      </c>
      <c r="AK221" s="604">
        <v>10</v>
      </c>
      <c r="AL221" s="604" t="s">
        <v>1535</v>
      </c>
    </row>
    <row r="222" spans="1:38" s="483" customFormat="1" ht="20.100000000000001" customHeight="1">
      <c r="A222" s="419"/>
      <c r="B222" s="420">
        <v>43319</v>
      </c>
      <c r="C222" s="420" t="str">
        <f t="shared" si="61"/>
        <v>*PDR1808-0575*</v>
      </c>
      <c r="D222" s="421" t="s">
        <v>1619</v>
      </c>
      <c r="E222" s="419" t="s">
        <v>1616</v>
      </c>
      <c r="F222" s="419"/>
      <c r="G222" s="421" t="s">
        <v>1539</v>
      </c>
      <c r="H222" s="422" t="s">
        <v>1538</v>
      </c>
      <c r="I222" s="422" t="s">
        <v>1537</v>
      </c>
      <c r="J222" s="419">
        <v>2100</v>
      </c>
      <c r="K222" s="420">
        <v>43329</v>
      </c>
      <c r="L222" s="422" t="s">
        <v>1615</v>
      </c>
      <c r="M222" s="422" t="s">
        <v>1536</v>
      </c>
      <c r="N222" s="421" t="s">
        <v>1308</v>
      </c>
      <c r="O222" s="425" t="s">
        <v>1291</v>
      </c>
      <c r="P222" s="422"/>
      <c r="Q222" s="422"/>
      <c r="R222" s="420">
        <v>43326</v>
      </c>
      <c r="S222" s="419">
        <v>2115</v>
      </c>
      <c r="T222" s="419"/>
      <c r="U222" s="431" t="s">
        <v>1645</v>
      </c>
      <c r="V222" s="419"/>
      <c r="W222" s="424"/>
      <c r="X222" s="642" t="s">
        <v>12</v>
      </c>
      <c r="Y222" s="425" t="s">
        <v>1534</v>
      </c>
      <c r="Z222" s="421">
        <v>508</v>
      </c>
      <c r="AA222" s="426">
        <v>1675</v>
      </c>
      <c r="AB222" s="427"/>
      <c r="AC222" s="427"/>
      <c r="AD222" s="428"/>
      <c r="AE222" s="429"/>
      <c r="AF222" s="428"/>
      <c r="AG222" s="430" t="s">
        <v>1395</v>
      </c>
      <c r="AH222" s="596" t="s">
        <v>1501</v>
      </c>
      <c r="AI222" s="604">
        <v>70</v>
      </c>
      <c r="AJ222" s="604">
        <v>15</v>
      </c>
      <c r="AK222" s="604">
        <v>10</v>
      </c>
      <c r="AL222" s="604" t="s">
        <v>1535</v>
      </c>
    </row>
    <row r="223" spans="1:38" s="483" customFormat="1" ht="20.100000000000001" customHeight="1">
      <c r="A223" s="419">
        <v>250</v>
      </c>
      <c r="B223" s="420">
        <v>43319</v>
      </c>
      <c r="C223" s="420" t="str">
        <f t="shared" si="61"/>
        <v>*PDR1808-0569*</v>
      </c>
      <c r="D223" s="421" t="s">
        <v>1622</v>
      </c>
      <c r="E223" s="419" t="s">
        <v>1616</v>
      </c>
      <c r="F223" s="419"/>
      <c r="G223" s="421" t="s">
        <v>1539</v>
      </c>
      <c r="H223" s="422" t="s">
        <v>1538</v>
      </c>
      <c r="I223" s="422" t="s">
        <v>1537</v>
      </c>
      <c r="J223" s="419">
        <v>2100</v>
      </c>
      <c r="K223" s="420">
        <v>43326</v>
      </c>
      <c r="L223" s="422" t="s">
        <v>1597</v>
      </c>
      <c r="M223" s="422" t="s">
        <v>1536</v>
      </c>
      <c r="N223" s="421" t="s">
        <v>1308</v>
      </c>
      <c r="O223" s="425" t="s">
        <v>1291</v>
      </c>
      <c r="P223" s="422"/>
      <c r="Q223" s="422"/>
      <c r="R223" s="420">
        <v>43323</v>
      </c>
      <c r="S223" s="419">
        <v>2115</v>
      </c>
      <c r="T223" s="419"/>
      <c r="U223" s="431" t="s">
        <v>1645</v>
      </c>
      <c r="V223" s="419"/>
      <c r="W223" s="424"/>
      <c r="X223" s="642" t="s">
        <v>12</v>
      </c>
      <c r="Y223" s="425" t="s">
        <v>1534</v>
      </c>
      <c r="Z223" s="421">
        <v>508</v>
      </c>
      <c r="AA223" s="426">
        <v>1675</v>
      </c>
      <c r="AB223" s="427"/>
      <c r="AC223" s="427"/>
      <c r="AD223" s="428"/>
      <c r="AE223" s="429"/>
      <c r="AF223" s="428"/>
      <c r="AG223" s="430" t="s">
        <v>1395</v>
      </c>
      <c r="AH223" s="596" t="s">
        <v>1501</v>
      </c>
      <c r="AI223" s="604">
        <v>70</v>
      </c>
      <c r="AJ223" s="604">
        <v>15</v>
      </c>
      <c r="AK223" s="604">
        <v>10</v>
      </c>
      <c r="AL223" s="604" t="s">
        <v>1535</v>
      </c>
    </row>
    <row r="224" spans="1:38" s="483" customFormat="1" ht="20.100000000000001" customHeight="1">
      <c r="A224" s="419">
        <v>260</v>
      </c>
      <c r="B224" s="420">
        <v>43319</v>
      </c>
      <c r="C224" s="420" t="str">
        <f t="shared" si="61"/>
        <v>*PDR1808-0571*</v>
      </c>
      <c r="D224" s="421" t="s">
        <v>1621</v>
      </c>
      <c r="E224" s="419" t="s">
        <v>1616</v>
      </c>
      <c r="F224" s="419"/>
      <c r="G224" s="421" t="s">
        <v>1539</v>
      </c>
      <c r="H224" s="422" t="s">
        <v>1538</v>
      </c>
      <c r="I224" s="422" t="s">
        <v>1537</v>
      </c>
      <c r="J224" s="419">
        <v>2100</v>
      </c>
      <c r="K224" s="420">
        <v>43327</v>
      </c>
      <c r="L224" s="422" t="s">
        <v>1597</v>
      </c>
      <c r="M224" s="422" t="s">
        <v>1536</v>
      </c>
      <c r="N224" s="421" t="s">
        <v>1308</v>
      </c>
      <c r="O224" s="425" t="s">
        <v>1291</v>
      </c>
      <c r="P224" s="422"/>
      <c r="Q224" s="422"/>
      <c r="R224" s="420">
        <v>43323</v>
      </c>
      <c r="S224" s="419">
        <v>2115</v>
      </c>
      <c r="T224" s="419"/>
      <c r="U224" s="431" t="s">
        <v>1645</v>
      </c>
      <c r="V224" s="419"/>
      <c r="W224" s="424"/>
      <c r="X224" s="642" t="s">
        <v>12</v>
      </c>
      <c r="Y224" s="425" t="s">
        <v>1534</v>
      </c>
      <c r="Z224" s="421">
        <v>508</v>
      </c>
      <c r="AA224" s="426">
        <v>1675</v>
      </c>
      <c r="AB224" s="427"/>
      <c r="AC224" s="427"/>
      <c r="AD224" s="428"/>
      <c r="AE224" s="429"/>
      <c r="AF224" s="428"/>
      <c r="AG224" s="430" t="s">
        <v>1395</v>
      </c>
      <c r="AH224" s="596" t="s">
        <v>1501</v>
      </c>
      <c r="AI224" s="604">
        <v>70</v>
      </c>
      <c r="AJ224" s="604">
        <v>15</v>
      </c>
      <c r="AK224" s="604">
        <v>10</v>
      </c>
      <c r="AL224" s="604" t="s">
        <v>1535</v>
      </c>
    </row>
    <row r="225" spans="1:38" s="483" customFormat="1" ht="20.100000000000001" customHeight="1">
      <c r="A225" s="419"/>
      <c r="B225" s="420">
        <v>43319</v>
      </c>
      <c r="C225" s="420" t="str">
        <f t="shared" si="61"/>
        <v>*PDR1809-0035*</v>
      </c>
      <c r="D225" s="421" t="s">
        <v>1633</v>
      </c>
      <c r="E225" s="419" t="s">
        <v>1632</v>
      </c>
      <c r="F225" s="419"/>
      <c r="G225" s="421" t="s">
        <v>1406</v>
      </c>
      <c r="H225" s="422" t="s">
        <v>1310</v>
      </c>
      <c r="I225" s="422" t="s">
        <v>1405</v>
      </c>
      <c r="J225" s="419">
        <v>500</v>
      </c>
      <c r="K225" s="420">
        <v>43344</v>
      </c>
      <c r="L225" s="422" t="s">
        <v>1614</v>
      </c>
      <c r="M225" s="422" t="s">
        <v>1404</v>
      </c>
      <c r="N225" s="421"/>
      <c r="O225" s="425" t="s">
        <v>1291</v>
      </c>
      <c r="P225" s="422"/>
      <c r="Q225" s="422"/>
      <c r="R225" s="420">
        <v>43331</v>
      </c>
      <c r="S225" s="419">
        <v>505</v>
      </c>
      <c r="T225" s="419"/>
      <c r="U225" s="431" t="s">
        <v>1645</v>
      </c>
      <c r="V225" s="419"/>
      <c r="W225" s="424"/>
      <c r="X225" s="642" t="s">
        <v>11</v>
      </c>
      <c r="Y225" s="425" t="s">
        <v>1312</v>
      </c>
      <c r="Z225" s="421">
        <v>380</v>
      </c>
      <c r="AA225" s="426">
        <v>1269</v>
      </c>
      <c r="AB225" s="427"/>
      <c r="AC225" s="427"/>
      <c r="AD225" s="428"/>
      <c r="AE225" s="429"/>
      <c r="AF225" s="428"/>
      <c r="AG225" s="430" t="s">
        <v>1330</v>
      </c>
      <c r="AH225" s="596" t="s">
        <v>2</v>
      </c>
      <c r="AI225" s="604">
        <v>50</v>
      </c>
      <c r="AJ225" s="604">
        <v>15</v>
      </c>
      <c r="AK225" s="604">
        <v>20</v>
      </c>
      <c r="AL225" s="604" t="s">
        <v>1403</v>
      </c>
    </row>
    <row r="226" spans="1:38" s="483" customFormat="1" ht="20.100000000000001" customHeight="1">
      <c r="A226" s="419"/>
      <c r="B226" s="420">
        <v>43299</v>
      </c>
      <c r="C226" s="420" t="str">
        <f t="shared" si="61"/>
        <v>*PDR1808-0132*</v>
      </c>
      <c r="D226" s="421" t="s">
        <v>1581</v>
      </c>
      <c r="E226" s="419" t="s">
        <v>1559</v>
      </c>
      <c r="F226" s="419"/>
      <c r="G226" s="421" t="s">
        <v>1353</v>
      </c>
      <c r="H226" s="422" t="s">
        <v>1354</v>
      </c>
      <c r="I226" s="422" t="s">
        <v>1497</v>
      </c>
      <c r="J226" s="419">
        <v>2500</v>
      </c>
      <c r="K226" s="420">
        <v>43329</v>
      </c>
      <c r="L226" s="422" t="s">
        <v>1355</v>
      </c>
      <c r="M226" s="422" t="s">
        <v>1496</v>
      </c>
      <c r="N226" s="421"/>
      <c r="O226" s="425" t="s">
        <v>1291</v>
      </c>
      <c r="P226" s="422"/>
      <c r="Q226" s="422"/>
      <c r="R226" s="420">
        <v>43326</v>
      </c>
      <c r="S226" s="419">
        <v>2510</v>
      </c>
      <c r="T226" s="419"/>
      <c r="U226" s="431" t="s">
        <v>1394</v>
      </c>
      <c r="V226" s="419"/>
      <c r="W226" s="424"/>
      <c r="X226" s="642" t="s">
        <v>12</v>
      </c>
      <c r="Y226" s="425" t="s">
        <v>1301</v>
      </c>
      <c r="Z226" s="421">
        <v>702</v>
      </c>
      <c r="AA226" s="426">
        <v>2087</v>
      </c>
      <c r="AB226" s="427"/>
      <c r="AC226" s="427"/>
      <c r="AD226" s="428"/>
      <c r="AE226" s="429"/>
      <c r="AF226" s="428"/>
      <c r="AG226" s="430" t="s">
        <v>1330</v>
      </c>
      <c r="AH226" s="596" t="s">
        <v>2</v>
      </c>
      <c r="AI226" s="604">
        <v>70</v>
      </c>
      <c r="AJ226" s="604">
        <v>15</v>
      </c>
      <c r="AK226" s="604">
        <v>10</v>
      </c>
      <c r="AL226" s="604" t="s">
        <v>1356</v>
      </c>
    </row>
    <row r="227" spans="1:38" s="483" customFormat="1" ht="20.100000000000001" customHeight="1">
      <c r="A227" s="419"/>
      <c r="B227" s="419"/>
      <c r="C227" s="420" t="str">
        <f t="shared" si="61"/>
        <v>*PDR1807-0490*</v>
      </c>
      <c r="D227" s="421" t="s">
        <v>1542</v>
      </c>
      <c r="E227" s="419" t="s">
        <v>1543</v>
      </c>
      <c r="F227" s="419"/>
      <c r="G227" s="421" t="s">
        <v>1528</v>
      </c>
      <c r="H227" s="422" t="s">
        <v>1350</v>
      </c>
      <c r="I227" s="422" t="s">
        <v>1527</v>
      </c>
      <c r="J227" s="419">
        <v>1010</v>
      </c>
      <c r="K227" s="420">
        <v>43329</v>
      </c>
      <c r="L227" s="422" t="s">
        <v>1526</v>
      </c>
      <c r="M227" s="422" t="s">
        <v>1525</v>
      </c>
      <c r="N227" s="421"/>
      <c r="O227" s="425" t="s">
        <v>1291</v>
      </c>
      <c r="P227" s="422"/>
      <c r="Q227" s="422"/>
      <c r="R227" s="420">
        <v>43325</v>
      </c>
      <c r="S227" s="419">
        <v>1020</v>
      </c>
      <c r="T227" s="419"/>
      <c r="U227" s="431" t="s">
        <v>1394</v>
      </c>
      <c r="V227" s="419"/>
      <c r="W227" s="424"/>
      <c r="X227" s="642" t="s">
        <v>12</v>
      </c>
      <c r="Y227" s="425" t="s">
        <v>1524</v>
      </c>
      <c r="Z227" s="421">
        <v>676</v>
      </c>
      <c r="AA227" s="426">
        <v>2105</v>
      </c>
      <c r="AB227" s="432"/>
      <c r="AC227" s="432"/>
      <c r="AD227" s="430"/>
      <c r="AE227" s="433"/>
      <c r="AF227" s="430"/>
      <c r="AG227" s="430" t="s">
        <v>1330</v>
      </c>
      <c r="AH227" s="597" t="s">
        <v>2</v>
      </c>
      <c r="AI227" s="605">
        <v>100</v>
      </c>
      <c r="AJ227" s="605">
        <v>15</v>
      </c>
      <c r="AK227" s="605">
        <v>10</v>
      </c>
      <c r="AL227" s="605" t="s">
        <v>1522</v>
      </c>
    </row>
    <row r="228" spans="1:38" s="483" customFormat="1" ht="20.100000000000001" customHeight="1">
      <c r="A228" s="419"/>
      <c r="B228" s="419"/>
      <c r="C228" s="420" t="str">
        <f t="shared" si="61"/>
        <v>*PDR1808-0047*</v>
      </c>
      <c r="D228" s="421" t="s">
        <v>1544</v>
      </c>
      <c r="E228" s="419" t="s">
        <v>1545</v>
      </c>
      <c r="F228" s="419"/>
      <c r="G228" s="421" t="s">
        <v>1528</v>
      </c>
      <c r="H228" s="422" t="s">
        <v>1350</v>
      </c>
      <c r="I228" s="422" t="s">
        <v>1527</v>
      </c>
      <c r="J228" s="419">
        <v>1000</v>
      </c>
      <c r="K228" s="420">
        <v>43347</v>
      </c>
      <c r="L228" s="422" t="s">
        <v>1526</v>
      </c>
      <c r="M228" s="422" t="s">
        <v>1525</v>
      </c>
      <c r="N228" s="421"/>
      <c r="O228" s="425" t="s">
        <v>1291</v>
      </c>
      <c r="P228" s="422"/>
      <c r="Q228" s="422"/>
      <c r="R228" s="420">
        <v>43343</v>
      </c>
      <c r="S228" s="419">
        <v>1010</v>
      </c>
      <c r="T228" s="419"/>
      <c r="U228" s="431" t="s">
        <v>1394</v>
      </c>
      <c r="V228" s="419"/>
      <c r="W228" s="424"/>
      <c r="X228" s="642" t="s">
        <v>12</v>
      </c>
      <c r="Y228" s="425" t="s">
        <v>1524</v>
      </c>
      <c r="Z228" s="421">
        <v>676</v>
      </c>
      <c r="AA228" s="426">
        <v>2105</v>
      </c>
      <c r="AB228" s="432"/>
      <c r="AC228" s="432"/>
      <c r="AD228" s="430"/>
      <c r="AE228" s="433"/>
      <c r="AF228" s="430"/>
      <c r="AG228" s="430" t="s">
        <v>1330</v>
      </c>
      <c r="AH228" s="597" t="s">
        <v>2</v>
      </c>
      <c r="AI228" s="605">
        <v>100</v>
      </c>
      <c r="AJ228" s="605">
        <v>15</v>
      </c>
      <c r="AK228" s="605">
        <v>10</v>
      </c>
      <c r="AL228" s="605" t="s">
        <v>1522</v>
      </c>
    </row>
    <row r="229" spans="1:38" s="483" customFormat="1" ht="20.100000000000001" customHeight="1">
      <c r="A229" s="419">
        <v>30</v>
      </c>
      <c r="B229" s="419"/>
      <c r="C229" s="420" t="str">
        <f t="shared" si="61"/>
        <v>*PDR1807-0652*</v>
      </c>
      <c r="D229" s="421" t="s">
        <v>1561</v>
      </c>
      <c r="E229" s="419" t="s">
        <v>1559</v>
      </c>
      <c r="F229" s="419"/>
      <c r="G229" s="421" t="s">
        <v>1353</v>
      </c>
      <c r="H229" s="422" t="s">
        <v>1354</v>
      </c>
      <c r="I229" s="422" t="s">
        <v>1497</v>
      </c>
      <c r="J229" s="419">
        <v>2500</v>
      </c>
      <c r="K229" s="420">
        <v>43302</v>
      </c>
      <c r="L229" s="422" t="s">
        <v>1355</v>
      </c>
      <c r="M229" s="422" t="s">
        <v>1496</v>
      </c>
      <c r="N229" s="421"/>
      <c r="O229" s="425" t="s">
        <v>1291</v>
      </c>
      <c r="P229" s="422"/>
      <c r="Q229" s="422"/>
      <c r="R229" s="420">
        <v>43297</v>
      </c>
      <c r="S229" s="419">
        <v>2510</v>
      </c>
      <c r="T229" s="419"/>
      <c r="U229" s="419" t="s">
        <v>1567</v>
      </c>
      <c r="V229" s="419"/>
      <c r="W229" s="424"/>
      <c r="X229" s="642" t="s">
        <v>12</v>
      </c>
      <c r="Y229" s="425" t="s">
        <v>1301</v>
      </c>
      <c r="Z229" s="421">
        <v>702</v>
      </c>
      <c r="AA229" s="426">
        <v>2087</v>
      </c>
      <c r="AB229" s="432"/>
      <c r="AC229" s="432"/>
      <c r="AD229" s="430"/>
      <c r="AE229" s="433"/>
      <c r="AF229" s="430"/>
      <c r="AG229" s="430" t="s">
        <v>1330</v>
      </c>
      <c r="AH229" s="596" t="s">
        <v>2</v>
      </c>
      <c r="AI229" s="604">
        <v>100</v>
      </c>
      <c r="AJ229" s="604">
        <v>15</v>
      </c>
      <c r="AK229" s="604">
        <v>10</v>
      </c>
      <c r="AL229" s="604" t="s">
        <v>1356</v>
      </c>
    </row>
    <row r="230" spans="1:38" s="483" customFormat="1" ht="20.100000000000001" customHeight="1">
      <c r="A230" s="419"/>
      <c r="B230" s="419"/>
      <c r="C230" s="420" t="str">
        <f t="shared" si="61"/>
        <v>*PDR1808-0056*</v>
      </c>
      <c r="D230" s="421" t="s">
        <v>1560</v>
      </c>
      <c r="E230" s="419" t="s">
        <v>1559</v>
      </c>
      <c r="F230" s="419"/>
      <c r="G230" s="421" t="s">
        <v>1353</v>
      </c>
      <c r="H230" s="422" t="s">
        <v>1354</v>
      </c>
      <c r="I230" s="422" t="s">
        <v>1497</v>
      </c>
      <c r="J230" s="419">
        <v>2500</v>
      </c>
      <c r="K230" s="420">
        <v>43318</v>
      </c>
      <c r="L230" s="422" t="s">
        <v>1355</v>
      </c>
      <c r="M230" s="422" t="s">
        <v>1496</v>
      </c>
      <c r="N230" s="421"/>
      <c r="O230" s="425" t="s">
        <v>1291</v>
      </c>
      <c r="P230" s="422"/>
      <c r="Q230" s="422"/>
      <c r="R230" s="420">
        <v>43313</v>
      </c>
      <c r="S230" s="419">
        <v>2510</v>
      </c>
      <c r="T230" s="419"/>
      <c r="U230" s="419" t="s">
        <v>1567</v>
      </c>
      <c r="V230" s="419"/>
      <c r="W230" s="424"/>
      <c r="X230" s="642" t="s">
        <v>12</v>
      </c>
      <c r="Y230" s="425" t="s">
        <v>1301</v>
      </c>
      <c r="Z230" s="421">
        <v>702</v>
      </c>
      <c r="AA230" s="426">
        <v>2087</v>
      </c>
      <c r="AB230" s="432"/>
      <c r="AC230" s="432"/>
      <c r="AD230" s="430"/>
      <c r="AE230" s="433"/>
      <c r="AF230" s="430"/>
      <c r="AG230" s="430" t="s">
        <v>1330</v>
      </c>
      <c r="AH230" s="597" t="s">
        <v>2</v>
      </c>
      <c r="AI230" s="605">
        <v>100</v>
      </c>
      <c r="AJ230" s="605">
        <v>15</v>
      </c>
      <c r="AK230" s="605">
        <v>10</v>
      </c>
      <c r="AL230" s="605" t="s">
        <v>1356</v>
      </c>
    </row>
    <row r="231" spans="1:38" s="483" customFormat="1" ht="20.100000000000001" customHeight="1">
      <c r="A231" s="419"/>
      <c r="B231" s="419"/>
      <c r="C231" s="420" t="str">
        <f t="shared" ref="C231:C238" si="62">"*"&amp;D231&amp;"*"</f>
        <v>*PDR1808-0051*</v>
      </c>
      <c r="D231" s="421" t="s">
        <v>1554</v>
      </c>
      <c r="E231" s="419" t="s">
        <v>1553</v>
      </c>
      <c r="F231" s="419"/>
      <c r="G231" s="421" t="s">
        <v>1555</v>
      </c>
      <c r="H231" s="422" t="s">
        <v>1392</v>
      </c>
      <c r="I231" s="422" t="s">
        <v>988</v>
      </c>
      <c r="J231" s="419">
        <v>900</v>
      </c>
      <c r="K231" s="420">
        <v>43313</v>
      </c>
      <c r="L231" s="422" t="s">
        <v>1552</v>
      </c>
      <c r="M231" s="422" t="s">
        <v>1556</v>
      </c>
      <c r="N231" s="421"/>
      <c r="O231" s="425" t="s">
        <v>1291</v>
      </c>
      <c r="P231" s="422"/>
      <c r="Q231" s="422"/>
      <c r="R231" s="434" t="s">
        <v>1557</v>
      </c>
      <c r="S231" s="419"/>
      <c r="T231" s="419"/>
      <c r="U231" s="431" t="s">
        <v>1558</v>
      </c>
      <c r="V231" s="419"/>
      <c r="W231" s="424"/>
      <c r="X231" s="642" t="s">
        <v>35</v>
      </c>
      <c r="Y231" s="425" t="s">
        <v>946</v>
      </c>
      <c r="Z231" s="421">
        <v>570</v>
      </c>
      <c r="AA231" s="426">
        <v>1391</v>
      </c>
      <c r="AB231" s="432"/>
      <c r="AC231" s="432"/>
      <c r="AD231" s="430"/>
      <c r="AE231" s="433"/>
      <c r="AF231" s="430"/>
      <c r="AG231" s="430" t="s">
        <v>1330</v>
      </c>
      <c r="AH231" s="597" t="s">
        <v>2</v>
      </c>
      <c r="AI231" s="605">
        <v>100</v>
      </c>
      <c r="AJ231" s="605">
        <v>15</v>
      </c>
      <c r="AK231" s="605">
        <v>20</v>
      </c>
      <c r="AL231" s="605" t="s">
        <v>1393</v>
      </c>
    </row>
    <row r="232" spans="1:38" s="483" customFormat="1" ht="20.100000000000001" customHeight="1">
      <c r="A232" s="419"/>
      <c r="B232" s="419"/>
      <c r="C232" s="420" t="str">
        <f t="shared" si="62"/>
        <v>*PDR1807-0388*</v>
      </c>
      <c r="D232" s="421" t="s">
        <v>1551</v>
      </c>
      <c r="E232" s="419" t="s">
        <v>1550</v>
      </c>
      <c r="F232" s="419"/>
      <c r="G232" s="421" t="s">
        <v>1549</v>
      </c>
      <c r="H232" s="422" t="s">
        <v>1421</v>
      </c>
      <c r="I232" s="422" t="s">
        <v>1548</v>
      </c>
      <c r="J232" s="419">
        <v>2500</v>
      </c>
      <c r="K232" s="420">
        <v>43286</v>
      </c>
      <c r="L232" s="422" t="s">
        <v>1445</v>
      </c>
      <c r="M232" s="425">
        <v>0</v>
      </c>
      <c r="N232" s="421"/>
      <c r="O232" s="425"/>
      <c r="P232" s="422"/>
      <c r="Q232" s="435" t="s">
        <v>1547</v>
      </c>
      <c r="R232" s="420">
        <v>43284</v>
      </c>
      <c r="S232" s="419">
        <v>2550</v>
      </c>
      <c r="T232" s="419"/>
      <c r="U232" s="484">
        <v>2550</v>
      </c>
      <c r="V232" s="419"/>
      <c r="W232" s="424"/>
      <c r="X232" s="642" t="s">
        <v>12</v>
      </c>
      <c r="Y232" s="425" t="s">
        <v>305</v>
      </c>
      <c r="Z232" s="421">
        <v>508</v>
      </c>
      <c r="AA232" s="426">
        <v>1675</v>
      </c>
      <c r="AB232" s="432"/>
      <c r="AC232" s="432"/>
      <c r="AD232" s="430"/>
      <c r="AE232" s="433"/>
      <c r="AF232" s="430"/>
      <c r="AG232" s="430" t="s">
        <v>1330</v>
      </c>
      <c r="AH232" s="597" t="s">
        <v>1546</v>
      </c>
      <c r="AI232" s="605">
        <v>100</v>
      </c>
      <c r="AJ232" s="605">
        <v>15</v>
      </c>
      <c r="AK232" s="605">
        <v>0</v>
      </c>
      <c r="AL232" s="605">
        <v>0</v>
      </c>
    </row>
    <row r="233" spans="1:38" s="483" customFormat="1" ht="20.100000000000001" customHeight="1">
      <c r="A233" s="419">
        <v>150</v>
      </c>
      <c r="B233" s="419"/>
      <c r="C233" s="457" t="str">
        <f t="shared" si="62"/>
        <v>*PDR1803-0659*</v>
      </c>
      <c r="D233" s="421" t="s">
        <v>1419</v>
      </c>
      <c r="E233" s="419" t="s">
        <v>1420</v>
      </c>
      <c r="F233" s="419"/>
      <c r="G233" s="421" t="s">
        <v>1349</v>
      </c>
      <c r="H233" s="422" t="s">
        <v>1344</v>
      </c>
      <c r="I233" s="422" t="s">
        <v>1348</v>
      </c>
      <c r="J233" s="419">
        <v>1000</v>
      </c>
      <c r="K233" s="420">
        <v>43176</v>
      </c>
      <c r="L233" s="422" t="s">
        <v>1347</v>
      </c>
      <c r="M233" s="422" t="s">
        <v>1293</v>
      </c>
      <c r="N233" s="425">
        <v>657</v>
      </c>
      <c r="O233" s="605" t="s">
        <v>1291</v>
      </c>
      <c r="P233" s="422" t="s">
        <v>1436</v>
      </c>
      <c r="Q233" s="422"/>
      <c r="R233" s="420">
        <v>43173</v>
      </c>
      <c r="S233" s="419">
        <v>1010</v>
      </c>
      <c r="T233" s="419"/>
      <c r="U233" s="419" t="s">
        <v>1429</v>
      </c>
      <c r="V233" s="436" t="s">
        <v>1291</v>
      </c>
      <c r="W233" s="424"/>
      <c r="X233" s="642" t="s">
        <v>11</v>
      </c>
      <c r="Y233" s="425" t="s">
        <v>1346</v>
      </c>
      <c r="Z233" s="421">
        <v>541</v>
      </c>
      <c r="AA233" s="426">
        <v>1022</v>
      </c>
      <c r="AB233" s="427"/>
      <c r="AC233" s="427"/>
      <c r="AD233" s="428"/>
      <c r="AE233" s="429"/>
      <c r="AF233" s="428"/>
      <c r="AG233" s="430" t="s">
        <v>1330</v>
      </c>
      <c r="AH233" s="596" t="s">
        <v>1343</v>
      </c>
      <c r="AI233" s="604">
        <v>50</v>
      </c>
      <c r="AJ233" s="604">
        <v>15</v>
      </c>
      <c r="AK233" s="604">
        <v>20</v>
      </c>
      <c r="AL233" s="604" t="s">
        <v>1345</v>
      </c>
    </row>
    <row r="234" spans="1:38" s="486" customFormat="1" ht="20.100000000000001" customHeight="1">
      <c r="A234" s="437">
        <v>130</v>
      </c>
      <c r="B234" s="437"/>
      <c r="C234" s="440" t="str">
        <f t="shared" si="62"/>
        <v>*PDR1803-0136*</v>
      </c>
      <c r="D234" s="438" t="s">
        <v>1383</v>
      </c>
      <c r="E234" s="437" t="s">
        <v>1381</v>
      </c>
      <c r="F234" s="437"/>
      <c r="G234" s="438" t="s">
        <v>1324</v>
      </c>
      <c r="H234" s="439" t="s">
        <v>1322</v>
      </c>
      <c r="I234" s="439" t="s">
        <v>1323</v>
      </c>
      <c r="J234" s="437">
        <v>500</v>
      </c>
      <c r="K234" s="440">
        <v>43179</v>
      </c>
      <c r="L234" s="439" t="s">
        <v>1321</v>
      </c>
      <c r="M234" s="439" t="s">
        <v>1382</v>
      </c>
      <c r="N234" s="439"/>
      <c r="O234" s="632" t="s">
        <v>1291</v>
      </c>
      <c r="P234" s="439"/>
      <c r="Q234" s="439"/>
      <c r="R234" s="440">
        <v>43172</v>
      </c>
      <c r="S234" s="437">
        <v>510</v>
      </c>
      <c r="T234" s="437"/>
      <c r="U234" s="437" t="s">
        <v>1422</v>
      </c>
      <c r="V234" s="437" t="s">
        <v>1291</v>
      </c>
      <c r="W234" s="441"/>
      <c r="X234" s="423" t="s">
        <v>35</v>
      </c>
      <c r="Y234" s="442" t="s">
        <v>1311</v>
      </c>
      <c r="Z234" s="438">
        <v>593</v>
      </c>
      <c r="AA234" s="443">
        <v>1675</v>
      </c>
      <c r="AB234" s="444"/>
      <c r="AC234" s="444"/>
      <c r="AD234" s="445"/>
      <c r="AE234" s="446"/>
      <c r="AF234" s="445"/>
      <c r="AG234" s="447"/>
      <c r="AH234" s="485" t="s">
        <v>2</v>
      </c>
      <c r="AI234" s="605">
        <v>100</v>
      </c>
      <c r="AJ234" s="605">
        <v>15</v>
      </c>
      <c r="AK234" s="488">
        <v>10</v>
      </c>
      <c r="AL234" s="605" t="s">
        <v>1326</v>
      </c>
    </row>
    <row r="235" spans="1:38" s="483" customFormat="1" ht="20.100000000000001" customHeight="1">
      <c r="A235" s="436">
        <v>90</v>
      </c>
      <c r="B235" s="436"/>
      <c r="C235" s="420" t="str">
        <f t="shared" si="62"/>
        <v>*PDR1804-0681*</v>
      </c>
      <c r="D235" s="421" t="s">
        <v>1466</v>
      </c>
      <c r="E235" s="419" t="s">
        <v>1465</v>
      </c>
      <c r="F235" s="419"/>
      <c r="G235" s="421" t="s">
        <v>1464</v>
      </c>
      <c r="H235" s="422" t="s">
        <v>1302</v>
      </c>
      <c r="I235" s="422" t="s">
        <v>1463</v>
      </c>
      <c r="J235" s="419">
        <v>2000</v>
      </c>
      <c r="K235" s="420">
        <v>43217</v>
      </c>
      <c r="L235" s="422" t="s">
        <v>1462</v>
      </c>
      <c r="M235" s="422" t="s">
        <v>1461</v>
      </c>
      <c r="N235" s="421"/>
      <c r="O235" s="604" t="s">
        <v>1291</v>
      </c>
      <c r="P235" s="422"/>
      <c r="Q235" s="422"/>
      <c r="R235" s="420">
        <v>43214</v>
      </c>
      <c r="S235" s="419">
        <v>2010</v>
      </c>
      <c r="T235" s="419"/>
      <c r="U235" s="448" t="s">
        <v>1474</v>
      </c>
      <c r="V235" s="436" t="s">
        <v>1295</v>
      </c>
      <c r="W235" s="424"/>
      <c r="X235" s="642" t="s">
        <v>35</v>
      </c>
      <c r="Y235" s="425" t="s">
        <v>495</v>
      </c>
      <c r="Z235" s="421">
        <v>497</v>
      </c>
      <c r="AA235" s="426">
        <v>1049</v>
      </c>
      <c r="AB235" s="449"/>
      <c r="AC235" s="449"/>
      <c r="AD235" s="450"/>
      <c r="AE235" s="451"/>
      <c r="AF235" s="452"/>
      <c r="AG235" s="430" t="s">
        <v>1330</v>
      </c>
      <c r="AH235" s="598" t="s">
        <v>2</v>
      </c>
      <c r="AI235" s="605">
        <v>100</v>
      </c>
      <c r="AJ235" s="605">
        <v>15</v>
      </c>
      <c r="AK235" s="605">
        <v>20</v>
      </c>
      <c r="AL235" s="605" t="s">
        <v>1460</v>
      </c>
    </row>
    <row r="236" spans="1:38" s="483" customFormat="1" ht="20.100000000000001" customHeight="1">
      <c r="A236" s="436">
        <v>100</v>
      </c>
      <c r="B236" s="436"/>
      <c r="C236" s="420" t="str">
        <f t="shared" si="62"/>
        <v>*PDR1804-0682*</v>
      </c>
      <c r="D236" s="421" t="s">
        <v>1459</v>
      </c>
      <c r="E236" s="419" t="s">
        <v>1458</v>
      </c>
      <c r="F236" s="419"/>
      <c r="G236" s="421" t="s">
        <v>1457</v>
      </c>
      <c r="H236" s="422" t="s">
        <v>1302</v>
      </c>
      <c r="I236" s="422" t="s">
        <v>1456</v>
      </c>
      <c r="J236" s="419">
        <v>2000</v>
      </c>
      <c r="K236" s="420">
        <v>43217</v>
      </c>
      <c r="L236" s="422" t="s">
        <v>1455</v>
      </c>
      <c r="M236" s="422" t="s">
        <v>1454</v>
      </c>
      <c r="N236" s="421"/>
      <c r="O236" s="604" t="s">
        <v>1291</v>
      </c>
      <c r="P236" s="422"/>
      <c r="Q236" s="422"/>
      <c r="R236" s="420">
        <v>43214</v>
      </c>
      <c r="S236" s="419">
        <v>2010</v>
      </c>
      <c r="T236" s="419"/>
      <c r="U236" s="448" t="s">
        <v>1474</v>
      </c>
      <c r="V236" s="436" t="s">
        <v>1295</v>
      </c>
      <c r="W236" s="424"/>
      <c r="X236" s="642" t="s">
        <v>35</v>
      </c>
      <c r="Y236" s="425" t="s">
        <v>495</v>
      </c>
      <c r="Z236" s="421">
        <v>497</v>
      </c>
      <c r="AA236" s="426">
        <v>1049</v>
      </c>
      <c r="AB236" s="449"/>
      <c r="AC236" s="449"/>
      <c r="AD236" s="450"/>
      <c r="AE236" s="451"/>
      <c r="AF236" s="452"/>
      <c r="AG236" s="430" t="s">
        <v>1330</v>
      </c>
      <c r="AH236" s="598" t="s">
        <v>2</v>
      </c>
      <c r="AI236" s="605">
        <v>100</v>
      </c>
      <c r="AJ236" s="605">
        <v>15</v>
      </c>
      <c r="AK236" s="605">
        <v>20</v>
      </c>
      <c r="AL236" s="605" t="s">
        <v>1453</v>
      </c>
    </row>
    <row r="237" spans="1:38" s="483" customFormat="1" ht="20.100000000000001" customHeight="1">
      <c r="A237" s="436">
        <v>60</v>
      </c>
      <c r="B237" s="436"/>
      <c r="C237" s="420" t="str">
        <f t="shared" si="62"/>
        <v>*PDR1804-0680*</v>
      </c>
      <c r="D237" s="421" t="s">
        <v>1473</v>
      </c>
      <c r="E237" s="419" t="s">
        <v>1472</v>
      </c>
      <c r="F237" s="419"/>
      <c r="G237" s="421" t="s">
        <v>1471</v>
      </c>
      <c r="H237" s="422" t="s">
        <v>1302</v>
      </c>
      <c r="I237" s="422" t="s">
        <v>1470</v>
      </c>
      <c r="J237" s="419">
        <v>2000</v>
      </c>
      <c r="K237" s="420">
        <v>43217</v>
      </c>
      <c r="L237" s="422" t="s">
        <v>1469</v>
      </c>
      <c r="M237" s="422" t="s">
        <v>1468</v>
      </c>
      <c r="N237" s="421"/>
      <c r="O237" s="604" t="s">
        <v>1291</v>
      </c>
      <c r="P237" s="422"/>
      <c r="Q237" s="422"/>
      <c r="R237" s="420">
        <v>43214</v>
      </c>
      <c r="S237" s="419">
        <v>2010</v>
      </c>
      <c r="T237" s="419"/>
      <c r="U237" s="448" t="s">
        <v>1474</v>
      </c>
      <c r="V237" s="436" t="s">
        <v>1295</v>
      </c>
      <c r="W237" s="424"/>
      <c r="X237" s="642" t="s">
        <v>35</v>
      </c>
      <c r="Y237" s="425" t="s">
        <v>218</v>
      </c>
      <c r="Z237" s="421">
        <v>455</v>
      </c>
      <c r="AA237" s="426">
        <v>1049</v>
      </c>
      <c r="AB237" s="449"/>
      <c r="AC237" s="449"/>
      <c r="AD237" s="450"/>
      <c r="AE237" s="451"/>
      <c r="AF237" s="450"/>
      <c r="AG237" s="430" t="s">
        <v>1330</v>
      </c>
      <c r="AH237" s="598" t="s">
        <v>2</v>
      </c>
      <c r="AI237" s="605">
        <v>100</v>
      </c>
      <c r="AJ237" s="605">
        <v>15</v>
      </c>
      <c r="AK237" s="605">
        <v>20</v>
      </c>
      <c r="AL237" s="605" t="s">
        <v>1467</v>
      </c>
    </row>
    <row r="238" spans="1:38" s="483" customFormat="1" ht="20.100000000000001" customHeight="1">
      <c r="A238" s="419">
        <v>170</v>
      </c>
      <c r="B238" s="419"/>
      <c r="C238" s="420" t="str">
        <f t="shared" si="62"/>
        <v>*PDR1802-0755*</v>
      </c>
      <c r="D238" s="421" t="s">
        <v>1369</v>
      </c>
      <c r="E238" s="419" t="s">
        <v>1368</v>
      </c>
      <c r="F238" s="419"/>
      <c r="G238" s="421" t="s">
        <v>1363</v>
      </c>
      <c r="H238" s="422" t="s">
        <v>1358</v>
      </c>
      <c r="I238" s="422" t="s">
        <v>1362</v>
      </c>
      <c r="J238" s="419">
        <v>5400</v>
      </c>
      <c r="K238" s="420">
        <v>43228</v>
      </c>
      <c r="L238" s="422" t="s">
        <v>1357</v>
      </c>
      <c r="M238" s="422" t="s">
        <v>1361</v>
      </c>
      <c r="N238" s="421"/>
      <c r="O238" s="605" t="s">
        <v>1291</v>
      </c>
      <c r="P238" s="422"/>
      <c r="Q238" s="422"/>
      <c r="R238" s="420">
        <v>43222</v>
      </c>
      <c r="S238" s="419">
        <v>5420</v>
      </c>
      <c r="T238" s="419"/>
      <c r="U238" s="448" t="s">
        <v>1476</v>
      </c>
      <c r="V238" s="419"/>
      <c r="W238" s="424"/>
      <c r="X238" s="642" t="s">
        <v>35</v>
      </c>
      <c r="Y238" s="425" t="s">
        <v>1336</v>
      </c>
      <c r="Z238" s="421">
        <v>445</v>
      </c>
      <c r="AA238" s="426">
        <v>1311</v>
      </c>
      <c r="AB238" s="427"/>
      <c r="AC238" s="427"/>
      <c r="AD238" s="428"/>
      <c r="AE238" s="429"/>
      <c r="AF238" s="428"/>
      <c r="AG238" s="453" t="s">
        <v>1330</v>
      </c>
      <c r="AH238" s="597" t="s">
        <v>2</v>
      </c>
      <c r="AI238" s="605">
        <v>100</v>
      </c>
      <c r="AJ238" s="605">
        <v>15</v>
      </c>
      <c r="AK238" s="605"/>
      <c r="AL238" s="605" t="s">
        <v>1367</v>
      </c>
    </row>
    <row r="239" spans="1:38" s="483" customFormat="1" ht="20.100000000000001" customHeight="1">
      <c r="A239" s="419"/>
      <c r="B239" s="419"/>
      <c r="C239" s="420"/>
      <c r="D239" s="421" t="s">
        <v>1479</v>
      </c>
      <c r="E239" s="419" t="s">
        <v>1477</v>
      </c>
      <c r="F239" s="419"/>
      <c r="G239" s="421" t="s">
        <v>1379</v>
      </c>
      <c r="H239" s="422" t="s">
        <v>1315</v>
      </c>
      <c r="I239" s="422" t="s">
        <v>1378</v>
      </c>
      <c r="J239" s="419">
        <v>230</v>
      </c>
      <c r="K239" s="420">
        <v>43238</v>
      </c>
      <c r="L239" s="422" t="s">
        <v>1377</v>
      </c>
      <c r="M239" s="422" t="s">
        <v>1397</v>
      </c>
      <c r="N239" s="421">
        <v>0</v>
      </c>
      <c r="O239" s="425"/>
      <c r="P239" s="422"/>
      <c r="Q239" s="422"/>
      <c r="R239" s="420" t="s">
        <v>1480</v>
      </c>
      <c r="S239" s="419">
        <v>230</v>
      </c>
      <c r="T239" s="419"/>
      <c r="U239" s="419"/>
      <c r="V239" s="419"/>
      <c r="W239" s="424"/>
      <c r="X239" s="642" t="s">
        <v>35</v>
      </c>
      <c r="Y239" s="425" t="s">
        <v>1317</v>
      </c>
      <c r="Z239" s="421">
        <v>555</v>
      </c>
      <c r="AA239" s="426">
        <v>1235</v>
      </c>
      <c r="AB239" s="432"/>
      <c r="AC239" s="432"/>
      <c r="AD239" s="430"/>
      <c r="AE239" s="433"/>
      <c r="AF239" s="430"/>
      <c r="AG239" s="430" t="s">
        <v>1330</v>
      </c>
      <c r="AH239" s="597" t="s">
        <v>2</v>
      </c>
      <c r="AI239" s="605">
        <v>100</v>
      </c>
      <c r="AJ239" s="605">
        <v>15</v>
      </c>
      <c r="AK239" s="605">
        <v>20</v>
      </c>
      <c r="AL239" s="605" t="s">
        <v>1376</v>
      </c>
    </row>
    <row r="240" spans="1:38" s="483" customFormat="1" ht="20.100000000000001" customHeight="1">
      <c r="A240" s="419"/>
      <c r="B240" s="419"/>
      <c r="C240" s="420"/>
      <c r="D240" s="421" t="s">
        <v>1478</v>
      </c>
      <c r="E240" s="419" t="s">
        <v>1477</v>
      </c>
      <c r="F240" s="419"/>
      <c r="G240" s="421" t="s">
        <v>1375</v>
      </c>
      <c r="H240" s="422" t="s">
        <v>1315</v>
      </c>
      <c r="I240" s="422" t="s">
        <v>1374</v>
      </c>
      <c r="J240" s="419">
        <v>188</v>
      </c>
      <c r="K240" s="420">
        <v>43238</v>
      </c>
      <c r="L240" s="422" t="s">
        <v>1373</v>
      </c>
      <c r="M240" s="422" t="s">
        <v>1396</v>
      </c>
      <c r="N240" s="421">
        <v>0</v>
      </c>
      <c r="O240" s="425"/>
      <c r="P240" s="422"/>
      <c r="Q240" s="422"/>
      <c r="R240" s="420" t="s">
        <v>1480</v>
      </c>
      <c r="S240" s="419">
        <v>188</v>
      </c>
      <c r="T240" s="419"/>
      <c r="U240" s="419"/>
      <c r="V240" s="419"/>
      <c r="W240" s="424"/>
      <c r="X240" s="642" t="s">
        <v>35</v>
      </c>
      <c r="Y240" s="425" t="s">
        <v>1317</v>
      </c>
      <c r="Z240" s="421">
        <v>555</v>
      </c>
      <c r="AA240" s="426">
        <v>1235</v>
      </c>
      <c r="AB240" s="432"/>
      <c r="AC240" s="432"/>
      <c r="AD240" s="430"/>
      <c r="AE240" s="433"/>
      <c r="AF240" s="430"/>
      <c r="AG240" s="430" t="s">
        <v>1330</v>
      </c>
      <c r="AH240" s="597" t="s">
        <v>2</v>
      </c>
      <c r="AI240" s="605">
        <v>100</v>
      </c>
      <c r="AJ240" s="605">
        <v>15</v>
      </c>
      <c r="AK240" s="605">
        <v>20</v>
      </c>
      <c r="AL240" s="605" t="s">
        <v>1372</v>
      </c>
    </row>
    <row r="241" spans="1:38" s="483" customFormat="1" ht="20.100000000000001" customHeight="1">
      <c r="A241" s="419"/>
      <c r="B241" s="419"/>
      <c r="C241" s="420" t="str">
        <f t="shared" ref="C241:C246" si="63">"*"&amp;D241&amp;"*"</f>
        <v>*PDR1805-0569*</v>
      </c>
      <c r="D241" s="421" t="s">
        <v>1495</v>
      </c>
      <c r="E241" s="419" t="s">
        <v>1494</v>
      </c>
      <c r="F241" s="419"/>
      <c r="G241" s="421" t="s">
        <v>1331</v>
      </c>
      <c r="H241" s="422" t="s">
        <v>1332</v>
      </c>
      <c r="I241" s="422" t="s">
        <v>1449</v>
      </c>
      <c r="J241" s="419">
        <v>1000</v>
      </c>
      <c r="K241" s="420">
        <v>43234</v>
      </c>
      <c r="L241" s="422" t="s">
        <v>1444</v>
      </c>
      <c r="M241" s="422" t="s">
        <v>1292</v>
      </c>
      <c r="N241" s="425" t="s">
        <v>1499</v>
      </c>
      <c r="O241" s="425"/>
      <c r="P241" s="422"/>
      <c r="Q241" s="422"/>
      <c r="R241" s="420">
        <v>43230</v>
      </c>
      <c r="S241" s="419">
        <v>1010</v>
      </c>
      <c r="T241" s="419"/>
      <c r="U241" s="454" t="s">
        <v>1500</v>
      </c>
      <c r="V241" s="419"/>
      <c r="W241" s="424"/>
      <c r="X241" s="642" t="s">
        <v>35</v>
      </c>
      <c r="Y241" s="425" t="s">
        <v>1336</v>
      </c>
      <c r="Z241" s="421">
        <v>434</v>
      </c>
      <c r="AA241" s="426">
        <v>1185</v>
      </c>
      <c r="AB241" s="427"/>
      <c r="AC241" s="427"/>
      <c r="AD241" s="428"/>
      <c r="AE241" s="429"/>
      <c r="AF241" s="428"/>
      <c r="AG241" s="430" t="s">
        <v>1330</v>
      </c>
      <c r="AH241" s="597" t="s">
        <v>2</v>
      </c>
      <c r="AI241" s="605">
        <v>100</v>
      </c>
      <c r="AJ241" s="605">
        <v>15</v>
      </c>
      <c r="AK241" s="605">
        <v>20</v>
      </c>
      <c r="AL241" s="605" t="s">
        <v>1337</v>
      </c>
    </row>
    <row r="242" spans="1:38" s="483" customFormat="1" ht="20.100000000000001" customHeight="1">
      <c r="A242" s="419"/>
      <c r="B242" s="419"/>
      <c r="C242" s="420" t="str">
        <f t="shared" si="63"/>
        <v>*PDR1805-0485*</v>
      </c>
      <c r="D242" s="421" t="s">
        <v>1492</v>
      </c>
      <c r="E242" s="419" t="s">
        <v>1491</v>
      </c>
      <c r="F242" s="419"/>
      <c r="G242" s="421" t="s">
        <v>1490</v>
      </c>
      <c r="H242" s="422" t="s">
        <v>1489</v>
      </c>
      <c r="I242" s="422" t="s">
        <v>1488</v>
      </c>
      <c r="J242" s="419">
        <v>10000</v>
      </c>
      <c r="K242" s="420">
        <v>43248</v>
      </c>
      <c r="L242" s="422" t="s">
        <v>1329</v>
      </c>
      <c r="M242" s="422" t="s">
        <v>1487</v>
      </c>
      <c r="N242" s="421"/>
      <c r="O242" s="425" t="s">
        <v>1291</v>
      </c>
      <c r="P242" s="422"/>
      <c r="Q242" s="422"/>
      <c r="R242" s="420">
        <v>43241</v>
      </c>
      <c r="S242" s="419">
        <v>10050</v>
      </c>
      <c r="T242" s="419"/>
      <c r="U242" s="448" t="s">
        <v>1502</v>
      </c>
      <c r="V242" s="419"/>
      <c r="W242" s="424"/>
      <c r="X242" s="642" t="s">
        <v>12</v>
      </c>
      <c r="Y242" s="425" t="s">
        <v>1314</v>
      </c>
      <c r="Z242" s="421">
        <v>420</v>
      </c>
      <c r="AA242" s="426">
        <v>1135</v>
      </c>
      <c r="AB242" s="427"/>
      <c r="AC242" s="427"/>
      <c r="AD242" s="428"/>
      <c r="AE242" s="429"/>
      <c r="AF242" s="428"/>
      <c r="AG242" s="430" t="s">
        <v>1395</v>
      </c>
      <c r="AH242" s="597" t="s">
        <v>65</v>
      </c>
      <c r="AI242" s="605">
        <v>100</v>
      </c>
      <c r="AJ242" s="605">
        <v>15</v>
      </c>
      <c r="AK242" s="605">
        <v>10</v>
      </c>
      <c r="AL242" s="605" t="s">
        <v>1486</v>
      </c>
    </row>
    <row r="243" spans="1:38" s="483" customFormat="1" ht="20.100000000000001" customHeight="1">
      <c r="A243" s="419"/>
      <c r="B243" s="419"/>
      <c r="C243" s="420" t="str">
        <f t="shared" si="63"/>
        <v>*PDR1805-0994*</v>
      </c>
      <c r="D243" s="421" t="s">
        <v>1519</v>
      </c>
      <c r="E243" s="419" t="s">
        <v>1517</v>
      </c>
      <c r="F243" s="419"/>
      <c r="G243" s="421" t="s">
        <v>1482</v>
      </c>
      <c r="H243" s="422" t="s">
        <v>1305</v>
      </c>
      <c r="I243" s="422" t="s">
        <v>1483</v>
      </c>
      <c r="J243" s="419">
        <v>200</v>
      </c>
      <c r="K243" s="420">
        <v>43245</v>
      </c>
      <c r="L243" s="422" t="s">
        <v>1318</v>
      </c>
      <c r="M243" s="422" t="s">
        <v>1484</v>
      </c>
      <c r="N243" s="421"/>
      <c r="O243" s="425" t="s">
        <v>1291</v>
      </c>
      <c r="P243" s="422"/>
      <c r="Q243" s="422"/>
      <c r="R243" s="420" t="s">
        <v>1513</v>
      </c>
      <c r="S243" s="419"/>
      <c r="T243" s="419"/>
      <c r="U243" s="431"/>
      <c r="V243" s="419"/>
      <c r="W243" s="424"/>
      <c r="X243" s="642" t="s">
        <v>12</v>
      </c>
      <c r="Y243" s="425" t="s">
        <v>492</v>
      </c>
      <c r="Z243" s="421">
        <v>545</v>
      </c>
      <c r="AA243" s="426">
        <v>1597</v>
      </c>
      <c r="AB243" s="432"/>
      <c r="AC243" s="432"/>
      <c r="AD243" s="430"/>
      <c r="AE243" s="433"/>
      <c r="AF243" s="430"/>
      <c r="AG243" s="430" t="s">
        <v>1330</v>
      </c>
      <c r="AH243" s="597" t="s">
        <v>2</v>
      </c>
      <c r="AI243" s="605">
        <v>100</v>
      </c>
      <c r="AJ243" s="605">
        <v>15</v>
      </c>
      <c r="AK243" s="605">
        <v>10</v>
      </c>
      <c r="AL243" s="605" t="s">
        <v>1437</v>
      </c>
    </row>
    <row r="244" spans="1:38" s="483" customFormat="1" ht="20.100000000000001" customHeight="1">
      <c r="A244" s="419"/>
      <c r="B244" s="419"/>
      <c r="C244" s="420" t="str">
        <f t="shared" si="63"/>
        <v>*PDR1805-0995*</v>
      </c>
      <c r="D244" s="421" t="s">
        <v>1518</v>
      </c>
      <c r="E244" s="419" t="s">
        <v>1517</v>
      </c>
      <c r="F244" s="419"/>
      <c r="G244" s="421" t="s">
        <v>1516</v>
      </c>
      <c r="H244" s="422" t="s">
        <v>1305</v>
      </c>
      <c r="I244" s="422" t="s">
        <v>1515</v>
      </c>
      <c r="J244" s="419">
        <v>400</v>
      </c>
      <c r="K244" s="420">
        <v>43245</v>
      </c>
      <c r="L244" s="422" t="s">
        <v>1445</v>
      </c>
      <c r="M244" s="422" t="s">
        <v>1514</v>
      </c>
      <c r="N244" s="421"/>
      <c r="O244" s="425" t="s">
        <v>1291</v>
      </c>
      <c r="P244" s="422"/>
      <c r="Q244" s="422"/>
      <c r="R244" s="420" t="s">
        <v>1513</v>
      </c>
      <c r="S244" s="419"/>
      <c r="T244" s="419"/>
      <c r="U244" s="431"/>
      <c r="V244" s="419"/>
      <c r="W244" s="424"/>
      <c r="X244" s="642" t="s">
        <v>35</v>
      </c>
      <c r="Y244" s="425" t="s">
        <v>1300</v>
      </c>
      <c r="Z244" s="421">
        <v>503</v>
      </c>
      <c r="AA244" s="426">
        <v>252</v>
      </c>
      <c r="AB244" s="432"/>
      <c r="AC244" s="432"/>
      <c r="AD244" s="430"/>
      <c r="AE244" s="433"/>
      <c r="AF244" s="430"/>
      <c r="AG244" s="430" t="s">
        <v>1416</v>
      </c>
      <c r="AH244" s="597" t="s">
        <v>1512</v>
      </c>
      <c r="AI244" s="605">
        <v>100</v>
      </c>
      <c r="AJ244" s="605">
        <v>15</v>
      </c>
      <c r="AK244" s="605">
        <v>100</v>
      </c>
      <c r="AL244" s="605">
        <v>0</v>
      </c>
    </row>
    <row r="245" spans="1:38" s="483" customFormat="1" ht="20.100000000000001" customHeight="1">
      <c r="A245" s="419" t="s">
        <v>66</v>
      </c>
      <c r="B245" s="419"/>
      <c r="C245" s="420" t="str">
        <f t="shared" si="63"/>
        <v>*PDR1806-0541*</v>
      </c>
      <c r="D245" s="421" t="s">
        <v>1530</v>
      </c>
      <c r="E245" s="419" t="s">
        <v>1529</v>
      </c>
      <c r="F245" s="419"/>
      <c r="G245" s="421" t="s">
        <v>1508</v>
      </c>
      <c r="H245" s="422" t="s">
        <v>1505</v>
      </c>
      <c r="I245" s="422" t="s">
        <v>1507</v>
      </c>
      <c r="J245" s="419">
        <v>2</v>
      </c>
      <c r="K245" s="420">
        <v>43258</v>
      </c>
      <c r="L245" s="422" t="s">
        <v>1316</v>
      </c>
      <c r="M245" s="422" t="s">
        <v>1506</v>
      </c>
      <c r="N245" s="421"/>
      <c r="O245" s="425" t="s">
        <v>1291</v>
      </c>
      <c r="P245" s="422"/>
      <c r="Q245" s="422"/>
      <c r="R245" s="420">
        <v>43257</v>
      </c>
      <c r="S245" s="419">
        <v>12</v>
      </c>
      <c r="T245" s="419"/>
      <c r="U245" s="448" t="s">
        <v>1502</v>
      </c>
      <c r="V245" s="419"/>
      <c r="W245" s="424"/>
      <c r="X245" s="642" t="s">
        <v>12</v>
      </c>
      <c r="Y245" s="425" t="s">
        <v>1504</v>
      </c>
      <c r="Z245" s="421">
        <v>817</v>
      </c>
      <c r="AA245" s="426">
        <v>1947</v>
      </c>
      <c r="AB245" s="432"/>
      <c r="AC245" s="432"/>
      <c r="AD245" s="430"/>
      <c r="AE245" s="433"/>
      <c r="AF245" s="430"/>
      <c r="AG245" s="430" t="s">
        <v>1330</v>
      </c>
      <c r="AH245" s="597" t="s">
        <v>2</v>
      </c>
      <c r="AI245" s="605">
        <v>100</v>
      </c>
      <c r="AJ245" s="605">
        <v>15</v>
      </c>
      <c r="AK245" s="605">
        <v>10</v>
      </c>
      <c r="AL245" s="605">
        <v>0</v>
      </c>
    </row>
    <row r="246" spans="1:38" s="487" customFormat="1" ht="20.100000000000001" customHeight="1">
      <c r="A246" s="436" t="s">
        <v>69</v>
      </c>
      <c r="B246" s="436"/>
      <c r="C246" s="457" t="str">
        <f t="shared" si="63"/>
        <v>*PDR1805-0049*</v>
      </c>
      <c r="D246" s="455" t="s">
        <v>1447</v>
      </c>
      <c r="E246" s="436" t="s">
        <v>1446</v>
      </c>
      <c r="F246" s="436"/>
      <c r="G246" s="455" t="s">
        <v>1414</v>
      </c>
      <c r="H246" s="456" t="s">
        <v>1413</v>
      </c>
      <c r="I246" s="456" t="s">
        <v>1412</v>
      </c>
      <c r="J246" s="436">
        <v>2750</v>
      </c>
      <c r="K246" s="457">
        <v>43222</v>
      </c>
      <c r="L246" s="456" t="s">
        <v>1411</v>
      </c>
      <c r="M246" s="456" t="s">
        <v>1410</v>
      </c>
      <c r="O246" s="604" t="s">
        <v>1291</v>
      </c>
      <c r="P246" s="456"/>
      <c r="Q246" s="458" t="s">
        <v>1493</v>
      </c>
      <c r="R246" s="457">
        <v>43214</v>
      </c>
      <c r="S246" s="436">
        <v>2760</v>
      </c>
      <c r="T246" s="436"/>
      <c r="U246" s="436" t="s">
        <v>1475</v>
      </c>
      <c r="V246" s="436" t="s">
        <v>1291</v>
      </c>
      <c r="W246" s="459"/>
      <c r="X246" s="704" t="s">
        <v>12</v>
      </c>
      <c r="Y246" s="488" t="s">
        <v>1409</v>
      </c>
      <c r="Z246" s="455">
        <v>754</v>
      </c>
      <c r="AA246" s="460">
        <v>2271</v>
      </c>
      <c r="AB246" s="449"/>
      <c r="AC246" s="449"/>
      <c r="AD246" s="450"/>
      <c r="AE246" s="451"/>
      <c r="AF246" s="450"/>
      <c r="AG246" s="452" t="s">
        <v>1395</v>
      </c>
      <c r="AH246" s="598" t="s">
        <v>65</v>
      </c>
      <c r="AI246" s="604">
        <v>100</v>
      </c>
      <c r="AJ246" s="604">
        <v>15</v>
      </c>
      <c r="AK246" s="604">
        <v>10</v>
      </c>
      <c r="AL246" s="604" t="s">
        <v>1408</v>
      </c>
    </row>
    <row r="247" spans="1:38" s="483" customFormat="1" ht="20.100000000000001" customHeight="1">
      <c r="A247" s="419"/>
      <c r="B247" s="419"/>
      <c r="C247" s="420" t="str">
        <f>"*"&amp;D247&amp;"*"</f>
        <v>*PDR1803-0349*</v>
      </c>
      <c r="D247" s="421" t="s">
        <v>1402</v>
      </c>
      <c r="E247" s="419" t="s">
        <v>1401</v>
      </c>
      <c r="F247" s="421"/>
      <c r="G247" s="419" t="s">
        <v>1360</v>
      </c>
      <c r="H247" s="422" t="s">
        <v>1358</v>
      </c>
      <c r="I247" s="422" t="s">
        <v>1359</v>
      </c>
      <c r="J247" s="419">
        <v>12600</v>
      </c>
      <c r="K247" s="420">
        <v>43165</v>
      </c>
      <c r="L247" s="422" t="s">
        <v>1400</v>
      </c>
      <c r="M247" s="422" t="s">
        <v>1294</v>
      </c>
      <c r="N247" s="422"/>
      <c r="O247" s="605" t="s">
        <v>1291</v>
      </c>
      <c r="P247" s="422"/>
      <c r="Q247" s="422"/>
      <c r="R247" s="420">
        <v>43162</v>
      </c>
      <c r="S247" s="419">
        <v>12620</v>
      </c>
      <c r="T247" s="419"/>
      <c r="U247" s="419">
        <v>12620</v>
      </c>
      <c r="V247" s="419" t="s">
        <v>1291</v>
      </c>
      <c r="W247" s="424"/>
      <c r="X247" s="642" t="s">
        <v>35</v>
      </c>
      <c r="Y247" s="425" t="s">
        <v>1336</v>
      </c>
      <c r="Z247" s="421">
        <v>434</v>
      </c>
      <c r="AA247" s="426">
        <v>1185</v>
      </c>
      <c r="AB247" s="427"/>
      <c r="AC247" s="427"/>
      <c r="AD247" s="428"/>
      <c r="AE247" s="429"/>
      <c r="AF247" s="428"/>
      <c r="AG247" s="430"/>
      <c r="AH247" s="633" t="s">
        <v>2</v>
      </c>
      <c r="AI247" s="605">
        <v>100</v>
      </c>
      <c r="AJ247" s="605">
        <v>15</v>
      </c>
      <c r="AK247" s="605">
        <v>20</v>
      </c>
      <c r="AL247" s="605" t="s">
        <v>1384</v>
      </c>
    </row>
    <row r="248" spans="1:38" s="388" customFormat="1" ht="20.100000000000001" customHeight="1">
      <c r="A248" s="343"/>
      <c r="B248" s="343"/>
      <c r="C248" s="342"/>
      <c r="D248" s="646"/>
      <c r="E248" s="343"/>
      <c r="F248" s="343"/>
      <c r="G248" s="343"/>
      <c r="H248" s="298"/>
      <c r="I248" s="298"/>
      <c r="J248" s="343"/>
      <c r="K248" s="342"/>
      <c r="L248" s="298"/>
      <c r="M248" s="298"/>
      <c r="N248" s="298"/>
      <c r="O248" s="299"/>
      <c r="P248" s="298"/>
      <c r="Q248" s="298"/>
      <c r="R248" s="342"/>
      <c r="S248" s="343"/>
      <c r="T248" s="343"/>
      <c r="U248" s="343"/>
      <c r="V248" s="343"/>
      <c r="W248" s="344"/>
      <c r="X248" s="679"/>
      <c r="Y248" s="299"/>
      <c r="Z248" s="646"/>
      <c r="AA248" s="345"/>
      <c r="AB248" s="357"/>
      <c r="AC248" s="357"/>
      <c r="AD248" s="300"/>
      <c r="AE248" s="358"/>
      <c r="AF248" s="300"/>
      <c r="AG248" s="300"/>
      <c r="AH248" s="303"/>
      <c r="AI248" s="518"/>
      <c r="AJ248" s="606"/>
      <c r="AK248" s="307"/>
      <c r="AL248" s="518"/>
    </row>
    <row r="249" spans="1:38" s="388" customFormat="1" ht="20.100000000000001" customHeight="1">
      <c r="A249" s="343"/>
      <c r="B249" s="343"/>
      <c r="C249" s="342"/>
      <c r="D249" s="646"/>
      <c r="E249" s="343"/>
      <c r="F249" s="343"/>
      <c r="G249" s="343"/>
      <c r="H249" s="298"/>
      <c r="I249" s="298"/>
      <c r="J249" s="343"/>
      <c r="K249" s="342"/>
      <c r="L249" s="298"/>
      <c r="M249" s="298"/>
      <c r="N249" s="298"/>
      <c r="O249" s="299"/>
      <c r="P249" s="298"/>
      <c r="Q249" s="298"/>
      <c r="R249" s="342"/>
      <c r="S249" s="343"/>
      <c r="T249" s="343"/>
      <c r="U249" s="343"/>
      <c r="V249" s="343"/>
      <c r="W249" s="344"/>
      <c r="X249" s="679"/>
      <c r="Y249" s="299"/>
      <c r="Z249" s="646"/>
      <c r="AA249" s="345"/>
      <c r="AB249" s="357"/>
      <c r="AC249" s="357"/>
      <c r="AD249" s="300"/>
      <c r="AE249" s="358"/>
      <c r="AF249" s="300"/>
      <c r="AG249" s="300"/>
      <c r="AH249" s="303"/>
      <c r="AI249" s="518"/>
      <c r="AJ249" s="606"/>
      <c r="AK249" s="307"/>
      <c r="AL249" s="518"/>
    </row>
    <row r="250" spans="1:38" s="388" customFormat="1" ht="20.100000000000001" customHeight="1">
      <c r="A250" s="343"/>
      <c r="B250" s="343"/>
      <c r="C250" s="342"/>
      <c r="D250" s="343"/>
      <c r="E250" s="646"/>
      <c r="F250" s="646"/>
      <c r="G250" s="646"/>
      <c r="H250" s="343"/>
      <c r="I250" s="298"/>
      <c r="J250" s="298"/>
      <c r="K250" s="343"/>
      <c r="L250" s="342"/>
      <c r="M250" s="298"/>
      <c r="N250" s="646"/>
      <c r="O250" s="299"/>
      <c r="P250" s="298"/>
      <c r="Q250" s="298"/>
      <c r="R250" s="298"/>
      <c r="S250" s="342"/>
      <c r="T250" s="343"/>
      <c r="U250" s="343"/>
      <c r="V250" s="343"/>
      <c r="W250" s="343"/>
      <c r="X250" s="705"/>
      <c r="Y250" s="343"/>
      <c r="Z250" s="299"/>
      <c r="AA250" s="646"/>
      <c r="AB250" s="345"/>
      <c r="AC250" s="357"/>
      <c r="AD250" s="357"/>
      <c r="AE250" s="300"/>
      <c r="AF250" s="358"/>
      <c r="AG250" s="300"/>
      <c r="AH250" s="300"/>
      <c r="AI250" s="518"/>
      <c r="AJ250" s="606"/>
      <c r="AK250" s="307"/>
      <c r="AL250" s="518"/>
    </row>
    <row r="251" spans="1:38" s="388" customFormat="1" ht="20.100000000000001" customHeight="1">
      <c r="A251" s="343"/>
      <c r="B251" s="343"/>
      <c r="C251" s="342"/>
      <c r="D251" s="343"/>
      <c r="E251" s="646"/>
      <c r="F251" s="646"/>
      <c r="G251" s="646"/>
      <c r="H251" s="343"/>
      <c r="I251" s="298"/>
      <c r="J251" s="298"/>
      <c r="K251" s="343"/>
      <c r="L251" s="342"/>
      <c r="M251" s="298"/>
      <c r="N251" s="646"/>
      <c r="O251" s="299"/>
      <c r="P251" s="298"/>
      <c r="Q251" s="298"/>
      <c r="R251" s="298"/>
      <c r="S251" s="342"/>
      <c r="T251" s="343"/>
      <c r="U251" s="343"/>
      <c r="V251" s="343"/>
      <c r="W251" s="343"/>
      <c r="X251" s="705"/>
      <c r="Y251" s="343"/>
      <c r="Z251" s="299"/>
      <c r="AA251" s="646"/>
      <c r="AB251" s="345"/>
      <c r="AC251" s="357"/>
      <c r="AD251" s="357"/>
      <c r="AE251" s="300"/>
      <c r="AF251" s="358"/>
      <c r="AG251" s="300"/>
      <c r="AH251" s="300"/>
      <c r="AI251" s="518"/>
      <c r="AJ251" s="606"/>
      <c r="AK251" s="307"/>
      <c r="AL251" s="518"/>
    </row>
    <row r="252" spans="1:38" s="388" customFormat="1" ht="20.100000000000001" customHeight="1">
      <c r="A252" s="343"/>
      <c r="B252" s="343"/>
      <c r="C252" s="342"/>
      <c r="D252" s="343"/>
      <c r="E252" s="651"/>
      <c r="F252" s="651"/>
      <c r="G252" s="651"/>
      <c r="H252" s="298"/>
      <c r="I252" s="298"/>
      <c r="J252" s="343"/>
      <c r="K252" s="342"/>
      <c r="L252" s="298"/>
      <c r="M252" s="298"/>
      <c r="N252" s="298"/>
      <c r="O252" s="299"/>
      <c r="P252" s="298"/>
      <c r="Q252" s="298"/>
      <c r="R252" s="342"/>
      <c r="S252" s="343"/>
      <c r="T252" s="343"/>
      <c r="U252" s="343"/>
      <c r="V252" s="343"/>
      <c r="W252" s="344"/>
      <c r="X252" s="679"/>
      <c r="Y252" s="299"/>
      <c r="Z252" s="646"/>
      <c r="AA252" s="345"/>
      <c r="AB252" s="357"/>
      <c r="AC252" s="357"/>
      <c r="AD252" s="300"/>
      <c r="AE252" s="358"/>
      <c r="AF252" s="300"/>
      <c r="AG252" s="300"/>
      <c r="AH252" s="303"/>
      <c r="AI252" s="518"/>
      <c r="AJ252" s="606"/>
      <c r="AK252" s="307"/>
      <c r="AL252" s="518"/>
    </row>
    <row r="253" spans="1:38" s="310" customFormat="1" ht="20.100000000000001" customHeight="1">
      <c r="A253" s="343"/>
      <c r="B253" s="343"/>
      <c r="C253" s="301"/>
      <c r="D253" s="346"/>
      <c r="E253" s="346"/>
      <c r="F253" s="346"/>
      <c r="G253" s="346"/>
      <c r="H253" s="347"/>
      <c r="I253" s="347"/>
      <c r="J253" s="302"/>
      <c r="K253" s="301"/>
      <c r="L253" s="347"/>
      <c r="M253" s="347"/>
      <c r="N253" s="347"/>
      <c r="O253" s="518"/>
      <c r="P253" s="359"/>
      <c r="Q253" s="359"/>
      <c r="R253" s="301"/>
      <c r="S253" s="302"/>
      <c r="T253" s="360"/>
      <c r="U253" s="302"/>
      <c r="V253" s="302"/>
      <c r="W253" s="360"/>
      <c r="X253" s="706"/>
      <c r="Y253" s="347"/>
      <c r="Z253" s="361"/>
      <c r="AA253" s="356"/>
      <c r="AB253" s="329"/>
      <c r="AC253" s="329"/>
      <c r="AD253" s="340"/>
      <c r="AE253" s="341"/>
      <c r="AF253" s="340"/>
      <c r="AG253" s="340"/>
      <c r="AH253" s="489"/>
      <c r="AI253" s="304"/>
      <c r="AJ253" s="599"/>
      <c r="AK253" s="307"/>
      <c r="AL253" s="518"/>
    </row>
    <row r="254" spans="1:38" s="310" customFormat="1" ht="20.100000000000001" customHeight="1">
      <c r="A254" s="343"/>
      <c r="B254" s="343"/>
      <c r="C254" s="301"/>
      <c r="D254" s="346"/>
      <c r="E254" s="346"/>
      <c r="F254" s="346"/>
      <c r="G254" s="346"/>
      <c r="H254" s="347"/>
      <c r="I254" s="347"/>
      <c r="J254" s="302"/>
      <c r="K254" s="301"/>
      <c r="L254" s="347"/>
      <c r="M254" s="347"/>
      <c r="N254" s="347"/>
      <c r="O254" s="518"/>
      <c r="P254" s="359"/>
      <c r="Q254" s="359"/>
      <c r="R254" s="301"/>
      <c r="S254" s="302"/>
      <c r="T254" s="360"/>
      <c r="U254" s="302"/>
      <c r="V254" s="302"/>
      <c r="W254" s="360"/>
      <c r="X254" s="706"/>
      <c r="Y254" s="347"/>
      <c r="Z254" s="361"/>
      <c r="AA254" s="356"/>
      <c r="AB254" s="329"/>
      <c r="AC254" s="329"/>
      <c r="AD254" s="340"/>
      <c r="AE254" s="341"/>
      <c r="AF254" s="340"/>
      <c r="AG254" s="340"/>
      <c r="AH254" s="489"/>
      <c r="AI254" s="304"/>
      <c r="AJ254" s="599"/>
      <c r="AK254" s="307"/>
      <c r="AL254" s="518"/>
    </row>
    <row r="255" spans="1:38" s="310" customFormat="1" ht="20.100000000000001" customHeight="1">
      <c r="A255" s="343"/>
      <c r="B255" s="343"/>
      <c r="C255" s="301"/>
      <c r="D255" s="346"/>
      <c r="E255" s="346"/>
      <c r="F255" s="346"/>
      <c r="G255" s="346"/>
      <c r="H255" s="347"/>
      <c r="I255" s="347"/>
      <c r="J255" s="302"/>
      <c r="K255" s="301"/>
      <c r="L255" s="347"/>
      <c r="M255" s="347"/>
      <c r="N255" s="347"/>
      <c r="O255" s="518"/>
      <c r="P255" s="359"/>
      <c r="Q255" s="359"/>
      <c r="R255" s="301"/>
      <c r="S255" s="302"/>
      <c r="T255" s="360"/>
      <c r="U255" s="302"/>
      <c r="V255" s="302"/>
      <c r="W255" s="360"/>
      <c r="X255" s="706"/>
      <c r="Y255" s="347"/>
      <c r="Z255" s="361"/>
      <c r="AA255" s="356"/>
      <c r="AB255" s="329"/>
      <c r="AC255" s="329"/>
      <c r="AD255" s="340"/>
      <c r="AE255" s="341"/>
      <c r="AF255" s="340"/>
      <c r="AG255" s="340"/>
      <c r="AH255" s="489"/>
      <c r="AI255" s="304"/>
      <c r="AJ255" s="599"/>
      <c r="AK255" s="307"/>
      <c r="AL255" s="518"/>
    </row>
    <row r="256" spans="1:38" s="310" customFormat="1" ht="20.100000000000001" customHeight="1">
      <c r="A256" s="343"/>
      <c r="B256" s="343"/>
      <c r="C256" s="301"/>
      <c r="D256" s="346"/>
      <c r="E256" s="346"/>
      <c r="F256" s="346"/>
      <c r="G256" s="346"/>
      <c r="H256" s="347"/>
      <c r="I256" s="347"/>
      <c r="J256" s="302"/>
      <c r="K256" s="301"/>
      <c r="L256" s="347"/>
      <c r="M256" s="347"/>
      <c r="N256" s="347"/>
      <c r="O256" s="518"/>
      <c r="P256" s="359"/>
      <c r="Q256" s="359"/>
      <c r="R256" s="301"/>
      <c r="S256" s="302"/>
      <c r="T256" s="360"/>
      <c r="U256" s="302"/>
      <c r="V256" s="302"/>
      <c r="W256" s="360"/>
      <c r="X256" s="706"/>
      <c r="Y256" s="347"/>
      <c r="Z256" s="361"/>
      <c r="AA256" s="356"/>
      <c r="AB256" s="329"/>
      <c r="AC256" s="329"/>
      <c r="AD256" s="340"/>
      <c r="AE256" s="341"/>
      <c r="AF256" s="340"/>
      <c r="AG256" s="340"/>
      <c r="AH256" s="489"/>
      <c r="AI256" s="304"/>
      <c r="AJ256" s="599"/>
      <c r="AK256" s="307"/>
      <c r="AL256" s="518"/>
    </row>
    <row r="257" spans="1:38" s="310" customFormat="1" ht="20.100000000000001" customHeight="1">
      <c r="A257" s="343"/>
      <c r="B257" s="343"/>
      <c r="C257" s="301"/>
      <c r="D257" s="346"/>
      <c r="E257" s="346"/>
      <c r="F257" s="346"/>
      <c r="G257" s="346"/>
      <c r="H257" s="347"/>
      <c r="I257" s="347"/>
      <c r="J257" s="302"/>
      <c r="K257" s="301"/>
      <c r="L257" s="347"/>
      <c r="M257" s="347"/>
      <c r="N257" s="347"/>
      <c r="O257" s="518"/>
      <c r="P257" s="359"/>
      <c r="Q257" s="359"/>
      <c r="R257" s="301"/>
      <c r="S257" s="302"/>
      <c r="T257" s="360"/>
      <c r="U257" s="302"/>
      <c r="V257" s="302"/>
      <c r="W257" s="360"/>
      <c r="X257" s="706"/>
      <c r="Y257" s="347"/>
      <c r="Z257" s="361"/>
      <c r="AA257" s="356"/>
      <c r="AB257" s="329"/>
      <c r="AC257" s="329"/>
      <c r="AD257" s="340"/>
      <c r="AE257" s="341"/>
      <c r="AF257" s="340"/>
      <c r="AG257" s="340"/>
      <c r="AH257" s="489"/>
      <c r="AI257" s="304"/>
      <c r="AJ257" s="599"/>
      <c r="AK257" s="307"/>
      <c r="AL257" s="518"/>
    </row>
    <row r="258" spans="1:38" s="310" customFormat="1" ht="20.100000000000001" customHeight="1">
      <c r="A258" s="343"/>
      <c r="B258" s="343"/>
      <c r="C258" s="301"/>
      <c r="D258" s="346"/>
      <c r="E258" s="346"/>
      <c r="F258" s="346"/>
      <c r="G258" s="346"/>
      <c r="H258" s="347"/>
      <c r="I258" s="347"/>
      <c r="J258" s="302"/>
      <c r="K258" s="301"/>
      <c r="L258" s="347"/>
      <c r="M258" s="347"/>
      <c r="N258" s="347"/>
      <c r="O258" s="518"/>
      <c r="P258" s="359"/>
      <c r="Q258" s="359"/>
      <c r="R258" s="301"/>
      <c r="S258" s="302"/>
      <c r="T258" s="360"/>
      <c r="U258" s="302"/>
      <c r="V258" s="302"/>
      <c r="W258" s="360"/>
      <c r="X258" s="706"/>
      <c r="Y258" s="347"/>
      <c r="Z258" s="361"/>
      <c r="AA258" s="356"/>
      <c r="AB258" s="329"/>
      <c r="AC258" s="329"/>
      <c r="AD258" s="340"/>
      <c r="AE258" s="341"/>
      <c r="AF258" s="340"/>
      <c r="AG258" s="340"/>
      <c r="AH258" s="489"/>
      <c r="AI258" s="304"/>
      <c r="AJ258" s="599"/>
      <c r="AK258" s="307"/>
      <c r="AL258" s="518"/>
    </row>
  </sheetData>
  <sortState ref="A16:JD19">
    <sortCondition ref="R16:R19"/>
  </sortState>
  <mergeCells count="6">
    <mergeCell ref="AL5:AL7"/>
    <mergeCell ref="A2:AA2"/>
    <mergeCell ref="H4:H5"/>
    <mergeCell ref="I4:I5"/>
    <mergeCell ref="O4:Q4"/>
    <mergeCell ref="Z4:AA4"/>
  </mergeCells>
  <conditionalFormatting sqref="BJ253:BJ258">
    <cfRule type="duplicateValues" dxfId="404" priority="87498" stopIfTrue="1"/>
  </conditionalFormatting>
  <conditionalFormatting sqref="BJ253:BJ258">
    <cfRule type="duplicateValues" dxfId="403" priority="87499" stopIfTrue="1"/>
    <cfRule type="duplicateValues" dxfId="402" priority="87500" stopIfTrue="1"/>
  </conditionalFormatting>
  <conditionalFormatting sqref="AZ253:BA258 BI253:BI258 AQ253:AT258 AA253:AA258">
    <cfRule type="duplicateValues" dxfId="401" priority="87501" stopIfTrue="1"/>
  </conditionalFormatting>
  <conditionalFormatting sqref="AZ253:BA258 BI253:BI258 AQ253:AT258 AA253:AA258">
    <cfRule type="duplicateValues" dxfId="400" priority="87505" stopIfTrue="1"/>
    <cfRule type="duplicateValues" dxfId="399" priority="87506" stopIfTrue="1"/>
  </conditionalFormatting>
  <conditionalFormatting sqref="AA253:AA258">
    <cfRule type="duplicateValues" dxfId="398" priority="87513" stopIfTrue="1"/>
  </conditionalFormatting>
  <conditionalFormatting sqref="AA253:AA258">
    <cfRule type="duplicateValues" dxfId="397" priority="87514" stopIfTrue="1"/>
    <cfRule type="duplicateValues" dxfId="396" priority="87515" stopIfTrue="1"/>
  </conditionalFormatting>
  <conditionalFormatting sqref="D248:D249">
    <cfRule type="duplicateValues" dxfId="395" priority="3382" stopIfTrue="1"/>
  </conditionalFormatting>
  <conditionalFormatting sqref="D248:D249">
    <cfRule type="duplicateValues" dxfId="394" priority="3383" stopIfTrue="1"/>
    <cfRule type="duplicateValues" dxfId="393" priority="3384" stopIfTrue="1"/>
  </conditionalFormatting>
  <conditionalFormatting sqref="D197">
    <cfRule type="duplicateValues" dxfId="392" priority="89744" stopIfTrue="1"/>
  </conditionalFormatting>
  <conditionalFormatting sqref="D197">
    <cfRule type="duplicateValues" dxfId="391" priority="89750" stopIfTrue="1"/>
    <cfRule type="duplicateValues" dxfId="390" priority="89751" stopIfTrue="1"/>
  </conditionalFormatting>
  <conditionalFormatting sqref="D234">
    <cfRule type="duplicateValues" dxfId="389" priority="3054" stopIfTrue="1"/>
  </conditionalFormatting>
  <conditionalFormatting sqref="D234">
    <cfRule type="duplicateValues" dxfId="388" priority="3052" stopIfTrue="1"/>
    <cfRule type="duplicateValues" dxfId="387" priority="3053" stopIfTrue="1"/>
  </conditionalFormatting>
  <conditionalFormatting sqref="D233">
    <cfRule type="duplicateValues" dxfId="386" priority="3040" stopIfTrue="1"/>
  </conditionalFormatting>
  <conditionalFormatting sqref="D233">
    <cfRule type="duplicateValues" dxfId="385" priority="3041" stopIfTrue="1"/>
    <cfRule type="duplicateValues" dxfId="384" priority="3042" stopIfTrue="1"/>
  </conditionalFormatting>
  <conditionalFormatting sqref="D235:D236">
    <cfRule type="duplicateValues" dxfId="383" priority="2875" stopIfTrue="1"/>
  </conditionalFormatting>
  <conditionalFormatting sqref="D235:D236">
    <cfRule type="duplicateValues" dxfId="382" priority="2876" stopIfTrue="1"/>
    <cfRule type="duplicateValues" dxfId="381" priority="2877" stopIfTrue="1"/>
  </conditionalFormatting>
  <conditionalFormatting sqref="D237">
    <cfRule type="duplicateValues" dxfId="380" priority="2872" stopIfTrue="1"/>
  </conditionalFormatting>
  <conditionalFormatting sqref="D237">
    <cfRule type="duplicateValues" dxfId="379" priority="2873" stopIfTrue="1"/>
    <cfRule type="duplicateValues" dxfId="378" priority="2874" stopIfTrue="1"/>
  </conditionalFormatting>
  <conditionalFormatting sqref="D238">
    <cfRule type="duplicateValues" dxfId="377" priority="2853" stopIfTrue="1"/>
  </conditionalFormatting>
  <conditionalFormatting sqref="D238">
    <cfRule type="duplicateValues" dxfId="376" priority="2851" stopIfTrue="1"/>
    <cfRule type="duplicateValues" dxfId="375" priority="2852" stopIfTrue="1"/>
  </conditionalFormatting>
  <conditionalFormatting sqref="D239:D240">
    <cfRule type="duplicateValues" dxfId="374" priority="2845" stopIfTrue="1"/>
  </conditionalFormatting>
  <conditionalFormatting sqref="D239:D240">
    <cfRule type="duplicateValues" dxfId="373" priority="2846" stopIfTrue="1"/>
    <cfRule type="duplicateValues" dxfId="372" priority="2847" stopIfTrue="1"/>
  </conditionalFormatting>
  <conditionalFormatting sqref="D246">
    <cfRule type="duplicateValues" dxfId="371" priority="2832" stopIfTrue="1"/>
  </conditionalFormatting>
  <conditionalFormatting sqref="D246">
    <cfRule type="duplicateValues" dxfId="370" priority="2830" stopIfTrue="1"/>
    <cfRule type="duplicateValues" dxfId="369" priority="2831" stopIfTrue="1"/>
  </conditionalFormatting>
  <conditionalFormatting sqref="D241">
    <cfRule type="duplicateValues" dxfId="368" priority="2797" stopIfTrue="1"/>
  </conditionalFormatting>
  <conditionalFormatting sqref="D241">
    <cfRule type="duplicateValues" dxfId="367" priority="2798" stopIfTrue="1"/>
    <cfRule type="duplicateValues" dxfId="366" priority="2799" stopIfTrue="1"/>
  </conditionalFormatting>
  <conditionalFormatting sqref="D242">
    <cfRule type="duplicateValues" dxfId="365" priority="2752" stopIfTrue="1"/>
  </conditionalFormatting>
  <conditionalFormatting sqref="D242">
    <cfRule type="duplicateValues" dxfId="364" priority="2753" stopIfTrue="1"/>
    <cfRule type="duplicateValues" dxfId="363" priority="2754" stopIfTrue="1"/>
  </conditionalFormatting>
  <conditionalFormatting sqref="D243:D244">
    <cfRule type="duplicateValues" dxfId="362" priority="2713" stopIfTrue="1"/>
  </conditionalFormatting>
  <conditionalFormatting sqref="D243:D244">
    <cfRule type="duplicateValues" dxfId="361" priority="2714" stopIfTrue="1"/>
    <cfRule type="duplicateValues" dxfId="360" priority="2715" stopIfTrue="1"/>
  </conditionalFormatting>
  <conditionalFormatting sqref="D245">
    <cfRule type="duplicateValues" dxfId="359" priority="2641" stopIfTrue="1"/>
  </conditionalFormatting>
  <conditionalFormatting sqref="D245">
    <cfRule type="duplicateValues" dxfId="358" priority="2642" stopIfTrue="1"/>
    <cfRule type="duplicateValues" dxfId="357" priority="2643" stopIfTrue="1"/>
  </conditionalFormatting>
  <conditionalFormatting sqref="D232">
    <cfRule type="duplicateValues" dxfId="356" priority="2473" stopIfTrue="1"/>
  </conditionalFormatting>
  <conditionalFormatting sqref="D232">
    <cfRule type="duplicateValues" dxfId="355" priority="2474" stopIfTrue="1"/>
    <cfRule type="duplicateValues" dxfId="354" priority="2475" stopIfTrue="1"/>
  </conditionalFormatting>
  <conditionalFormatting sqref="D231">
    <cfRule type="duplicateValues" dxfId="353" priority="96440" stopIfTrue="1"/>
  </conditionalFormatting>
  <conditionalFormatting sqref="D231">
    <cfRule type="duplicateValues" dxfId="352" priority="96442" stopIfTrue="1"/>
    <cfRule type="duplicateValues" dxfId="351" priority="96443" stopIfTrue="1"/>
  </conditionalFormatting>
  <conditionalFormatting sqref="D229">
    <cfRule type="duplicateValues" dxfId="350" priority="2449" stopIfTrue="1"/>
  </conditionalFormatting>
  <conditionalFormatting sqref="D229">
    <cfRule type="duplicateValues" dxfId="349" priority="2450" stopIfTrue="1"/>
    <cfRule type="duplicateValues" dxfId="348" priority="2451" stopIfTrue="1"/>
  </conditionalFormatting>
  <conditionalFormatting sqref="D227">
    <cfRule type="duplicateValues" dxfId="347" priority="2440" stopIfTrue="1"/>
  </conditionalFormatting>
  <conditionalFormatting sqref="D227">
    <cfRule type="duplicateValues" dxfId="346" priority="2441" stopIfTrue="1"/>
    <cfRule type="duplicateValues" dxfId="345" priority="2442" stopIfTrue="1"/>
  </conditionalFormatting>
  <conditionalFormatting sqref="D247">
    <cfRule type="duplicateValues" dxfId="344" priority="96975" stopIfTrue="1"/>
  </conditionalFormatting>
  <conditionalFormatting sqref="D247">
    <cfRule type="duplicateValues" dxfId="343" priority="96976" stopIfTrue="1"/>
    <cfRule type="duplicateValues" dxfId="342" priority="96977" stopIfTrue="1"/>
  </conditionalFormatting>
  <conditionalFormatting sqref="D226">
    <cfRule type="duplicateValues" dxfId="341" priority="2278" stopIfTrue="1"/>
  </conditionalFormatting>
  <conditionalFormatting sqref="D226">
    <cfRule type="duplicateValues" dxfId="340" priority="2279" stopIfTrue="1"/>
    <cfRule type="duplicateValues" dxfId="339" priority="2280" stopIfTrue="1"/>
  </conditionalFormatting>
  <conditionalFormatting sqref="D225">
    <cfRule type="duplicateValues" dxfId="338" priority="2266" stopIfTrue="1"/>
  </conditionalFormatting>
  <conditionalFormatting sqref="D225">
    <cfRule type="duplicateValues" dxfId="337" priority="2267" stopIfTrue="1"/>
    <cfRule type="duplicateValues" dxfId="336" priority="2268" stopIfTrue="1"/>
  </conditionalFormatting>
  <conditionalFormatting sqref="D223:D224">
    <cfRule type="duplicateValues" dxfId="335" priority="2257" stopIfTrue="1"/>
  </conditionalFormatting>
  <conditionalFormatting sqref="D223:D224">
    <cfRule type="duplicateValues" dxfId="334" priority="2258" stopIfTrue="1"/>
    <cfRule type="duplicateValues" dxfId="333" priority="2259" stopIfTrue="1"/>
  </conditionalFormatting>
  <conditionalFormatting sqref="D221:D222">
    <cfRule type="duplicateValues" dxfId="332" priority="2251" stopIfTrue="1"/>
  </conditionalFormatting>
  <conditionalFormatting sqref="D221:D222">
    <cfRule type="duplicateValues" dxfId="331" priority="2252" stopIfTrue="1"/>
    <cfRule type="duplicateValues" dxfId="330" priority="2253" stopIfTrue="1"/>
  </conditionalFormatting>
  <conditionalFormatting sqref="D219:D220">
    <cfRule type="duplicateValues" dxfId="329" priority="2248" stopIfTrue="1"/>
  </conditionalFormatting>
  <conditionalFormatting sqref="D219:D220">
    <cfRule type="duplicateValues" dxfId="328" priority="2249" stopIfTrue="1"/>
    <cfRule type="duplicateValues" dxfId="327" priority="2250" stopIfTrue="1"/>
  </conditionalFormatting>
  <conditionalFormatting sqref="D215:D218">
    <cfRule type="duplicateValues" dxfId="326" priority="2236" stopIfTrue="1"/>
  </conditionalFormatting>
  <conditionalFormatting sqref="D215:D218">
    <cfRule type="duplicateValues" dxfId="325" priority="2237" stopIfTrue="1"/>
    <cfRule type="duplicateValues" dxfId="324" priority="2238" stopIfTrue="1"/>
  </conditionalFormatting>
  <conditionalFormatting sqref="D214">
    <cfRule type="duplicateValues" dxfId="323" priority="2209" stopIfTrue="1"/>
  </conditionalFormatting>
  <conditionalFormatting sqref="D214">
    <cfRule type="duplicateValues" dxfId="322" priority="2210" stopIfTrue="1"/>
    <cfRule type="duplicateValues" dxfId="321" priority="2211" stopIfTrue="1"/>
  </conditionalFormatting>
  <conditionalFormatting sqref="D212:D213">
    <cfRule type="duplicateValues" dxfId="320" priority="2155" stopIfTrue="1"/>
  </conditionalFormatting>
  <conditionalFormatting sqref="D212:D213">
    <cfRule type="duplicateValues" dxfId="319" priority="2156" stopIfTrue="1"/>
    <cfRule type="duplicateValues" dxfId="318" priority="2157" stopIfTrue="1"/>
  </conditionalFormatting>
  <conditionalFormatting sqref="D210:D211">
    <cfRule type="duplicateValues" dxfId="317" priority="2104" stopIfTrue="1"/>
  </conditionalFormatting>
  <conditionalFormatting sqref="D210:D211">
    <cfRule type="duplicateValues" dxfId="316" priority="2105" stopIfTrue="1"/>
    <cfRule type="duplicateValues" dxfId="315" priority="2106" stopIfTrue="1"/>
  </conditionalFormatting>
  <conditionalFormatting sqref="D230 D228">
    <cfRule type="duplicateValues" dxfId="314" priority="99279" stopIfTrue="1"/>
  </conditionalFormatting>
  <conditionalFormatting sqref="D230 D228">
    <cfRule type="duplicateValues" dxfId="313" priority="99285" stopIfTrue="1"/>
    <cfRule type="duplicateValues" dxfId="312" priority="99286" stopIfTrue="1"/>
  </conditionalFormatting>
  <conditionalFormatting sqref="D166">
    <cfRule type="duplicateValues" dxfId="311" priority="2044" stopIfTrue="1"/>
  </conditionalFormatting>
  <conditionalFormatting sqref="D166">
    <cfRule type="duplicateValues" dxfId="310" priority="2045" stopIfTrue="1"/>
    <cfRule type="duplicateValues" dxfId="309" priority="2046" stopIfTrue="1"/>
  </conditionalFormatting>
  <conditionalFormatting sqref="D201">
    <cfRule type="duplicateValues" dxfId="308" priority="1983" stopIfTrue="1"/>
  </conditionalFormatting>
  <conditionalFormatting sqref="D201">
    <cfRule type="duplicateValues" dxfId="307" priority="1981" stopIfTrue="1"/>
    <cfRule type="duplicateValues" dxfId="306" priority="1982" stopIfTrue="1"/>
  </conditionalFormatting>
  <conditionalFormatting sqref="D206">
    <cfRule type="duplicateValues" dxfId="305" priority="1900" stopIfTrue="1"/>
  </conditionalFormatting>
  <conditionalFormatting sqref="D206">
    <cfRule type="duplicateValues" dxfId="304" priority="1901" stopIfTrue="1"/>
    <cfRule type="duplicateValues" dxfId="303" priority="1902" stopIfTrue="1"/>
  </conditionalFormatting>
  <conditionalFormatting sqref="D199">
    <cfRule type="duplicateValues" dxfId="302" priority="1761" stopIfTrue="1"/>
  </conditionalFormatting>
  <conditionalFormatting sqref="D199">
    <cfRule type="duplicateValues" dxfId="301" priority="1759" stopIfTrue="1"/>
    <cfRule type="duplicateValues" dxfId="300" priority="1760" stopIfTrue="1"/>
  </conditionalFormatting>
  <conditionalFormatting sqref="D208">
    <cfRule type="duplicateValues" dxfId="299" priority="1726" stopIfTrue="1"/>
  </conditionalFormatting>
  <conditionalFormatting sqref="D208">
    <cfRule type="duplicateValues" dxfId="298" priority="1727" stopIfTrue="1"/>
    <cfRule type="duplicateValues" dxfId="297" priority="1728" stopIfTrue="1"/>
  </conditionalFormatting>
  <conditionalFormatting sqref="D207">
    <cfRule type="duplicateValues" dxfId="296" priority="1723" stopIfTrue="1"/>
  </conditionalFormatting>
  <conditionalFormatting sqref="D207">
    <cfRule type="duplicateValues" dxfId="295" priority="1724" stopIfTrue="1"/>
    <cfRule type="duplicateValues" dxfId="294" priority="1725" stopIfTrue="1"/>
  </conditionalFormatting>
  <conditionalFormatting sqref="D209">
    <cfRule type="duplicateValues" dxfId="293" priority="1720" stopIfTrue="1"/>
  </conditionalFormatting>
  <conditionalFormatting sqref="D209">
    <cfRule type="duplicateValues" dxfId="292" priority="1721" stopIfTrue="1"/>
    <cfRule type="duplicateValues" dxfId="291" priority="1722" stopIfTrue="1"/>
  </conditionalFormatting>
  <conditionalFormatting sqref="D202:D205">
    <cfRule type="duplicateValues" dxfId="290" priority="101818" stopIfTrue="1"/>
  </conditionalFormatting>
  <conditionalFormatting sqref="D202:D205">
    <cfRule type="duplicateValues" dxfId="289" priority="101819" stopIfTrue="1"/>
    <cfRule type="duplicateValues" dxfId="288" priority="101820" stopIfTrue="1"/>
  </conditionalFormatting>
  <conditionalFormatting sqref="D196 D192">
    <cfRule type="duplicateValues" dxfId="287" priority="1618" stopIfTrue="1"/>
  </conditionalFormatting>
  <conditionalFormatting sqref="D196 D192">
    <cfRule type="duplicateValues" dxfId="286" priority="1619" stopIfTrue="1"/>
    <cfRule type="duplicateValues" dxfId="285" priority="1620" stopIfTrue="1"/>
  </conditionalFormatting>
  <conditionalFormatting sqref="D193">
    <cfRule type="duplicateValues" dxfId="284" priority="1615" stopIfTrue="1"/>
  </conditionalFormatting>
  <conditionalFormatting sqref="D193">
    <cfRule type="duplicateValues" dxfId="283" priority="1616" stopIfTrue="1"/>
    <cfRule type="duplicateValues" dxfId="282" priority="1617" stopIfTrue="1"/>
  </conditionalFormatting>
  <conditionalFormatting sqref="D194">
    <cfRule type="duplicateValues" dxfId="281" priority="1612" stopIfTrue="1"/>
  </conditionalFormatting>
  <conditionalFormatting sqref="D194">
    <cfRule type="duplicateValues" dxfId="280" priority="1613" stopIfTrue="1"/>
    <cfRule type="duplicateValues" dxfId="279" priority="1614" stopIfTrue="1"/>
  </conditionalFormatting>
  <conditionalFormatting sqref="D195">
    <cfRule type="duplicateValues" dxfId="278" priority="1609" stopIfTrue="1"/>
  </conditionalFormatting>
  <conditionalFormatting sqref="D195">
    <cfRule type="duplicateValues" dxfId="277" priority="1610" stopIfTrue="1"/>
    <cfRule type="duplicateValues" dxfId="276" priority="1611" stopIfTrue="1"/>
  </conditionalFormatting>
  <conditionalFormatting sqref="D189:D191">
    <cfRule type="duplicateValues" dxfId="275" priority="1594" stopIfTrue="1"/>
  </conditionalFormatting>
  <conditionalFormatting sqref="D189:D191">
    <cfRule type="duplicateValues" dxfId="274" priority="1595" stopIfTrue="1"/>
    <cfRule type="duplicateValues" dxfId="273" priority="1596" stopIfTrue="1"/>
  </conditionalFormatting>
  <conditionalFormatting sqref="D188">
    <cfRule type="duplicateValues" dxfId="272" priority="1567" stopIfTrue="1"/>
  </conditionalFormatting>
  <conditionalFormatting sqref="D188">
    <cfRule type="duplicateValues" dxfId="271" priority="1568" stopIfTrue="1"/>
    <cfRule type="duplicateValues" dxfId="270" priority="1569" stopIfTrue="1"/>
  </conditionalFormatting>
  <conditionalFormatting sqref="D8">
    <cfRule type="duplicateValues" dxfId="269" priority="1555" stopIfTrue="1"/>
  </conditionalFormatting>
  <conditionalFormatting sqref="D8">
    <cfRule type="duplicateValues" dxfId="268" priority="1556" stopIfTrue="1"/>
    <cfRule type="duplicateValues" dxfId="267" priority="1557" stopIfTrue="1"/>
  </conditionalFormatting>
  <conditionalFormatting sqref="D187">
    <cfRule type="duplicateValues" dxfId="266" priority="1543" stopIfTrue="1"/>
  </conditionalFormatting>
  <conditionalFormatting sqref="D187">
    <cfRule type="duplicateValues" dxfId="265" priority="1544" stopIfTrue="1"/>
    <cfRule type="duplicateValues" dxfId="264" priority="1545" stopIfTrue="1"/>
  </conditionalFormatting>
  <conditionalFormatting sqref="D186">
    <cfRule type="duplicateValues" dxfId="263" priority="1518" stopIfTrue="1"/>
  </conditionalFormatting>
  <conditionalFormatting sqref="D186">
    <cfRule type="duplicateValues" dxfId="262" priority="1516" stopIfTrue="1"/>
    <cfRule type="duplicateValues" dxfId="261" priority="1517" stopIfTrue="1"/>
  </conditionalFormatting>
  <conditionalFormatting sqref="D200">
    <cfRule type="duplicateValues" dxfId="260" priority="104106" stopIfTrue="1"/>
  </conditionalFormatting>
  <conditionalFormatting sqref="D200">
    <cfRule type="duplicateValues" dxfId="259" priority="104111" stopIfTrue="1"/>
    <cfRule type="duplicateValues" dxfId="258" priority="104112" stopIfTrue="1"/>
  </conditionalFormatting>
  <conditionalFormatting sqref="D180">
    <cfRule type="duplicateValues" dxfId="257" priority="1453" stopIfTrue="1"/>
  </conditionalFormatting>
  <conditionalFormatting sqref="D180">
    <cfRule type="duplicateValues" dxfId="256" priority="1454" stopIfTrue="1"/>
    <cfRule type="duplicateValues" dxfId="255" priority="1455" stopIfTrue="1"/>
  </conditionalFormatting>
  <conditionalFormatting sqref="D184:D185">
    <cfRule type="duplicateValues" dxfId="254" priority="1446" stopIfTrue="1"/>
  </conditionalFormatting>
  <conditionalFormatting sqref="D184:D185">
    <cfRule type="duplicateValues" dxfId="253" priority="1444" stopIfTrue="1"/>
    <cfRule type="duplicateValues" dxfId="252" priority="1445" stopIfTrue="1"/>
  </conditionalFormatting>
  <conditionalFormatting sqref="D181:D183">
    <cfRule type="duplicateValues" dxfId="251" priority="1440" stopIfTrue="1"/>
  </conditionalFormatting>
  <conditionalFormatting sqref="D181:D183">
    <cfRule type="duplicateValues" dxfId="250" priority="1438" stopIfTrue="1"/>
    <cfRule type="duplicateValues" dxfId="249" priority="1439" stopIfTrue="1"/>
  </conditionalFormatting>
  <conditionalFormatting sqref="D177:D179">
    <cfRule type="duplicateValues" dxfId="248" priority="1416" stopIfTrue="1"/>
  </conditionalFormatting>
  <conditionalFormatting sqref="D177:D179">
    <cfRule type="duplicateValues" dxfId="247" priority="1414" stopIfTrue="1"/>
    <cfRule type="duplicateValues" dxfId="246" priority="1415" stopIfTrue="1"/>
  </conditionalFormatting>
  <conditionalFormatting sqref="D176">
    <cfRule type="duplicateValues" dxfId="245" priority="1374" stopIfTrue="1"/>
  </conditionalFormatting>
  <conditionalFormatting sqref="D176">
    <cfRule type="duplicateValues" dxfId="244" priority="1372" stopIfTrue="1"/>
    <cfRule type="duplicateValues" dxfId="243" priority="1373" stopIfTrue="1"/>
  </conditionalFormatting>
  <conditionalFormatting sqref="D70">
    <cfRule type="duplicateValues" dxfId="242" priority="1291" stopIfTrue="1"/>
  </conditionalFormatting>
  <conditionalFormatting sqref="D70">
    <cfRule type="duplicateValues" dxfId="241" priority="1292" stopIfTrue="1"/>
    <cfRule type="duplicateValues" dxfId="240" priority="1293" stopIfTrue="1"/>
  </conditionalFormatting>
  <conditionalFormatting sqref="D175">
    <cfRule type="duplicateValues" dxfId="239" priority="1233" stopIfTrue="1"/>
  </conditionalFormatting>
  <conditionalFormatting sqref="D175">
    <cfRule type="duplicateValues" dxfId="238" priority="1231" stopIfTrue="1"/>
    <cfRule type="duplicateValues" dxfId="237" priority="1232" stopIfTrue="1"/>
  </conditionalFormatting>
  <conditionalFormatting sqref="D174">
    <cfRule type="duplicateValues" dxfId="236" priority="1173" stopIfTrue="1"/>
  </conditionalFormatting>
  <conditionalFormatting sqref="D174">
    <cfRule type="duplicateValues" dxfId="235" priority="1171" stopIfTrue="1"/>
    <cfRule type="duplicateValues" dxfId="234" priority="1172" stopIfTrue="1"/>
  </conditionalFormatting>
  <conditionalFormatting sqref="D173">
    <cfRule type="duplicateValues" dxfId="233" priority="1134" stopIfTrue="1"/>
  </conditionalFormatting>
  <conditionalFormatting sqref="D173">
    <cfRule type="duplicateValues" dxfId="232" priority="1132" stopIfTrue="1"/>
    <cfRule type="duplicateValues" dxfId="231" priority="1133" stopIfTrue="1"/>
  </conditionalFormatting>
  <conditionalFormatting sqref="D172">
    <cfRule type="duplicateValues" dxfId="230" priority="1125" stopIfTrue="1"/>
  </conditionalFormatting>
  <conditionalFormatting sqref="D172">
    <cfRule type="duplicateValues" dxfId="229" priority="1123" stopIfTrue="1"/>
    <cfRule type="duplicateValues" dxfId="228" priority="1124" stopIfTrue="1"/>
  </conditionalFormatting>
  <conditionalFormatting sqref="D9">
    <cfRule type="duplicateValues" dxfId="227" priority="1072" stopIfTrue="1"/>
  </conditionalFormatting>
  <conditionalFormatting sqref="D9">
    <cfRule type="duplicateValues" dxfId="226" priority="1073" stopIfTrue="1"/>
    <cfRule type="duplicateValues" dxfId="225" priority="1074" stopIfTrue="1"/>
  </conditionalFormatting>
  <conditionalFormatting sqref="D171">
    <cfRule type="duplicateValues" dxfId="224" priority="1069" stopIfTrue="1"/>
  </conditionalFormatting>
  <conditionalFormatting sqref="D171">
    <cfRule type="duplicateValues" dxfId="223" priority="1070" stopIfTrue="1"/>
    <cfRule type="duplicateValues" dxfId="222" priority="1071" stopIfTrue="1"/>
  </conditionalFormatting>
  <conditionalFormatting sqref="D170">
    <cfRule type="duplicateValues" dxfId="221" priority="1041" stopIfTrue="1"/>
  </conditionalFormatting>
  <conditionalFormatting sqref="D170">
    <cfRule type="duplicateValues" dxfId="220" priority="1039" stopIfTrue="1"/>
    <cfRule type="duplicateValues" dxfId="219" priority="1040" stopIfTrue="1"/>
  </conditionalFormatting>
  <conditionalFormatting sqref="D47">
    <cfRule type="duplicateValues" dxfId="218" priority="107170" stopIfTrue="1"/>
  </conditionalFormatting>
  <conditionalFormatting sqref="D47">
    <cfRule type="duplicateValues" dxfId="217" priority="107172" stopIfTrue="1"/>
    <cfRule type="duplicateValues" dxfId="216" priority="107173" stopIfTrue="1"/>
  </conditionalFormatting>
  <conditionalFormatting sqref="D169">
    <cfRule type="duplicateValues" dxfId="215" priority="981" stopIfTrue="1"/>
  </conditionalFormatting>
  <conditionalFormatting sqref="D169">
    <cfRule type="duplicateValues" dxfId="214" priority="979" stopIfTrue="1"/>
    <cfRule type="duplicateValues" dxfId="213" priority="980" stopIfTrue="1"/>
  </conditionalFormatting>
  <conditionalFormatting sqref="D168">
    <cfRule type="duplicateValues" dxfId="212" priority="963" stopIfTrue="1"/>
  </conditionalFormatting>
  <conditionalFormatting sqref="D168">
    <cfRule type="duplicateValues" dxfId="211" priority="961" stopIfTrue="1"/>
    <cfRule type="duplicateValues" dxfId="210" priority="962" stopIfTrue="1"/>
  </conditionalFormatting>
  <conditionalFormatting sqref="D167">
    <cfRule type="duplicateValues" dxfId="209" priority="107626" stopIfTrue="1"/>
  </conditionalFormatting>
  <conditionalFormatting sqref="D167">
    <cfRule type="duplicateValues" dxfId="208" priority="107627" stopIfTrue="1"/>
    <cfRule type="duplicateValues" dxfId="207" priority="107628" stopIfTrue="1"/>
  </conditionalFormatting>
  <conditionalFormatting sqref="D51">
    <cfRule type="duplicateValues" dxfId="206" priority="934" stopIfTrue="1"/>
  </conditionalFormatting>
  <conditionalFormatting sqref="D51">
    <cfRule type="duplicateValues" dxfId="205" priority="935" stopIfTrue="1"/>
    <cfRule type="duplicateValues" dxfId="204" priority="936" stopIfTrue="1"/>
  </conditionalFormatting>
  <conditionalFormatting sqref="D165">
    <cfRule type="duplicateValues" dxfId="203" priority="901" stopIfTrue="1"/>
  </conditionalFormatting>
  <conditionalFormatting sqref="D165">
    <cfRule type="duplicateValues" dxfId="202" priority="902" stopIfTrue="1"/>
    <cfRule type="duplicateValues" dxfId="201" priority="903" stopIfTrue="1"/>
  </conditionalFormatting>
  <conditionalFormatting sqref="D164">
    <cfRule type="duplicateValues" dxfId="200" priority="858" stopIfTrue="1"/>
  </conditionalFormatting>
  <conditionalFormatting sqref="D164">
    <cfRule type="duplicateValues" dxfId="199" priority="856" stopIfTrue="1"/>
    <cfRule type="duplicateValues" dxfId="198" priority="857" stopIfTrue="1"/>
  </conditionalFormatting>
  <conditionalFormatting sqref="D11">
    <cfRule type="duplicateValues" dxfId="197" priority="846" stopIfTrue="1"/>
  </conditionalFormatting>
  <conditionalFormatting sqref="D11">
    <cfRule type="duplicateValues" dxfId="196" priority="844" stopIfTrue="1"/>
    <cfRule type="duplicateValues" dxfId="195" priority="845" stopIfTrue="1"/>
  </conditionalFormatting>
  <conditionalFormatting sqref="D116:D118">
    <cfRule type="duplicateValues" dxfId="194" priority="817" stopIfTrue="1"/>
  </conditionalFormatting>
  <conditionalFormatting sqref="D116:D118">
    <cfRule type="duplicateValues" dxfId="193" priority="818" stopIfTrue="1"/>
    <cfRule type="duplicateValues" dxfId="192" priority="819" stopIfTrue="1"/>
  </conditionalFormatting>
  <conditionalFormatting sqref="D52">
    <cfRule type="duplicateValues" dxfId="191" priority="814" stopIfTrue="1"/>
  </conditionalFormatting>
  <conditionalFormatting sqref="D52">
    <cfRule type="duplicateValues" dxfId="190" priority="815" stopIfTrue="1"/>
    <cfRule type="duplicateValues" dxfId="189" priority="816" stopIfTrue="1"/>
  </conditionalFormatting>
  <conditionalFormatting sqref="D163">
    <cfRule type="duplicateValues" dxfId="188" priority="804" stopIfTrue="1"/>
  </conditionalFormatting>
  <conditionalFormatting sqref="D163">
    <cfRule type="duplicateValues" dxfId="187" priority="802" stopIfTrue="1"/>
    <cfRule type="duplicateValues" dxfId="186" priority="803" stopIfTrue="1"/>
  </conditionalFormatting>
  <conditionalFormatting sqref="D40">
    <cfRule type="duplicateValues" dxfId="185" priority="799" stopIfTrue="1"/>
  </conditionalFormatting>
  <conditionalFormatting sqref="D40">
    <cfRule type="duplicateValues" dxfId="184" priority="800" stopIfTrue="1"/>
    <cfRule type="duplicateValues" dxfId="183" priority="801" stopIfTrue="1"/>
  </conditionalFormatting>
  <conditionalFormatting sqref="D161:D162">
    <cfRule type="duplicateValues" dxfId="182" priority="792" stopIfTrue="1"/>
  </conditionalFormatting>
  <conditionalFormatting sqref="D161:D162">
    <cfRule type="duplicateValues" dxfId="181" priority="790" stopIfTrue="1"/>
    <cfRule type="duplicateValues" dxfId="180" priority="791" stopIfTrue="1"/>
  </conditionalFormatting>
  <conditionalFormatting sqref="D160">
    <cfRule type="duplicateValues" dxfId="179" priority="723" stopIfTrue="1"/>
  </conditionalFormatting>
  <conditionalFormatting sqref="D160">
    <cfRule type="duplicateValues" dxfId="178" priority="721" stopIfTrue="1"/>
    <cfRule type="duplicateValues" dxfId="177" priority="722" stopIfTrue="1"/>
  </conditionalFormatting>
  <conditionalFormatting sqref="D46">
    <cfRule type="duplicateValues" dxfId="176" priority="717" stopIfTrue="1"/>
  </conditionalFormatting>
  <conditionalFormatting sqref="D46">
    <cfRule type="duplicateValues" dxfId="175" priority="715" stopIfTrue="1"/>
    <cfRule type="duplicateValues" dxfId="174" priority="716" stopIfTrue="1"/>
  </conditionalFormatting>
  <conditionalFormatting sqref="D108">
    <cfRule type="duplicateValues" dxfId="173" priority="109592" stopIfTrue="1"/>
  </conditionalFormatting>
  <conditionalFormatting sqref="D108">
    <cfRule type="duplicateValues" dxfId="172" priority="109594" stopIfTrue="1"/>
    <cfRule type="duplicateValues" dxfId="171" priority="109595" stopIfTrue="1"/>
  </conditionalFormatting>
  <conditionalFormatting sqref="D158:D159">
    <cfRule type="duplicateValues" dxfId="170" priority="663" stopIfTrue="1"/>
  </conditionalFormatting>
  <conditionalFormatting sqref="D158:D159">
    <cfRule type="duplicateValues" dxfId="169" priority="661" stopIfTrue="1"/>
    <cfRule type="duplicateValues" dxfId="168" priority="662" stopIfTrue="1"/>
  </conditionalFormatting>
  <conditionalFormatting sqref="D30">
    <cfRule type="duplicateValues" dxfId="167" priority="648" stopIfTrue="1"/>
  </conditionalFormatting>
  <conditionalFormatting sqref="D30">
    <cfRule type="duplicateValues" dxfId="166" priority="646" stopIfTrue="1"/>
    <cfRule type="duplicateValues" dxfId="165" priority="647" stopIfTrue="1"/>
  </conditionalFormatting>
  <conditionalFormatting sqref="D62">
    <cfRule type="duplicateValues" dxfId="164" priority="110130" stopIfTrue="1"/>
  </conditionalFormatting>
  <conditionalFormatting sqref="D62">
    <cfRule type="duplicateValues" dxfId="163" priority="110132" stopIfTrue="1"/>
    <cfRule type="duplicateValues" dxfId="162" priority="110133" stopIfTrue="1"/>
  </conditionalFormatting>
  <conditionalFormatting sqref="D154:D157">
    <cfRule type="duplicateValues" dxfId="161" priority="600" stopIfTrue="1"/>
  </conditionalFormatting>
  <conditionalFormatting sqref="D154:D157">
    <cfRule type="duplicateValues" dxfId="160" priority="598" stopIfTrue="1"/>
    <cfRule type="duplicateValues" dxfId="159" priority="599" stopIfTrue="1"/>
  </conditionalFormatting>
  <conditionalFormatting sqref="D53">
    <cfRule type="duplicateValues" dxfId="158" priority="586" stopIfTrue="1"/>
  </conditionalFormatting>
  <conditionalFormatting sqref="D53">
    <cfRule type="duplicateValues" dxfId="157" priority="587" stopIfTrue="1"/>
    <cfRule type="duplicateValues" dxfId="156" priority="588" stopIfTrue="1"/>
  </conditionalFormatting>
  <conditionalFormatting sqref="D138:D147">
    <cfRule type="duplicateValues" dxfId="155" priority="552" stopIfTrue="1"/>
  </conditionalFormatting>
  <conditionalFormatting sqref="D138:D147">
    <cfRule type="duplicateValues" dxfId="154" priority="550" stopIfTrue="1"/>
    <cfRule type="duplicateValues" dxfId="153" priority="551" stopIfTrue="1"/>
  </conditionalFormatting>
  <conditionalFormatting sqref="D43">
    <cfRule type="duplicateValues" dxfId="152" priority="544" stopIfTrue="1"/>
  </conditionalFormatting>
  <conditionalFormatting sqref="D43">
    <cfRule type="duplicateValues" dxfId="151" priority="545" stopIfTrue="1"/>
    <cfRule type="duplicateValues" dxfId="150" priority="546" stopIfTrue="1"/>
  </conditionalFormatting>
  <conditionalFormatting sqref="D149:D153">
    <cfRule type="duplicateValues" dxfId="149" priority="507" stopIfTrue="1"/>
  </conditionalFormatting>
  <conditionalFormatting sqref="D149:D153">
    <cfRule type="duplicateValues" dxfId="148" priority="505" stopIfTrue="1"/>
    <cfRule type="duplicateValues" dxfId="147" priority="506" stopIfTrue="1"/>
  </conditionalFormatting>
  <conditionalFormatting sqref="D148">
    <cfRule type="duplicateValues" dxfId="146" priority="495" stopIfTrue="1"/>
  </conditionalFormatting>
  <conditionalFormatting sqref="D148">
    <cfRule type="duplicateValues" dxfId="145" priority="493" stopIfTrue="1"/>
    <cfRule type="duplicateValues" dxfId="144" priority="494" stopIfTrue="1"/>
  </conditionalFormatting>
  <conditionalFormatting sqref="D10">
    <cfRule type="duplicateValues" dxfId="143" priority="111096" stopIfTrue="1"/>
  </conditionalFormatting>
  <conditionalFormatting sqref="D10">
    <cfRule type="duplicateValues" dxfId="142" priority="111097" stopIfTrue="1"/>
    <cfRule type="duplicateValues" dxfId="141" priority="111098" stopIfTrue="1"/>
  </conditionalFormatting>
  <conditionalFormatting sqref="D37">
    <cfRule type="duplicateValues" dxfId="140" priority="465" stopIfTrue="1"/>
  </conditionalFormatting>
  <conditionalFormatting sqref="D37">
    <cfRule type="duplicateValues" dxfId="139" priority="463" stopIfTrue="1"/>
    <cfRule type="duplicateValues" dxfId="138" priority="464" stopIfTrue="1"/>
  </conditionalFormatting>
  <conditionalFormatting sqref="D41">
    <cfRule type="duplicateValues" dxfId="137" priority="111382" stopIfTrue="1"/>
  </conditionalFormatting>
  <conditionalFormatting sqref="D41">
    <cfRule type="duplicateValues" dxfId="136" priority="111384" stopIfTrue="1"/>
    <cfRule type="duplicateValues" dxfId="135" priority="111385" stopIfTrue="1"/>
  </conditionalFormatting>
  <conditionalFormatting sqref="D54">
    <cfRule type="duplicateValues" dxfId="134" priority="391" stopIfTrue="1"/>
  </conditionalFormatting>
  <conditionalFormatting sqref="D54">
    <cfRule type="duplicateValues" dxfId="133" priority="392" stopIfTrue="1"/>
    <cfRule type="duplicateValues" dxfId="132" priority="393" stopIfTrue="1"/>
  </conditionalFormatting>
  <conditionalFormatting sqref="D136:D137 D119 D134">
    <cfRule type="duplicateValues" dxfId="131" priority="354" stopIfTrue="1"/>
  </conditionalFormatting>
  <conditionalFormatting sqref="D136:D137 D119 D134">
    <cfRule type="duplicateValues" dxfId="130" priority="352" stopIfTrue="1"/>
    <cfRule type="duplicateValues" dxfId="129" priority="353" stopIfTrue="1"/>
  </conditionalFormatting>
  <conditionalFormatting sqref="D135">
    <cfRule type="duplicateValues" dxfId="128" priority="351" stopIfTrue="1"/>
  </conditionalFormatting>
  <conditionalFormatting sqref="D135">
    <cfRule type="duplicateValues" dxfId="127" priority="349" stopIfTrue="1"/>
    <cfRule type="duplicateValues" dxfId="126" priority="350" stopIfTrue="1"/>
  </conditionalFormatting>
  <conditionalFormatting sqref="D13">
    <cfRule type="duplicateValues" dxfId="125" priority="112412" stopIfTrue="1"/>
  </conditionalFormatting>
  <conditionalFormatting sqref="D13">
    <cfRule type="duplicateValues" dxfId="124" priority="112414" stopIfTrue="1"/>
    <cfRule type="duplicateValues" dxfId="123" priority="112415" stopIfTrue="1"/>
  </conditionalFormatting>
  <conditionalFormatting sqref="D133">
    <cfRule type="duplicateValues" dxfId="122" priority="291" stopIfTrue="1"/>
  </conditionalFormatting>
  <conditionalFormatting sqref="D133">
    <cfRule type="duplicateValues" dxfId="121" priority="289" stopIfTrue="1"/>
    <cfRule type="duplicateValues" dxfId="120" priority="290" stopIfTrue="1"/>
  </conditionalFormatting>
  <conditionalFormatting sqref="D131:D132">
    <cfRule type="duplicateValues" dxfId="119" priority="279" stopIfTrue="1"/>
  </conditionalFormatting>
  <conditionalFormatting sqref="D131:D132">
    <cfRule type="duplicateValues" dxfId="118" priority="277" stopIfTrue="1"/>
    <cfRule type="duplicateValues" dxfId="117" priority="278" stopIfTrue="1"/>
  </conditionalFormatting>
  <conditionalFormatting sqref="D112 D114">
    <cfRule type="duplicateValues" dxfId="116" priority="270" stopIfTrue="1"/>
  </conditionalFormatting>
  <conditionalFormatting sqref="D112 D114">
    <cfRule type="duplicateValues" dxfId="115" priority="268" stopIfTrue="1"/>
    <cfRule type="duplicateValues" dxfId="114" priority="269" stopIfTrue="1"/>
  </conditionalFormatting>
  <conditionalFormatting sqref="D113">
    <cfRule type="duplicateValues" dxfId="113" priority="267" stopIfTrue="1"/>
  </conditionalFormatting>
  <conditionalFormatting sqref="D113">
    <cfRule type="duplicateValues" dxfId="112" priority="265" stopIfTrue="1"/>
    <cfRule type="duplicateValues" dxfId="111" priority="266" stopIfTrue="1"/>
  </conditionalFormatting>
  <conditionalFormatting sqref="D48:D50">
    <cfRule type="duplicateValues" dxfId="110" priority="253" stopIfTrue="1"/>
  </conditionalFormatting>
  <conditionalFormatting sqref="D48:D50">
    <cfRule type="duplicateValues" dxfId="109" priority="254" stopIfTrue="1"/>
    <cfRule type="duplicateValues" dxfId="108" priority="255" stopIfTrue="1"/>
  </conditionalFormatting>
  <conditionalFormatting sqref="D76">
    <cfRule type="duplicateValues" dxfId="107" priority="113200" stopIfTrue="1"/>
  </conditionalFormatting>
  <conditionalFormatting sqref="D76">
    <cfRule type="duplicateValues" dxfId="106" priority="113202" stopIfTrue="1"/>
    <cfRule type="duplicateValues" dxfId="105" priority="113203" stopIfTrue="1"/>
  </conditionalFormatting>
  <conditionalFormatting sqref="D34">
    <cfRule type="duplicateValues" dxfId="104" priority="220" stopIfTrue="1"/>
  </conditionalFormatting>
  <conditionalFormatting sqref="D34">
    <cfRule type="duplicateValues" dxfId="103" priority="221" stopIfTrue="1"/>
    <cfRule type="duplicateValues" dxfId="102" priority="222" stopIfTrue="1"/>
  </conditionalFormatting>
  <conditionalFormatting sqref="D33">
    <cfRule type="duplicateValues" dxfId="101" priority="204" stopIfTrue="1"/>
  </conditionalFormatting>
  <conditionalFormatting sqref="D33">
    <cfRule type="duplicateValues" dxfId="100" priority="202" stopIfTrue="1"/>
    <cfRule type="duplicateValues" dxfId="99" priority="203" stopIfTrue="1"/>
  </conditionalFormatting>
  <conditionalFormatting sqref="D31">
    <cfRule type="duplicateValues" dxfId="98" priority="199" stopIfTrue="1"/>
  </conditionalFormatting>
  <conditionalFormatting sqref="D31">
    <cfRule type="duplicateValues" dxfId="97" priority="200" stopIfTrue="1"/>
    <cfRule type="duplicateValues" dxfId="96" priority="201" stopIfTrue="1"/>
  </conditionalFormatting>
  <conditionalFormatting sqref="D120 D42 D29">
    <cfRule type="duplicateValues" dxfId="95" priority="196" stopIfTrue="1"/>
  </conditionalFormatting>
  <conditionalFormatting sqref="D120 D42 D29">
    <cfRule type="duplicateValues" dxfId="94" priority="197" stopIfTrue="1"/>
    <cfRule type="duplicateValues" dxfId="93" priority="198" stopIfTrue="1"/>
  </conditionalFormatting>
  <conditionalFormatting sqref="D64">
    <cfRule type="duplicateValues" dxfId="92" priority="192" stopIfTrue="1"/>
  </conditionalFormatting>
  <conditionalFormatting sqref="D64">
    <cfRule type="duplicateValues" dxfId="91" priority="190" stopIfTrue="1"/>
    <cfRule type="duplicateValues" dxfId="90" priority="191" stopIfTrue="1"/>
  </conditionalFormatting>
  <conditionalFormatting sqref="D130">
    <cfRule type="duplicateValues" dxfId="89" priority="186" stopIfTrue="1"/>
  </conditionalFormatting>
  <conditionalFormatting sqref="D130">
    <cfRule type="duplicateValues" dxfId="88" priority="184" stopIfTrue="1"/>
    <cfRule type="duplicateValues" dxfId="87" priority="185" stopIfTrue="1"/>
  </conditionalFormatting>
  <conditionalFormatting sqref="D106:D107">
    <cfRule type="duplicateValues" dxfId="86" priority="113545" stopIfTrue="1"/>
  </conditionalFormatting>
  <conditionalFormatting sqref="D106:D107">
    <cfRule type="duplicateValues" dxfId="85" priority="113547" stopIfTrue="1"/>
    <cfRule type="duplicateValues" dxfId="84" priority="113548" stopIfTrue="1"/>
  </conditionalFormatting>
  <conditionalFormatting sqref="D115">
    <cfRule type="duplicateValues" dxfId="83" priority="172" stopIfTrue="1"/>
  </conditionalFormatting>
  <conditionalFormatting sqref="D115">
    <cfRule type="duplicateValues" dxfId="82" priority="173" stopIfTrue="1"/>
    <cfRule type="duplicateValues" dxfId="81" priority="174" stopIfTrue="1"/>
  </conditionalFormatting>
  <conditionalFormatting sqref="D105">
    <cfRule type="duplicateValues" dxfId="80" priority="113695" stopIfTrue="1"/>
  </conditionalFormatting>
  <conditionalFormatting sqref="D105">
    <cfRule type="duplicateValues" dxfId="79" priority="113697" stopIfTrue="1"/>
    <cfRule type="duplicateValues" dxfId="78" priority="113698" stopIfTrue="1"/>
  </conditionalFormatting>
  <conditionalFormatting sqref="D56">
    <cfRule type="duplicateValues" dxfId="77" priority="162" stopIfTrue="1"/>
  </conditionalFormatting>
  <conditionalFormatting sqref="D56">
    <cfRule type="duplicateValues" dxfId="76" priority="160" stopIfTrue="1"/>
    <cfRule type="duplicateValues" dxfId="75" priority="161" stopIfTrue="1"/>
  </conditionalFormatting>
  <conditionalFormatting sqref="D128:D129">
    <cfRule type="duplicateValues" dxfId="74" priority="159" stopIfTrue="1"/>
  </conditionalFormatting>
  <conditionalFormatting sqref="D128:D129">
    <cfRule type="duplicateValues" dxfId="73" priority="157" stopIfTrue="1"/>
    <cfRule type="duplicateValues" dxfId="72" priority="158" stopIfTrue="1"/>
  </conditionalFormatting>
  <conditionalFormatting sqref="D123:D127">
    <cfRule type="duplicateValues" dxfId="71" priority="156" stopIfTrue="1"/>
  </conditionalFormatting>
  <conditionalFormatting sqref="D123:D127">
    <cfRule type="duplicateValues" dxfId="70" priority="154" stopIfTrue="1"/>
    <cfRule type="duplicateValues" dxfId="69" priority="155" stopIfTrue="1"/>
  </conditionalFormatting>
  <conditionalFormatting sqref="D122">
    <cfRule type="duplicateValues" dxfId="68" priority="153" stopIfTrue="1"/>
  </conditionalFormatting>
  <conditionalFormatting sqref="D122">
    <cfRule type="duplicateValues" dxfId="67" priority="151" stopIfTrue="1"/>
    <cfRule type="duplicateValues" dxfId="66" priority="152" stopIfTrue="1"/>
  </conditionalFormatting>
  <conditionalFormatting sqref="D102">
    <cfRule type="duplicateValues" dxfId="65" priority="148" stopIfTrue="1"/>
  </conditionalFormatting>
  <conditionalFormatting sqref="D102">
    <cfRule type="duplicateValues" dxfId="64" priority="149" stopIfTrue="1"/>
    <cfRule type="duplicateValues" dxfId="63" priority="150" stopIfTrue="1"/>
  </conditionalFormatting>
  <conditionalFormatting sqref="D149:D151 D38:D39 D63 D109 D103:D104 D66 D57:D61 D69">
    <cfRule type="duplicateValues" dxfId="62" priority="113782" stopIfTrue="1"/>
  </conditionalFormatting>
  <conditionalFormatting sqref="D149:D151 D38:D39 D63 D109 D103:D104 D66 D57:D61 D69">
    <cfRule type="duplicateValues" dxfId="61" priority="113790" stopIfTrue="1"/>
    <cfRule type="duplicateValues" dxfId="60" priority="113791" stopIfTrue="1"/>
  </conditionalFormatting>
  <conditionalFormatting sqref="D75">
    <cfRule type="duplicateValues" dxfId="59" priority="113981" stopIfTrue="1"/>
  </conditionalFormatting>
  <conditionalFormatting sqref="D75">
    <cfRule type="duplicateValues" dxfId="58" priority="113983" stopIfTrue="1"/>
    <cfRule type="duplicateValues" dxfId="57" priority="113984" stopIfTrue="1"/>
  </conditionalFormatting>
  <conditionalFormatting sqref="D121 D88:D101">
    <cfRule type="duplicateValues" dxfId="56" priority="114132" stopIfTrue="1"/>
  </conditionalFormatting>
  <conditionalFormatting sqref="D121 D88:D101">
    <cfRule type="duplicateValues" dxfId="55" priority="114134" stopIfTrue="1"/>
    <cfRule type="duplicateValues" dxfId="54" priority="114135" stopIfTrue="1"/>
  </conditionalFormatting>
  <conditionalFormatting sqref="V115">
    <cfRule type="duplicateValues" dxfId="53" priority="93" stopIfTrue="1"/>
  </conditionalFormatting>
  <conditionalFormatting sqref="V115">
    <cfRule type="duplicateValues" dxfId="52" priority="91" stopIfTrue="1"/>
    <cfRule type="duplicateValues" dxfId="51" priority="92" stopIfTrue="1"/>
  </conditionalFormatting>
  <conditionalFormatting sqref="D74">
    <cfRule type="duplicateValues" dxfId="50" priority="87" stopIfTrue="1"/>
  </conditionalFormatting>
  <conditionalFormatting sqref="D74">
    <cfRule type="duplicateValues" dxfId="49" priority="85" stopIfTrue="1"/>
    <cfRule type="duplicateValues" dxfId="48" priority="86" stopIfTrue="1"/>
  </conditionalFormatting>
  <conditionalFormatting sqref="D71:D73">
    <cfRule type="duplicateValues" dxfId="47" priority="114265" stopIfTrue="1"/>
  </conditionalFormatting>
  <conditionalFormatting sqref="D71:D73">
    <cfRule type="duplicateValues" dxfId="46" priority="114267" stopIfTrue="1"/>
    <cfRule type="duplicateValues" dxfId="45" priority="114268" stopIfTrue="1"/>
  </conditionalFormatting>
  <conditionalFormatting sqref="D35:D36 D32">
    <cfRule type="duplicateValues" dxfId="44" priority="114295" stopIfTrue="1"/>
  </conditionalFormatting>
  <conditionalFormatting sqref="D35:D36 D32">
    <cfRule type="duplicateValues" dxfId="43" priority="114299" stopIfTrue="1"/>
    <cfRule type="duplicateValues" dxfId="42" priority="114300" stopIfTrue="1"/>
  </conditionalFormatting>
  <conditionalFormatting sqref="D87">
    <cfRule type="duplicateValues" dxfId="41" priority="114377" stopIfTrue="1"/>
  </conditionalFormatting>
  <conditionalFormatting sqref="D87">
    <cfRule type="duplicateValues" dxfId="40" priority="114379" stopIfTrue="1"/>
    <cfRule type="duplicateValues" dxfId="39" priority="114380" stopIfTrue="1"/>
  </conditionalFormatting>
  <conditionalFormatting sqref="Q49">
    <cfRule type="duplicateValues" dxfId="38" priority="60" stopIfTrue="1"/>
  </conditionalFormatting>
  <conditionalFormatting sqref="Q49">
    <cfRule type="duplicateValues" dxfId="37" priority="58" stopIfTrue="1"/>
    <cfRule type="duplicateValues" dxfId="36" priority="59" stopIfTrue="1"/>
  </conditionalFormatting>
  <conditionalFormatting sqref="D14:D15">
    <cfRule type="duplicateValues" dxfId="35" priority="55" stopIfTrue="1"/>
  </conditionalFormatting>
  <conditionalFormatting sqref="D14:D15">
    <cfRule type="duplicateValues" dxfId="34" priority="56" stopIfTrue="1"/>
    <cfRule type="duplicateValues" dxfId="33" priority="57" stopIfTrue="1"/>
  </conditionalFormatting>
  <conditionalFormatting sqref="D68">
    <cfRule type="duplicateValues" dxfId="32" priority="54" stopIfTrue="1"/>
  </conditionalFormatting>
  <conditionalFormatting sqref="D68">
    <cfRule type="duplicateValues" dxfId="31" priority="52" stopIfTrue="1"/>
    <cfRule type="duplicateValues" dxfId="30" priority="53" stopIfTrue="1"/>
  </conditionalFormatting>
  <conditionalFormatting sqref="D67">
    <cfRule type="duplicateValues" dxfId="29" priority="51" stopIfTrue="1"/>
  </conditionalFormatting>
  <conditionalFormatting sqref="D67">
    <cfRule type="duplicateValues" dxfId="28" priority="49" stopIfTrue="1"/>
    <cfRule type="duplicateValues" dxfId="27" priority="50" stopIfTrue="1"/>
  </conditionalFormatting>
  <conditionalFormatting sqref="D55">
    <cfRule type="duplicateValues" dxfId="26" priority="48" stopIfTrue="1"/>
  </conditionalFormatting>
  <conditionalFormatting sqref="D55">
    <cfRule type="duplicateValues" dxfId="25" priority="46" stopIfTrue="1"/>
    <cfRule type="duplicateValues" dxfId="24" priority="47" stopIfTrue="1"/>
  </conditionalFormatting>
  <conditionalFormatting sqref="D77:D84 D86">
    <cfRule type="duplicateValues" dxfId="23" priority="114516" stopIfTrue="1"/>
  </conditionalFormatting>
  <conditionalFormatting sqref="D77:D84 D86">
    <cfRule type="duplicateValues" dxfId="22" priority="114518" stopIfTrue="1"/>
    <cfRule type="duplicateValues" dxfId="21" priority="114519" stopIfTrue="1"/>
  </conditionalFormatting>
  <conditionalFormatting sqref="D65">
    <cfRule type="duplicateValues" dxfId="20" priority="114562" stopIfTrue="1"/>
  </conditionalFormatting>
  <conditionalFormatting sqref="D65">
    <cfRule type="duplicateValues" dxfId="19" priority="114564" stopIfTrue="1"/>
    <cfRule type="duplicateValues" dxfId="18" priority="114565" stopIfTrue="1"/>
  </conditionalFormatting>
  <conditionalFormatting sqref="D12">
    <cfRule type="duplicateValues" dxfId="17" priority="114595" stopIfTrue="1"/>
  </conditionalFormatting>
  <conditionalFormatting sqref="D12">
    <cfRule type="duplicateValues" dxfId="16" priority="114596" stopIfTrue="1"/>
    <cfRule type="duplicateValues" dxfId="15" priority="114597" stopIfTrue="1"/>
  </conditionalFormatting>
  <conditionalFormatting sqref="D28">
    <cfRule type="duplicateValues" dxfId="14" priority="19" stopIfTrue="1"/>
  </conditionalFormatting>
  <conditionalFormatting sqref="D28">
    <cfRule type="duplicateValues" dxfId="13" priority="20" stopIfTrue="1"/>
    <cfRule type="duplicateValues" dxfId="12" priority="21" stopIfTrue="1"/>
  </conditionalFormatting>
  <conditionalFormatting sqref="D110:D111">
    <cfRule type="duplicateValues" dxfId="11" priority="18" stopIfTrue="1"/>
  </conditionalFormatting>
  <conditionalFormatting sqref="D110:D111">
    <cfRule type="duplicateValues" dxfId="10" priority="16" stopIfTrue="1"/>
    <cfRule type="duplicateValues" dxfId="9" priority="17" stopIfTrue="1"/>
  </conditionalFormatting>
  <conditionalFormatting sqref="D85 D22:D27">
    <cfRule type="duplicateValues" dxfId="8" priority="114784" stopIfTrue="1"/>
  </conditionalFormatting>
  <conditionalFormatting sqref="D85 D22:D27">
    <cfRule type="duplicateValues" dxfId="7" priority="114786" stopIfTrue="1"/>
    <cfRule type="duplicateValues" dxfId="6" priority="114787" stopIfTrue="1"/>
  </conditionalFormatting>
  <conditionalFormatting sqref="D19:D21">
    <cfRule type="duplicateValues" dxfId="5" priority="4" stopIfTrue="1"/>
  </conditionalFormatting>
  <conditionalFormatting sqref="D19:D21">
    <cfRule type="duplicateValues" dxfId="4" priority="5" stopIfTrue="1"/>
    <cfRule type="duplicateValues" dxfId="3" priority="6" stopIfTrue="1"/>
  </conditionalFormatting>
  <conditionalFormatting sqref="D16:D18">
    <cfRule type="duplicateValues" dxfId="2" priority="1" stopIfTrue="1"/>
  </conditionalFormatting>
  <conditionalFormatting sqref="D16:D18">
    <cfRule type="duplicateValues" dxfId="1" priority="2" stopIfTrue="1"/>
    <cfRule type="duplicateValues" dxfId="0" priority="3" stopIfTrue="1"/>
  </conditionalFormatting>
  <printOptions horizontalCentered="1"/>
  <pageMargins left="0" right="0" top="0.55118110236220474" bottom="0" header="0.31496062992125984" footer="0"/>
  <pageSetup paperSize="156" scale="65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GD60"/>
  <sheetViews>
    <sheetView zoomScale="120" zoomScaleNormal="120" workbookViewId="0">
      <selection activeCell="C27" sqref="C27"/>
    </sheetView>
  </sheetViews>
  <sheetFormatPr defaultRowHeight="12.75"/>
  <cols>
    <col min="1" max="1" width="4.5703125" style="35" customWidth="1"/>
    <col min="2" max="2" width="6" style="35" customWidth="1"/>
    <col min="3" max="3" width="7" style="35" customWidth="1"/>
    <col min="4" max="4" width="3.42578125" style="35" hidden="1" customWidth="1"/>
    <col min="5" max="5" width="11.85546875" style="35" hidden="1" customWidth="1"/>
    <col min="6" max="6" width="6.7109375" style="35" hidden="1" customWidth="1"/>
    <col min="7" max="7" width="10.7109375" style="35" customWidth="1"/>
    <col min="8" max="8" width="20" style="35" customWidth="1"/>
    <col min="9" max="10" width="5.85546875" style="35" customWidth="1"/>
    <col min="11" max="11" width="12.140625" style="35" customWidth="1"/>
    <col min="12" max="12" width="11.28515625" style="35" customWidth="1"/>
    <col min="13" max="13" width="6.5703125" style="35" customWidth="1"/>
    <col min="14" max="14" width="6.140625" style="35" customWidth="1"/>
    <col min="15" max="15" width="3.5703125" style="35" customWidth="1"/>
    <col min="16" max="16" width="3" style="35" customWidth="1"/>
    <col min="17" max="17" width="3.140625" style="35" customWidth="1"/>
    <col min="18" max="18" width="2.7109375" style="35" customWidth="1"/>
    <col min="19" max="19" width="6.5703125" style="35" customWidth="1"/>
    <col min="20" max="20" width="5.28515625" style="35" customWidth="1"/>
    <col min="21" max="21" width="6.28515625" style="35" customWidth="1"/>
    <col min="22" max="22" width="6" style="35" customWidth="1"/>
    <col min="23" max="23" width="5.140625" style="35" customWidth="1"/>
    <col min="24" max="24" width="5.140625" style="35" hidden="1" customWidth="1"/>
    <col min="25" max="25" width="5.140625" style="63" hidden="1" customWidth="1"/>
    <col min="26" max="26" width="4.85546875" style="35" customWidth="1"/>
    <col min="27" max="27" width="12.5703125" style="35" customWidth="1"/>
    <col min="28" max="28" width="4.5703125" style="35" customWidth="1"/>
    <col min="29" max="29" width="4.28515625" style="35" customWidth="1"/>
    <col min="30" max="30" width="4.5703125" style="35" customWidth="1"/>
    <col min="31" max="31" width="4.7109375" style="35" hidden="1" customWidth="1"/>
    <col min="32" max="32" width="6.7109375" style="35" hidden="1" customWidth="1"/>
    <col min="33" max="33" width="3.7109375" style="35" hidden="1" customWidth="1"/>
    <col min="34" max="34" width="4.5703125" style="35" customWidth="1"/>
    <col min="35" max="35" width="3.5703125" style="35" customWidth="1"/>
    <col min="36" max="36" width="7.28515625" style="35" customWidth="1"/>
    <col min="37" max="37" width="3.42578125" style="35" customWidth="1"/>
    <col min="38" max="38" width="4.140625" style="35" customWidth="1"/>
    <col min="39" max="16384" width="9.140625" style="35"/>
  </cols>
  <sheetData>
    <row r="1" spans="1:39" ht="6" customHeight="1" thickBot="1"/>
    <row r="2" spans="1:39" ht="12" customHeight="1" thickTop="1" thickBot="1">
      <c r="A2" s="1519" t="s">
        <v>9</v>
      </c>
      <c r="B2" s="1520"/>
      <c r="C2" s="1520"/>
      <c r="D2" s="1520"/>
      <c r="E2" s="1520"/>
      <c r="F2" s="1520"/>
      <c r="G2" s="1520"/>
      <c r="H2" s="1520"/>
      <c r="I2" s="1520"/>
      <c r="J2" s="1520"/>
      <c r="K2" s="1520"/>
      <c r="L2" s="1520"/>
      <c r="M2" s="1520"/>
      <c r="N2" s="1520"/>
      <c r="O2" s="1520"/>
      <c r="P2" s="1520"/>
      <c r="Q2" s="1520"/>
      <c r="R2" s="1520"/>
      <c r="S2" s="1520"/>
      <c r="T2" s="1520"/>
      <c r="U2" s="1520"/>
      <c r="V2" s="1520"/>
      <c r="W2" s="1520"/>
      <c r="X2" s="1520"/>
      <c r="Y2" s="1520"/>
      <c r="Z2" s="1520"/>
      <c r="AA2" s="1520"/>
      <c r="AB2" s="1520"/>
      <c r="AC2" s="1520"/>
      <c r="AD2" s="64"/>
      <c r="AE2" s="64"/>
      <c r="AF2" s="64"/>
      <c r="AG2" s="64"/>
      <c r="AH2" s="65"/>
      <c r="AI2" s="66" t="s">
        <v>51</v>
      </c>
      <c r="AJ2" s="67" t="s">
        <v>52</v>
      </c>
    </row>
    <row r="3" spans="1:39" s="78" customFormat="1" ht="16.5" customHeight="1" thickTop="1" thickBot="1">
      <c r="A3" s="68" t="s">
        <v>62</v>
      </c>
      <c r="B3" s="69"/>
      <c r="C3" s="69"/>
      <c r="D3" s="70"/>
      <c r="E3" s="70"/>
      <c r="F3" s="70"/>
      <c r="G3" s="70"/>
      <c r="H3" s="71"/>
      <c r="I3" s="72" t="s">
        <v>36</v>
      </c>
      <c r="J3" s="73"/>
      <c r="K3" s="74" t="s">
        <v>59</v>
      </c>
      <c r="L3" s="74"/>
      <c r="M3" s="75"/>
      <c r="N3" s="76"/>
      <c r="O3" s="77"/>
      <c r="P3" s="77"/>
      <c r="Q3" s="77"/>
      <c r="S3" s="79"/>
      <c r="T3" s="36"/>
      <c r="U3" s="36"/>
      <c r="V3" s="36"/>
      <c r="W3" s="36"/>
      <c r="X3" s="36"/>
      <c r="Y3" s="80"/>
      <c r="Z3" s="81"/>
      <c r="AA3" s="75"/>
      <c r="AB3" s="54" t="s">
        <v>332</v>
      </c>
      <c r="AC3" s="82"/>
      <c r="AD3" s="83"/>
      <c r="AE3" s="84"/>
      <c r="AF3" s="84"/>
      <c r="AG3" s="84"/>
      <c r="AH3" s="84"/>
      <c r="AI3" s="85"/>
      <c r="AJ3" s="86"/>
    </row>
    <row r="4" spans="1:39" ht="12" customHeight="1" thickTop="1">
      <c r="A4" s="87" t="s">
        <v>37</v>
      </c>
      <c r="B4" s="88" t="s">
        <v>13</v>
      </c>
      <c r="C4" s="89" t="s">
        <v>14</v>
      </c>
      <c r="D4" s="1521" t="s">
        <v>56</v>
      </c>
      <c r="E4" s="1522"/>
      <c r="F4" s="90"/>
      <c r="G4" s="1525" t="s">
        <v>15</v>
      </c>
      <c r="H4" s="1526" t="s">
        <v>16</v>
      </c>
      <c r="I4" s="92" t="s">
        <v>17</v>
      </c>
      <c r="J4" s="89" t="s">
        <v>18</v>
      </c>
      <c r="K4" s="1528" t="s">
        <v>19</v>
      </c>
      <c r="L4" s="1528"/>
      <c r="M4" s="1528"/>
      <c r="N4" s="88" t="s">
        <v>39</v>
      </c>
      <c r="O4" s="93" t="s">
        <v>20</v>
      </c>
      <c r="P4" s="1529" t="s">
        <v>21</v>
      </c>
      <c r="Q4" s="1529"/>
      <c r="R4" s="1529"/>
      <c r="S4" s="94" t="s">
        <v>22</v>
      </c>
      <c r="T4" s="37" t="s">
        <v>38</v>
      </c>
      <c r="U4" s="37"/>
      <c r="V4" s="37" t="s">
        <v>57</v>
      </c>
      <c r="W4" s="37" t="s">
        <v>53</v>
      </c>
      <c r="X4" s="37" t="s">
        <v>7</v>
      </c>
      <c r="Y4" s="95" t="s">
        <v>8</v>
      </c>
      <c r="Z4" s="88" t="s">
        <v>40</v>
      </c>
      <c r="AA4" s="96" t="s">
        <v>41</v>
      </c>
      <c r="AB4" s="1530" t="s">
        <v>23</v>
      </c>
      <c r="AC4" s="1531"/>
      <c r="AD4" s="97" t="s">
        <v>44</v>
      </c>
      <c r="AE4" s="98" t="s">
        <v>45</v>
      </c>
      <c r="AF4" s="98" t="s">
        <v>46</v>
      </c>
      <c r="AG4" s="98"/>
      <c r="AH4" s="99" t="s">
        <v>44</v>
      </c>
      <c r="AI4" s="100" t="s">
        <v>51</v>
      </c>
      <c r="AJ4" s="101" t="s">
        <v>52</v>
      </c>
    </row>
    <row r="5" spans="1:39" ht="12" customHeight="1" thickBot="1">
      <c r="A5" s="102" t="s">
        <v>47</v>
      </c>
      <c r="B5" s="103" t="s">
        <v>24</v>
      </c>
      <c r="C5" s="89" t="s">
        <v>25</v>
      </c>
      <c r="D5" s="1523"/>
      <c r="E5" s="1524"/>
      <c r="F5" s="104" t="s">
        <v>56</v>
      </c>
      <c r="G5" s="1525"/>
      <c r="H5" s="1527"/>
      <c r="I5" s="92" t="s">
        <v>26</v>
      </c>
      <c r="J5" s="105" t="s">
        <v>26</v>
      </c>
      <c r="K5" s="106" t="s">
        <v>27</v>
      </c>
      <c r="L5" s="106" t="s">
        <v>28</v>
      </c>
      <c r="M5" s="107" t="s">
        <v>29</v>
      </c>
      <c r="N5" s="108"/>
      <c r="O5" s="109"/>
      <c r="P5" s="110" t="s">
        <v>30</v>
      </c>
      <c r="Q5" s="110" t="s">
        <v>31</v>
      </c>
      <c r="R5" s="110" t="s">
        <v>32</v>
      </c>
      <c r="S5" s="111" t="s">
        <v>33</v>
      </c>
      <c r="T5" s="38" t="s">
        <v>48</v>
      </c>
      <c r="U5" s="38" t="s">
        <v>217</v>
      </c>
      <c r="V5" s="38" t="s">
        <v>58</v>
      </c>
      <c r="W5" s="38" t="s">
        <v>54</v>
      </c>
      <c r="X5" s="38"/>
      <c r="Y5" s="112"/>
      <c r="Z5" s="113"/>
      <c r="AA5" s="107" t="s">
        <v>34</v>
      </c>
      <c r="AB5" s="107" t="s">
        <v>42</v>
      </c>
      <c r="AC5" s="107" t="s">
        <v>43</v>
      </c>
      <c r="AD5" s="114" t="s">
        <v>49</v>
      </c>
      <c r="AE5" s="115"/>
      <c r="AF5" s="115"/>
      <c r="AG5" s="116"/>
      <c r="AH5" s="117"/>
      <c r="AI5" s="118"/>
      <c r="AJ5" s="119"/>
      <c r="AK5" s="120" t="s">
        <v>50</v>
      </c>
      <c r="AL5" s="120" t="s">
        <v>0</v>
      </c>
    </row>
    <row r="6" spans="1:39" ht="21.75" hidden="1" thickTop="1">
      <c r="A6" s="121"/>
      <c r="B6" s="122"/>
      <c r="C6" s="122"/>
      <c r="D6" s="122"/>
      <c r="E6" s="122"/>
      <c r="F6" s="122"/>
      <c r="G6" s="122"/>
      <c r="H6" s="122"/>
      <c r="I6" s="122"/>
      <c r="J6" s="122"/>
      <c r="K6" s="123"/>
      <c r="L6" s="124"/>
      <c r="M6" s="122"/>
      <c r="N6" s="122"/>
      <c r="O6" s="122"/>
      <c r="P6" s="122"/>
      <c r="Q6" s="122"/>
      <c r="R6" s="122"/>
      <c r="S6" s="125"/>
      <c r="T6" s="39"/>
      <c r="U6" s="39"/>
      <c r="V6" s="39"/>
      <c r="W6" s="39"/>
      <c r="X6" s="39"/>
      <c r="Y6" s="126"/>
      <c r="Z6" s="122"/>
      <c r="AA6" s="122"/>
      <c r="AB6" s="122"/>
      <c r="AC6" s="122"/>
      <c r="AD6" s="127">
        <f>T6/80</f>
        <v>0</v>
      </c>
      <c r="AE6" s="128">
        <f>AD6+AE5</f>
        <v>0</v>
      </c>
      <c r="AF6" s="129">
        <f>(7+(AE6/60))</f>
        <v>7</v>
      </c>
      <c r="AG6" s="130">
        <f>FLOOR(AF6,1)</f>
        <v>7</v>
      </c>
      <c r="AH6" s="131">
        <f>(AG6+((AF6-AG6)*60*0.01))</f>
        <v>7</v>
      </c>
      <c r="AI6" s="132"/>
      <c r="AJ6" s="133"/>
    </row>
    <row r="7" spans="1:39" s="145" customFormat="1" ht="12" customHeight="1" thickTop="1">
      <c r="A7" s="134"/>
      <c r="B7" s="135"/>
      <c r="C7" s="91"/>
      <c r="D7" s="136"/>
      <c r="E7" s="46"/>
      <c r="F7" s="46"/>
      <c r="G7" s="137"/>
      <c r="H7" s="137"/>
      <c r="I7" s="46"/>
      <c r="J7" s="135"/>
      <c r="K7" s="137" t="s">
        <v>1</v>
      </c>
      <c r="L7" s="137"/>
      <c r="M7" s="137"/>
      <c r="N7" s="91"/>
      <c r="O7" s="137"/>
      <c r="P7" s="137"/>
      <c r="Q7" s="137"/>
      <c r="R7" s="137"/>
      <c r="S7" s="135"/>
      <c r="T7" s="46"/>
      <c r="U7" s="46"/>
      <c r="V7" s="46"/>
      <c r="W7" s="46"/>
      <c r="X7" s="46"/>
      <c r="Y7" s="138"/>
      <c r="Z7" s="46"/>
      <c r="AA7" s="139"/>
      <c r="AB7" s="91"/>
      <c r="AC7" s="140"/>
      <c r="AD7" s="127">
        <f>T7/AK7+AL7</f>
        <v>30</v>
      </c>
      <c r="AE7" s="127">
        <f>AD7+AE6</f>
        <v>30</v>
      </c>
      <c r="AF7" s="141">
        <f>(8+(AE7/60))</f>
        <v>8.5</v>
      </c>
      <c r="AG7" s="142">
        <f>FLOOR(AF7,1)</f>
        <v>8</v>
      </c>
      <c r="AH7" s="141">
        <f>(AG7+((AF7-AG7)*60*0.01))</f>
        <v>8.3000000000000007</v>
      </c>
      <c r="AI7" s="141"/>
      <c r="AJ7" s="143"/>
      <c r="AK7" s="144">
        <v>50</v>
      </c>
      <c r="AL7" s="144">
        <v>30</v>
      </c>
    </row>
    <row r="8" spans="1:39" s="44" customFormat="1" ht="12.95" customHeight="1">
      <c r="A8" s="51" t="s">
        <v>69</v>
      </c>
      <c r="B8" s="47">
        <v>42809</v>
      </c>
      <c r="C8" s="48" t="s">
        <v>781</v>
      </c>
      <c r="D8" s="48"/>
      <c r="E8" s="48"/>
      <c r="F8" s="48"/>
      <c r="G8" s="49" t="s">
        <v>63</v>
      </c>
      <c r="H8" s="49" t="s">
        <v>782</v>
      </c>
      <c r="I8" s="52">
        <v>630</v>
      </c>
      <c r="J8" s="47">
        <v>42819</v>
      </c>
      <c r="K8" s="49" t="s">
        <v>783</v>
      </c>
      <c r="L8" s="49" t="s">
        <v>64</v>
      </c>
      <c r="M8" s="49" t="s">
        <v>64</v>
      </c>
      <c r="N8" s="49" t="s">
        <v>784</v>
      </c>
      <c r="O8" s="49"/>
      <c r="P8" s="45"/>
      <c r="Q8" s="50"/>
      <c r="R8" s="50"/>
      <c r="S8" s="47">
        <v>42814</v>
      </c>
      <c r="T8" s="52">
        <v>640</v>
      </c>
      <c r="U8" s="52"/>
      <c r="V8" s="52"/>
      <c r="W8" s="52"/>
      <c r="X8" s="52"/>
      <c r="Y8" s="52"/>
      <c r="Z8" s="48" t="s">
        <v>11</v>
      </c>
      <c r="AA8" s="49" t="s">
        <v>422</v>
      </c>
      <c r="AB8" s="53">
        <v>357</v>
      </c>
      <c r="AC8" s="53">
        <v>1627</v>
      </c>
      <c r="AD8" s="127">
        <f t="shared" ref="AD8:AD53" si="0">T8/AK8+AL8</f>
        <v>27.8</v>
      </c>
      <c r="AE8" s="127">
        <f t="shared" ref="AE8:AE53" si="1">AD8+AE7</f>
        <v>57.8</v>
      </c>
      <c r="AF8" s="141">
        <f t="shared" ref="AF8:AF53" si="2">(8+(AE8/60))</f>
        <v>8.9633333333333329</v>
      </c>
      <c r="AG8" s="142">
        <f t="shared" ref="AG8:AG53" si="3">FLOOR(AF8,1)</f>
        <v>8</v>
      </c>
      <c r="AH8" s="141">
        <f t="shared" ref="AH8:AH53" si="4">(AG8+((AF8-AG8)*60*0.01))</f>
        <v>8.5779999999999994</v>
      </c>
      <c r="AI8" s="45"/>
      <c r="AJ8" s="13" t="s">
        <v>531</v>
      </c>
      <c r="AK8" s="45">
        <v>50</v>
      </c>
      <c r="AL8" s="45">
        <v>15</v>
      </c>
    </row>
    <row r="9" spans="1:39" s="44" customFormat="1" ht="12.95" customHeight="1">
      <c r="A9" s="216" t="s">
        <v>69</v>
      </c>
      <c r="B9" s="210">
        <v>42811</v>
      </c>
      <c r="C9" s="211" t="s">
        <v>858</v>
      </c>
      <c r="D9" s="211"/>
      <c r="E9" s="211"/>
      <c r="F9" s="211"/>
      <c r="G9" s="212" t="s">
        <v>63</v>
      </c>
      <c r="H9" s="212" t="s">
        <v>859</v>
      </c>
      <c r="I9" s="213">
        <v>600</v>
      </c>
      <c r="J9" s="210">
        <v>42819</v>
      </c>
      <c r="K9" s="212" t="s">
        <v>551</v>
      </c>
      <c r="L9" s="212" t="s">
        <v>358</v>
      </c>
      <c r="M9" s="212" t="s">
        <v>64</v>
      </c>
      <c r="N9" s="212" t="s">
        <v>860</v>
      </c>
      <c r="O9" s="212"/>
      <c r="P9" s="45"/>
      <c r="Q9" s="214"/>
      <c r="R9" s="214"/>
      <c r="S9" s="210">
        <v>42815</v>
      </c>
      <c r="T9" s="213">
        <v>610</v>
      </c>
      <c r="U9" s="213"/>
      <c r="V9" s="213"/>
      <c r="W9" s="213"/>
      <c r="X9" s="213"/>
      <c r="Y9" s="213"/>
      <c r="Z9" s="211" t="s">
        <v>11</v>
      </c>
      <c r="AA9" s="212" t="s">
        <v>422</v>
      </c>
      <c r="AB9" s="215">
        <v>829</v>
      </c>
      <c r="AC9" s="215">
        <v>1687</v>
      </c>
      <c r="AD9" s="127">
        <f t="shared" si="0"/>
        <v>27.2</v>
      </c>
      <c r="AE9" s="127">
        <f t="shared" si="1"/>
        <v>85</v>
      </c>
      <c r="AF9" s="141">
        <f t="shared" si="2"/>
        <v>9.4166666666666661</v>
      </c>
      <c r="AG9" s="142">
        <f t="shared" si="3"/>
        <v>9</v>
      </c>
      <c r="AH9" s="141">
        <f t="shared" si="4"/>
        <v>9.25</v>
      </c>
      <c r="AI9" s="45"/>
      <c r="AJ9" s="45" t="s">
        <v>531</v>
      </c>
      <c r="AK9" s="45">
        <v>50</v>
      </c>
      <c r="AL9" s="45">
        <v>15</v>
      </c>
    </row>
    <row r="10" spans="1:39" s="44" customFormat="1" ht="12.95" customHeight="1">
      <c r="A10" s="216" t="s">
        <v>69</v>
      </c>
      <c r="B10" s="210">
        <v>42811</v>
      </c>
      <c r="C10" s="211" t="s">
        <v>861</v>
      </c>
      <c r="D10" s="211"/>
      <c r="E10" s="211"/>
      <c r="F10" s="211"/>
      <c r="G10" s="212" t="s">
        <v>63</v>
      </c>
      <c r="H10" s="212" t="s">
        <v>862</v>
      </c>
      <c r="I10" s="213">
        <v>200</v>
      </c>
      <c r="J10" s="210">
        <v>42819</v>
      </c>
      <c r="K10" s="212" t="s">
        <v>551</v>
      </c>
      <c r="L10" s="212" t="s">
        <v>358</v>
      </c>
      <c r="M10" s="212" t="s">
        <v>64</v>
      </c>
      <c r="N10" s="212" t="s">
        <v>863</v>
      </c>
      <c r="O10" s="212"/>
      <c r="P10" s="45"/>
      <c r="Q10" s="214"/>
      <c r="R10" s="214"/>
      <c r="S10" s="210">
        <v>42815</v>
      </c>
      <c r="T10" s="213">
        <v>210</v>
      </c>
      <c r="U10" s="213"/>
      <c r="V10" s="213"/>
      <c r="W10" s="213"/>
      <c r="X10" s="213"/>
      <c r="Y10" s="213"/>
      <c r="Z10" s="211" t="s">
        <v>11</v>
      </c>
      <c r="AA10" s="212" t="s">
        <v>422</v>
      </c>
      <c r="AB10" s="215">
        <v>829</v>
      </c>
      <c r="AC10" s="215">
        <v>1687</v>
      </c>
      <c r="AD10" s="127">
        <f t="shared" si="0"/>
        <v>19.2</v>
      </c>
      <c r="AE10" s="127">
        <f t="shared" si="1"/>
        <v>104.2</v>
      </c>
      <c r="AF10" s="141">
        <f t="shared" si="2"/>
        <v>9.7366666666666664</v>
      </c>
      <c r="AG10" s="142">
        <f t="shared" si="3"/>
        <v>9</v>
      </c>
      <c r="AH10" s="141">
        <f t="shared" si="4"/>
        <v>9.4420000000000002</v>
      </c>
      <c r="AI10" s="45"/>
      <c r="AJ10" s="45" t="s">
        <v>531</v>
      </c>
      <c r="AK10" s="45">
        <v>50</v>
      </c>
      <c r="AL10" s="45">
        <v>15</v>
      </c>
    </row>
    <row r="11" spans="1:39" s="44" customFormat="1" ht="12.95" customHeight="1">
      <c r="A11" s="216" t="s">
        <v>69</v>
      </c>
      <c r="B11" s="210">
        <v>42811</v>
      </c>
      <c r="C11" s="211" t="s">
        <v>837</v>
      </c>
      <c r="D11" s="211"/>
      <c r="E11" s="211"/>
      <c r="F11" s="211"/>
      <c r="G11" s="212" t="s">
        <v>63</v>
      </c>
      <c r="H11" s="212" t="s">
        <v>759</v>
      </c>
      <c r="I11" s="213">
        <v>500</v>
      </c>
      <c r="J11" s="210">
        <v>42819</v>
      </c>
      <c r="K11" s="212" t="s">
        <v>10</v>
      </c>
      <c r="L11" s="212" t="s">
        <v>64</v>
      </c>
      <c r="M11" s="212" t="s">
        <v>64</v>
      </c>
      <c r="N11" s="212" t="s">
        <v>760</v>
      </c>
      <c r="O11" s="212"/>
      <c r="P11" s="45"/>
      <c r="Q11" s="214"/>
      <c r="R11" s="214"/>
      <c r="S11" s="210">
        <v>42816</v>
      </c>
      <c r="T11" s="213">
        <v>1020</v>
      </c>
      <c r="U11" s="213"/>
      <c r="V11" s="213"/>
      <c r="W11" s="213"/>
      <c r="X11" s="213"/>
      <c r="Y11" s="213"/>
      <c r="Z11" s="211" t="s">
        <v>11</v>
      </c>
      <c r="AA11" s="212" t="s">
        <v>218</v>
      </c>
      <c r="AB11" s="215">
        <v>311</v>
      </c>
      <c r="AC11" s="215">
        <v>1370</v>
      </c>
      <c r="AD11" s="127">
        <f t="shared" si="0"/>
        <v>35.4</v>
      </c>
      <c r="AE11" s="127">
        <f t="shared" si="1"/>
        <v>139.6</v>
      </c>
      <c r="AF11" s="141">
        <f t="shared" si="2"/>
        <v>10.326666666666666</v>
      </c>
      <c r="AG11" s="142">
        <f t="shared" si="3"/>
        <v>10</v>
      </c>
      <c r="AH11" s="141">
        <f t="shared" si="4"/>
        <v>10.196</v>
      </c>
      <c r="AI11" s="45"/>
      <c r="AJ11" s="45" t="s">
        <v>65</v>
      </c>
      <c r="AK11" s="45">
        <v>50</v>
      </c>
      <c r="AL11" s="45">
        <v>15</v>
      </c>
    </row>
    <row r="12" spans="1:39" s="44" customFormat="1" ht="12.95" customHeight="1">
      <c r="A12" s="216" t="s">
        <v>69</v>
      </c>
      <c r="B12" s="210">
        <v>42811</v>
      </c>
      <c r="C12" s="211" t="s">
        <v>839</v>
      </c>
      <c r="D12" s="211"/>
      <c r="E12" s="211"/>
      <c r="F12" s="211"/>
      <c r="G12" s="212" t="s">
        <v>63</v>
      </c>
      <c r="H12" s="212" t="s">
        <v>840</v>
      </c>
      <c r="I12" s="213">
        <v>200</v>
      </c>
      <c r="J12" s="210">
        <v>42819</v>
      </c>
      <c r="K12" s="212" t="s">
        <v>231</v>
      </c>
      <c r="L12" s="212" t="s">
        <v>64</v>
      </c>
      <c r="M12" s="212" t="s">
        <v>64</v>
      </c>
      <c r="N12" s="212" t="s">
        <v>766</v>
      </c>
      <c r="O12" s="212"/>
      <c r="P12" s="45"/>
      <c r="Q12" s="214"/>
      <c r="R12" s="214"/>
      <c r="S12" s="210">
        <v>42816</v>
      </c>
      <c r="T12" s="213">
        <v>420</v>
      </c>
      <c r="U12" s="213"/>
      <c r="V12" s="213"/>
      <c r="W12" s="213"/>
      <c r="X12" s="213"/>
      <c r="Y12" s="213"/>
      <c r="Z12" s="211" t="s">
        <v>11</v>
      </c>
      <c r="AA12" s="212" t="s">
        <v>218</v>
      </c>
      <c r="AB12" s="215">
        <v>329</v>
      </c>
      <c r="AC12" s="215">
        <v>1419</v>
      </c>
      <c r="AD12" s="127">
        <f t="shared" si="0"/>
        <v>23.4</v>
      </c>
      <c r="AE12" s="127">
        <f t="shared" si="1"/>
        <v>163</v>
      </c>
      <c r="AF12" s="141">
        <f t="shared" si="2"/>
        <v>10.716666666666667</v>
      </c>
      <c r="AG12" s="142">
        <f t="shared" si="3"/>
        <v>10</v>
      </c>
      <c r="AH12" s="141">
        <f t="shared" si="4"/>
        <v>10.43</v>
      </c>
      <c r="AI12" s="45"/>
      <c r="AJ12" s="45" t="s">
        <v>65</v>
      </c>
      <c r="AK12" s="45">
        <v>50</v>
      </c>
      <c r="AL12" s="45">
        <v>15</v>
      </c>
    </row>
    <row r="13" spans="1:39" s="44" customFormat="1" ht="12.95" customHeight="1">
      <c r="A13" s="216" t="s">
        <v>69</v>
      </c>
      <c r="B13" s="210">
        <v>42811</v>
      </c>
      <c r="C13" s="211" t="s">
        <v>838</v>
      </c>
      <c r="D13" s="211"/>
      <c r="E13" s="211"/>
      <c r="F13" s="211"/>
      <c r="G13" s="212" t="s">
        <v>63</v>
      </c>
      <c r="H13" s="212" t="s">
        <v>768</v>
      </c>
      <c r="I13" s="213">
        <v>500</v>
      </c>
      <c r="J13" s="210">
        <v>42819</v>
      </c>
      <c r="K13" s="212" t="s">
        <v>10</v>
      </c>
      <c r="L13" s="212" t="s">
        <v>64</v>
      </c>
      <c r="M13" s="212" t="s">
        <v>64</v>
      </c>
      <c r="N13" s="212" t="s">
        <v>769</v>
      </c>
      <c r="O13" s="212"/>
      <c r="P13" s="45"/>
      <c r="Q13" s="214"/>
      <c r="R13" s="214"/>
      <c r="S13" s="210">
        <v>42816</v>
      </c>
      <c r="T13" s="213">
        <v>510</v>
      </c>
      <c r="U13" s="213"/>
      <c r="V13" s="213"/>
      <c r="W13" s="213"/>
      <c r="X13" s="213"/>
      <c r="Y13" s="213"/>
      <c r="Z13" s="211" t="s">
        <v>11</v>
      </c>
      <c r="AA13" s="212" t="s">
        <v>218</v>
      </c>
      <c r="AB13" s="215">
        <v>311</v>
      </c>
      <c r="AC13" s="215">
        <v>1487</v>
      </c>
      <c r="AD13" s="127">
        <f t="shared" si="0"/>
        <v>25.2</v>
      </c>
      <c r="AE13" s="127">
        <f t="shared" si="1"/>
        <v>188.2</v>
      </c>
      <c r="AF13" s="141">
        <f t="shared" si="2"/>
        <v>11.136666666666667</v>
      </c>
      <c r="AG13" s="142">
        <f t="shared" si="3"/>
        <v>11</v>
      </c>
      <c r="AH13" s="141">
        <f t="shared" si="4"/>
        <v>11.082000000000001</v>
      </c>
      <c r="AI13" s="45"/>
      <c r="AJ13" s="45" t="s">
        <v>2</v>
      </c>
      <c r="AK13" s="45">
        <v>50</v>
      </c>
      <c r="AL13" s="45">
        <v>15</v>
      </c>
      <c r="AM13" s="44">
        <v>1</v>
      </c>
    </row>
    <row r="14" spans="1:39" s="44" customFormat="1" ht="12.95" customHeight="1">
      <c r="A14" s="188"/>
      <c r="B14" s="189"/>
      <c r="C14" s="190"/>
      <c r="D14" s="191"/>
      <c r="E14" s="192"/>
      <c r="F14" s="192"/>
      <c r="G14" s="193"/>
      <c r="H14" s="193"/>
      <c r="I14" s="194"/>
      <c r="J14" s="189"/>
      <c r="K14" s="193" t="s">
        <v>347</v>
      </c>
      <c r="L14" s="193"/>
      <c r="M14" s="193"/>
      <c r="N14" s="190"/>
      <c r="O14" s="193"/>
      <c r="P14" s="179"/>
      <c r="Q14" s="195"/>
      <c r="R14" s="195"/>
      <c r="S14" s="189"/>
      <c r="T14" s="194"/>
      <c r="U14" s="194"/>
      <c r="V14" s="188"/>
      <c r="W14" s="196"/>
      <c r="X14" s="196"/>
      <c r="Y14" s="196"/>
      <c r="Z14" s="190"/>
      <c r="AA14" s="193"/>
      <c r="AB14" s="197"/>
      <c r="AC14" s="197"/>
      <c r="AD14" s="127">
        <f t="shared" si="0"/>
        <v>120</v>
      </c>
      <c r="AE14" s="127">
        <f t="shared" si="1"/>
        <v>308.2</v>
      </c>
      <c r="AF14" s="141">
        <f t="shared" si="2"/>
        <v>13.136666666666667</v>
      </c>
      <c r="AG14" s="142">
        <f t="shared" si="3"/>
        <v>13</v>
      </c>
      <c r="AH14" s="141">
        <f t="shared" si="4"/>
        <v>13.082000000000001</v>
      </c>
      <c r="AI14" s="179"/>
      <c r="AJ14" s="179"/>
      <c r="AK14" s="144">
        <v>50</v>
      </c>
      <c r="AL14" s="144">
        <v>120</v>
      </c>
    </row>
    <row r="15" spans="1:39" s="44" customFormat="1" ht="12.95" customHeight="1">
      <c r="A15" s="216" t="s">
        <v>69</v>
      </c>
      <c r="B15" s="210">
        <v>42811</v>
      </c>
      <c r="C15" s="211" t="s">
        <v>841</v>
      </c>
      <c r="D15" s="211"/>
      <c r="E15" s="211"/>
      <c r="F15" s="211"/>
      <c r="G15" s="212" t="s">
        <v>63</v>
      </c>
      <c r="H15" s="212" t="s">
        <v>762</v>
      </c>
      <c r="I15" s="213">
        <v>200</v>
      </c>
      <c r="J15" s="210">
        <v>42819</v>
      </c>
      <c r="K15" s="212" t="s">
        <v>10</v>
      </c>
      <c r="L15" s="212" t="s">
        <v>64</v>
      </c>
      <c r="M15" s="212" t="s">
        <v>64</v>
      </c>
      <c r="N15" s="212" t="s">
        <v>763</v>
      </c>
      <c r="O15" s="212"/>
      <c r="P15" s="45"/>
      <c r="Q15" s="214"/>
      <c r="R15" s="214"/>
      <c r="S15" s="210">
        <v>42816</v>
      </c>
      <c r="T15" s="213">
        <v>210</v>
      </c>
      <c r="U15" s="213"/>
      <c r="V15" s="213"/>
      <c r="W15" s="213"/>
      <c r="X15" s="213"/>
      <c r="Y15" s="213"/>
      <c r="Z15" s="211" t="s">
        <v>11</v>
      </c>
      <c r="AA15" s="212" t="s">
        <v>218</v>
      </c>
      <c r="AB15" s="215">
        <v>329</v>
      </c>
      <c r="AC15" s="215">
        <v>1587</v>
      </c>
      <c r="AD15" s="127">
        <f t="shared" si="0"/>
        <v>19.2</v>
      </c>
      <c r="AE15" s="127">
        <f t="shared" si="1"/>
        <v>327.39999999999998</v>
      </c>
      <c r="AF15" s="141">
        <f t="shared" si="2"/>
        <v>13.456666666666667</v>
      </c>
      <c r="AG15" s="142">
        <f t="shared" si="3"/>
        <v>13</v>
      </c>
      <c r="AH15" s="141">
        <f t="shared" si="4"/>
        <v>13.274000000000001</v>
      </c>
      <c r="AI15" s="45"/>
      <c r="AJ15" s="45" t="s">
        <v>2</v>
      </c>
      <c r="AK15" s="45">
        <v>50</v>
      </c>
      <c r="AL15" s="45">
        <v>15</v>
      </c>
      <c r="AM15" s="44">
        <v>1</v>
      </c>
    </row>
    <row r="16" spans="1:39" s="44" customFormat="1" ht="12.95" customHeight="1">
      <c r="A16" s="216" t="s">
        <v>207</v>
      </c>
      <c r="B16" s="210">
        <v>42812</v>
      </c>
      <c r="C16" s="211" t="s">
        <v>919</v>
      </c>
      <c r="D16" s="211"/>
      <c r="E16" s="211"/>
      <c r="F16" s="211"/>
      <c r="G16" s="212" t="s">
        <v>63</v>
      </c>
      <c r="H16" s="212" t="s">
        <v>920</v>
      </c>
      <c r="I16" s="213">
        <v>5</v>
      </c>
      <c r="J16" s="210">
        <v>42818</v>
      </c>
      <c r="K16" s="212" t="s">
        <v>237</v>
      </c>
      <c r="L16" s="212" t="s">
        <v>64</v>
      </c>
      <c r="M16" s="212" t="s">
        <v>64</v>
      </c>
      <c r="N16" s="212" t="s">
        <v>921</v>
      </c>
      <c r="O16" s="212"/>
      <c r="P16" s="45"/>
      <c r="Q16" s="214"/>
      <c r="R16" s="214"/>
      <c r="S16" s="210">
        <v>42816</v>
      </c>
      <c r="T16" s="213">
        <v>10</v>
      </c>
      <c r="U16" s="213"/>
      <c r="V16" s="213"/>
      <c r="W16" s="213"/>
      <c r="X16" s="213"/>
      <c r="Y16" s="213"/>
      <c r="Z16" s="211" t="s">
        <v>11</v>
      </c>
      <c r="AA16" s="212" t="s">
        <v>218</v>
      </c>
      <c r="AB16" s="215">
        <v>595</v>
      </c>
      <c r="AC16" s="215">
        <v>1781</v>
      </c>
      <c r="AD16" s="127">
        <f t="shared" si="0"/>
        <v>15.2</v>
      </c>
      <c r="AE16" s="127">
        <f t="shared" si="1"/>
        <v>342.59999999999997</v>
      </c>
      <c r="AF16" s="141">
        <f t="shared" si="2"/>
        <v>13.709999999999999</v>
      </c>
      <c r="AG16" s="142">
        <f t="shared" si="3"/>
        <v>13</v>
      </c>
      <c r="AH16" s="141">
        <f t="shared" si="4"/>
        <v>13.426</v>
      </c>
      <c r="AI16" s="45"/>
      <c r="AJ16" s="45" t="s">
        <v>2</v>
      </c>
      <c r="AK16" s="45">
        <v>50</v>
      </c>
      <c r="AL16" s="45">
        <v>15</v>
      </c>
      <c r="AM16" s="221">
        <v>8</v>
      </c>
    </row>
    <row r="17" spans="1:40" s="44" customFormat="1" ht="12.95" customHeight="1">
      <c r="A17" s="216" t="s">
        <v>207</v>
      </c>
      <c r="B17" s="210">
        <v>42812</v>
      </c>
      <c r="C17" s="211" t="s">
        <v>922</v>
      </c>
      <c r="D17" s="211"/>
      <c r="E17" s="211"/>
      <c r="F17" s="211"/>
      <c r="G17" s="212" t="s">
        <v>63</v>
      </c>
      <c r="H17" s="212" t="s">
        <v>532</v>
      </c>
      <c r="I17" s="213">
        <v>5</v>
      </c>
      <c r="J17" s="210">
        <v>42818</v>
      </c>
      <c r="K17" s="212" t="s">
        <v>231</v>
      </c>
      <c r="L17" s="212" t="s">
        <v>64</v>
      </c>
      <c r="M17" s="212" t="s">
        <v>64</v>
      </c>
      <c r="N17" s="212" t="s">
        <v>533</v>
      </c>
      <c r="O17" s="212"/>
      <c r="P17" s="45"/>
      <c r="Q17" s="214"/>
      <c r="R17" s="214"/>
      <c r="S17" s="210">
        <v>42816</v>
      </c>
      <c r="T17" s="213">
        <v>10</v>
      </c>
      <c r="U17" s="213"/>
      <c r="V17" s="213"/>
      <c r="W17" s="213"/>
      <c r="X17" s="213"/>
      <c r="Y17" s="213"/>
      <c r="Z17" s="211" t="s">
        <v>12</v>
      </c>
      <c r="AA17" s="212" t="s">
        <v>534</v>
      </c>
      <c r="AB17" s="215">
        <v>476</v>
      </c>
      <c r="AC17" s="215">
        <v>1909</v>
      </c>
      <c r="AD17" s="127">
        <f t="shared" si="0"/>
        <v>15.2</v>
      </c>
      <c r="AE17" s="127">
        <f t="shared" si="1"/>
        <v>357.79999999999995</v>
      </c>
      <c r="AF17" s="141">
        <f t="shared" si="2"/>
        <v>13.963333333333333</v>
      </c>
      <c r="AG17" s="142">
        <f t="shared" si="3"/>
        <v>13</v>
      </c>
      <c r="AH17" s="141">
        <f t="shared" si="4"/>
        <v>13.577999999999999</v>
      </c>
      <c r="AI17" s="45"/>
      <c r="AJ17" s="45" t="s">
        <v>2</v>
      </c>
      <c r="AK17" s="45">
        <v>50</v>
      </c>
      <c r="AL17" s="45">
        <v>15</v>
      </c>
      <c r="AM17" s="221">
        <v>9</v>
      </c>
    </row>
    <row r="18" spans="1:40" s="44" customFormat="1" ht="12.95" customHeight="1">
      <c r="A18" s="216" t="s">
        <v>207</v>
      </c>
      <c r="B18" s="210">
        <v>42812</v>
      </c>
      <c r="C18" s="211" t="s">
        <v>923</v>
      </c>
      <c r="D18" s="211"/>
      <c r="E18" s="211"/>
      <c r="F18" s="211"/>
      <c r="G18" s="212" t="s">
        <v>63</v>
      </c>
      <c r="H18" s="212" t="s">
        <v>535</v>
      </c>
      <c r="I18" s="213">
        <v>5</v>
      </c>
      <c r="J18" s="210">
        <v>42818</v>
      </c>
      <c r="K18" s="212" t="s">
        <v>231</v>
      </c>
      <c r="L18" s="212" t="s">
        <v>64</v>
      </c>
      <c r="M18" s="212" t="s">
        <v>64</v>
      </c>
      <c r="N18" s="212" t="s">
        <v>536</v>
      </c>
      <c r="O18" s="212"/>
      <c r="P18" s="45"/>
      <c r="Q18" s="214"/>
      <c r="R18" s="214"/>
      <c r="S18" s="210">
        <v>42816</v>
      </c>
      <c r="T18" s="213">
        <v>10</v>
      </c>
      <c r="U18" s="213"/>
      <c r="V18" s="213"/>
      <c r="W18" s="213"/>
      <c r="X18" s="213"/>
      <c r="Y18" s="213"/>
      <c r="Z18" s="211" t="s">
        <v>12</v>
      </c>
      <c r="AA18" s="212" t="s">
        <v>534</v>
      </c>
      <c r="AB18" s="215">
        <v>608</v>
      </c>
      <c r="AC18" s="215">
        <v>2313</v>
      </c>
      <c r="AD18" s="127">
        <f t="shared" si="0"/>
        <v>15.2</v>
      </c>
      <c r="AE18" s="127">
        <f t="shared" si="1"/>
        <v>372.99999999999994</v>
      </c>
      <c r="AF18" s="141">
        <f t="shared" si="2"/>
        <v>14.216666666666665</v>
      </c>
      <c r="AG18" s="142">
        <f t="shared" si="3"/>
        <v>14</v>
      </c>
      <c r="AH18" s="141">
        <f t="shared" si="4"/>
        <v>14.129999999999999</v>
      </c>
      <c r="AI18" s="45"/>
      <c r="AJ18" s="45" t="s">
        <v>2</v>
      </c>
      <c r="AK18" s="45">
        <v>50</v>
      </c>
      <c r="AL18" s="45">
        <v>15</v>
      </c>
      <c r="AM18" s="221">
        <v>10</v>
      </c>
    </row>
    <row r="19" spans="1:40" s="44" customFormat="1" ht="12.95" customHeight="1">
      <c r="A19" s="216" t="s">
        <v>69</v>
      </c>
      <c r="B19" s="210">
        <v>42815</v>
      </c>
      <c r="C19" s="211" t="s">
        <v>1030</v>
      </c>
      <c r="D19" s="211"/>
      <c r="E19" s="211"/>
      <c r="F19" s="211"/>
      <c r="G19" s="212" t="s">
        <v>213</v>
      </c>
      <c r="H19" s="212" t="s">
        <v>480</v>
      </c>
      <c r="I19" s="213">
        <v>300</v>
      </c>
      <c r="J19" s="210">
        <v>42821</v>
      </c>
      <c r="K19" s="212" t="s">
        <v>10</v>
      </c>
      <c r="L19" s="212" t="s">
        <v>64</v>
      </c>
      <c r="M19" s="212" t="s">
        <v>64</v>
      </c>
      <c r="N19" s="212" t="s">
        <v>479</v>
      </c>
      <c r="O19" s="212"/>
      <c r="P19" s="45"/>
      <c r="Q19" s="214"/>
      <c r="R19" s="214"/>
      <c r="S19" s="210">
        <v>42817</v>
      </c>
      <c r="T19" s="213">
        <v>155</v>
      </c>
      <c r="U19" s="213"/>
      <c r="V19" s="213"/>
      <c r="W19" s="213"/>
      <c r="X19" s="213"/>
      <c r="Y19" s="213"/>
      <c r="Z19" s="211" t="s">
        <v>12</v>
      </c>
      <c r="AA19" s="212" t="s">
        <v>302</v>
      </c>
      <c r="AB19" s="215">
        <v>438</v>
      </c>
      <c r="AC19" s="215">
        <v>1646</v>
      </c>
      <c r="AD19" s="127">
        <f t="shared" si="0"/>
        <v>19.428571428571431</v>
      </c>
      <c r="AE19" s="127">
        <f t="shared" si="1"/>
        <v>392.42857142857139</v>
      </c>
      <c r="AF19" s="141">
        <f t="shared" si="2"/>
        <v>14.540476190476189</v>
      </c>
      <c r="AG19" s="142">
        <f t="shared" si="3"/>
        <v>14</v>
      </c>
      <c r="AH19" s="141">
        <f t="shared" si="4"/>
        <v>14.324285714285713</v>
      </c>
      <c r="AI19" s="45"/>
      <c r="AJ19" s="45" t="s">
        <v>481</v>
      </c>
      <c r="AK19" s="45">
        <v>35</v>
      </c>
      <c r="AL19" s="45">
        <v>15</v>
      </c>
      <c r="AM19" s="44">
        <v>1</v>
      </c>
      <c r="AN19" s="44" t="s">
        <v>657</v>
      </c>
    </row>
    <row r="20" spans="1:40" s="44" customFormat="1" ht="12.95" customHeight="1">
      <c r="A20" s="216" t="s">
        <v>69</v>
      </c>
      <c r="B20" s="210">
        <v>42814</v>
      </c>
      <c r="C20" s="211" t="s">
        <v>964</v>
      </c>
      <c r="D20" s="211"/>
      <c r="E20" s="211"/>
      <c r="F20" s="211"/>
      <c r="G20" s="212" t="s">
        <v>965</v>
      </c>
      <c r="H20" s="212" t="s">
        <v>966</v>
      </c>
      <c r="I20" s="213">
        <v>300</v>
      </c>
      <c r="J20" s="210">
        <v>42821</v>
      </c>
      <c r="K20" s="212" t="s">
        <v>967</v>
      </c>
      <c r="L20" s="212" t="s">
        <v>64</v>
      </c>
      <c r="M20" s="212" t="s">
        <v>64</v>
      </c>
      <c r="N20" s="212" t="s">
        <v>968</v>
      </c>
      <c r="O20" s="212"/>
      <c r="P20" s="45"/>
      <c r="Q20" s="214"/>
      <c r="R20" s="214"/>
      <c r="S20" s="210">
        <v>42817</v>
      </c>
      <c r="T20" s="213">
        <v>310</v>
      </c>
      <c r="U20" s="213"/>
      <c r="V20" s="213"/>
      <c r="W20" s="213"/>
      <c r="X20" s="213"/>
      <c r="Y20" s="213"/>
      <c r="Z20" s="211" t="s">
        <v>35</v>
      </c>
      <c r="AA20" s="212" t="s">
        <v>218</v>
      </c>
      <c r="AB20" s="215">
        <v>692</v>
      </c>
      <c r="AC20" s="215">
        <v>2069</v>
      </c>
      <c r="AD20" s="127">
        <f t="shared" si="0"/>
        <v>21.2</v>
      </c>
      <c r="AE20" s="127">
        <f t="shared" si="1"/>
        <v>413.62857142857138</v>
      </c>
      <c r="AF20" s="141">
        <f t="shared" si="2"/>
        <v>14.893809523809523</v>
      </c>
      <c r="AG20" s="142">
        <f t="shared" si="3"/>
        <v>14</v>
      </c>
      <c r="AH20" s="141">
        <f t="shared" si="4"/>
        <v>14.536285714285714</v>
      </c>
      <c r="AI20" s="45"/>
      <c r="AJ20" s="45" t="s">
        <v>65</v>
      </c>
      <c r="AK20" s="45">
        <v>50</v>
      </c>
      <c r="AL20" s="45">
        <v>15</v>
      </c>
      <c r="AM20" s="44">
        <v>1</v>
      </c>
      <c r="AN20" s="44" t="s">
        <v>973</v>
      </c>
    </row>
    <row r="21" spans="1:40" s="44" customFormat="1" ht="12.95" customHeight="1">
      <c r="A21" s="216" t="s">
        <v>69</v>
      </c>
      <c r="B21" s="210">
        <v>42812</v>
      </c>
      <c r="C21" s="211" t="s">
        <v>878</v>
      </c>
      <c r="D21" s="211"/>
      <c r="E21" s="211"/>
      <c r="F21" s="211"/>
      <c r="G21" s="212" t="s">
        <v>520</v>
      </c>
      <c r="H21" s="212" t="s">
        <v>879</v>
      </c>
      <c r="I21" s="213">
        <v>100</v>
      </c>
      <c r="J21" s="210">
        <v>42821</v>
      </c>
      <c r="K21" s="212" t="s">
        <v>6</v>
      </c>
      <c r="L21" s="212" t="s">
        <v>64</v>
      </c>
      <c r="M21" s="212" t="s">
        <v>64</v>
      </c>
      <c r="N21" s="212" t="s">
        <v>880</v>
      </c>
      <c r="O21" s="212"/>
      <c r="P21" s="45"/>
      <c r="Q21" s="214"/>
      <c r="R21" s="214"/>
      <c r="S21" s="210">
        <v>42817</v>
      </c>
      <c r="T21" s="213">
        <v>110</v>
      </c>
      <c r="U21" s="213"/>
      <c r="V21" s="213"/>
      <c r="W21" s="213"/>
      <c r="X21" s="213"/>
      <c r="Y21" s="213"/>
      <c r="Z21" s="211" t="s">
        <v>12</v>
      </c>
      <c r="AA21" s="212" t="s">
        <v>537</v>
      </c>
      <c r="AB21" s="215">
        <v>570</v>
      </c>
      <c r="AC21" s="215">
        <v>1347</v>
      </c>
      <c r="AD21" s="127">
        <f t="shared" si="0"/>
        <v>17.2</v>
      </c>
      <c r="AE21" s="127">
        <f t="shared" si="1"/>
        <v>430.82857142857137</v>
      </c>
      <c r="AF21" s="141">
        <f t="shared" si="2"/>
        <v>15.180476190476188</v>
      </c>
      <c r="AG21" s="142">
        <f t="shared" si="3"/>
        <v>15</v>
      </c>
      <c r="AH21" s="141">
        <f t="shared" si="4"/>
        <v>15.108285714285714</v>
      </c>
      <c r="AI21" s="45"/>
      <c r="AJ21" s="45" t="s">
        <v>2</v>
      </c>
      <c r="AK21" s="45">
        <v>50</v>
      </c>
      <c r="AL21" s="45">
        <v>15</v>
      </c>
      <c r="AN21" s="44" t="s">
        <v>714</v>
      </c>
    </row>
    <row r="22" spans="1:40" s="44" customFormat="1" ht="12.95" customHeight="1">
      <c r="A22" s="216" t="s">
        <v>69</v>
      </c>
      <c r="B22" s="210">
        <v>42814</v>
      </c>
      <c r="C22" s="211" t="s">
        <v>960</v>
      </c>
      <c r="D22" s="211"/>
      <c r="E22" s="211"/>
      <c r="F22" s="211"/>
      <c r="G22" s="212" t="s">
        <v>961</v>
      </c>
      <c r="H22" s="212" t="s">
        <v>962</v>
      </c>
      <c r="I22" s="213">
        <v>1000</v>
      </c>
      <c r="J22" s="210">
        <v>42821</v>
      </c>
      <c r="K22" s="212" t="s">
        <v>6</v>
      </c>
      <c r="L22" s="212" t="s">
        <v>64</v>
      </c>
      <c r="M22" s="212" t="s">
        <v>64</v>
      </c>
      <c r="N22" s="212" t="s">
        <v>963</v>
      </c>
      <c r="O22" s="212"/>
      <c r="P22" s="45"/>
      <c r="Q22" s="214"/>
      <c r="R22" s="214"/>
      <c r="S22" s="210">
        <v>42817</v>
      </c>
      <c r="T22" s="213">
        <v>1005</v>
      </c>
      <c r="U22" s="213"/>
      <c r="V22" s="213"/>
      <c r="W22" s="213"/>
      <c r="X22" s="213"/>
      <c r="Y22" s="213"/>
      <c r="Z22" s="211" t="s">
        <v>12</v>
      </c>
      <c r="AA22" s="212" t="s">
        <v>258</v>
      </c>
      <c r="AB22" s="215">
        <v>530</v>
      </c>
      <c r="AC22" s="215">
        <v>1505</v>
      </c>
      <c r="AD22" s="127">
        <f t="shared" si="0"/>
        <v>35.1</v>
      </c>
      <c r="AE22" s="127">
        <f t="shared" si="1"/>
        <v>465.92857142857139</v>
      </c>
      <c r="AF22" s="141">
        <f t="shared" si="2"/>
        <v>15.765476190476189</v>
      </c>
      <c r="AG22" s="142">
        <f t="shared" si="3"/>
        <v>15</v>
      </c>
      <c r="AH22" s="141">
        <f t="shared" si="4"/>
        <v>15.459285714285713</v>
      </c>
      <c r="AI22" s="45"/>
      <c r="AJ22" s="45" t="s">
        <v>2</v>
      </c>
      <c r="AK22" s="45">
        <v>50</v>
      </c>
      <c r="AL22" s="45">
        <v>15</v>
      </c>
      <c r="AN22" s="44" t="s">
        <v>972</v>
      </c>
    </row>
    <row r="23" spans="1:40" s="44" customFormat="1" ht="12.95" customHeight="1">
      <c r="A23" s="216" t="s">
        <v>69</v>
      </c>
      <c r="B23" s="210">
        <v>42815</v>
      </c>
      <c r="C23" s="211" t="s">
        <v>1036</v>
      </c>
      <c r="D23" s="211"/>
      <c r="E23" s="211"/>
      <c r="F23" s="211"/>
      <c r="G23" s="212" t="s">
        <v>241</v>
      </c>
      <c r="H23" s="212" t="s">
        <v>355</v>
      </c>
      <c r="I23" s="213">
        <v>100</v>
      </c>
      <c r="J23" s="210">
        <v>42821</v>
      </c>
      <c r="K23" s="212" t="s">
        <v>6</v>
      </c>
      <c r="L23" s="212" t="s">
        <v>64</v>
      </c>
      <c r="M23" s="212" t="s">
        <v>64</v>
      </c>
      <c r="N23" s="212" t="s">
        <v>356</v>
      </c>
      <c r="O23" s="212"/>
      <c r="P23" s="45"/>
      <c r="Q23" s="214"/>
      <c r="R23" s="214"/>
      <c r="S23" s="210">
        <v>42817</v>
      </c>
      <c r="T23" s="213">
        <v>105</v>
      </c>
      <c r="U23" s="213"/>
      <c r="V23" s="213"/>
      <c r="W23" s="213"/>
      <c r="X23" s="213"/>
      <c r="Y23" s="213"/>
      <c r="Z23" s="211" t="s">
        <v>12</v>
      </c>
      <c r="AA23" s="212" t="s">
        <v>242</v>
      </c>
      <c r="AB23" s="215">
        <v>477</v>
      </c>
      <c r="AC23" s="215">
        <v>1633</v>
      </c>
      <c r="AD23" s="127">
        <f t="shared" si="0"/>
        <v>17.100000000000001</v>
      </c>
      <c r="AE23" s="127">
        <f t="shared" si="1"/>
        <v>483.02857142857141</v>
      </c>
      <c r="AF23" s="141">
        <f t="shared" si="2"/>
        <v>16.050476190476189</v>
      </c>
      <c r="AG23" s="142">
        <f t="shared" si="3"/>
        <v>16</v>
      </c>
      <c r="AH23" s="141">
        <f t="shared" si="4"/>
        <v>16.030285714285714</v>
      </c>
      <c r="AI23" s="45"/>
      <c r="AJ23" s="45" t="s">
        <v>2</v>
      </c>
      <c r="AK23" s="45">
        <v>50</v>
      </c>
      <c r="AL23" s="45">
        <v>15</v>
      </c>
      <c r="AN23" s="44" t="s">
        <v>658</v>
      </c>
    </row>
    <row r="24" spans="1:40" s="44" customFormat="1" ht="12.95" customHeight="1">
      <c r="A24" s="216" t="s">
        <v>69</v>
      </c>
      <c r="B24" s="210">
        <v>42815</v>
      </c>
      <c r="C24" s="211" t="s">
        <v>1019</v>
      </c>
      <c r="D24" s="211"/>
      <c r="E24" s="211"/>
      <c r="F24" s="211"/>
      <c r="G24" s="212" t="s">
        <v>212</v>
      </c>
      <c r="H24" s="212" t="s">
        <v>1020</v>
      </c>
      <c r="I24" s="213">
        <v>300</v>
      </c>
      <c r="J24" s="210">
        <v>42821</v>
      </c>
      <c r="K24" s="212" t="s">
        <v>10</v>
      </c>
      <c r="L24" s="212" t="s">
        <v>64</v>
      </c>
      <c r="M24" s="212" t="s">
        <v>64</v>
      </c>
      <c r="N24" s="212" t="s">
        <v>1021</v>
      </c>
      <c r="O24" s="212"/>
      <c r="P24" s="45"/>
      <c r="Q24" s="214"/>
      <c r="R24" s="214"/>
      <c r="S24" s="210">
        <v>42816</v>
      </c>
      <c r="T24" s="213">
        <v>311</v>
      </c>
      <c r="U24" s="213"/>
      <c r="V24" s="213"/>
      <c r="W24" s="213"/>
      <c r="X24" s="213"/>
      <c r="Y24" s="213"/>
      <c r="Z24" s="211" t="s">
        <v>35</v>
      </c>
      <c r="AA24" s="212" t="s">
        <v>218</v>
      </c>
      <c r="AB24" s="215">
        <v>605</v>
      </c>
      <c r="AC24" s="215">
        <v>1465</v>
      </c>
      <c r="AD24" s="127">
        <f t="shared" si="0"/>
        <v>21.22</v>
      </c>
      <c r="AE24" s="127">
        <f t="shared" si="1"/>
        <v>504.24857142857138</v>
      </c>
      <c r="AF24" s="141">
        <f t="shared" si="2"/>
        <v>16.404142857142858</v>
      </c>
      <c r="AG24" s="142">
        <f t="shared" si="3"/>
        <v>16</v>
      </c>
      <c r="AH24" s="141">
        <f t="shared" si="4"/>
        <v>16.242485714285714</v>
      </c>
      <c r="AI24" s="45"/>
      <c r="AJ24" s="45" t="s">
        <v>2</v>
      </c>
      <c r="AK24" s="45">
        <v>50</v>
      </c>
      <c r="AL24" s="45">
        <v>15</v>
      </c>
      <c r="AN24" s="44" t="s">
        <v>651</v>
      </c>
    </row>
    <row r="25" spans="1:40" s="44" customFormat="1" ht="12.95" customHeight="1">
      <c r="A25" s="216" t="s">
        <v>69</v>
      </c>
      <c r="B25" s="210">
        <v>42812</v>
      </c>
      <c r="C25" s="211" t="s">
        <v>904</v>
      </c>
      <c r="D25" s="211"/>
      <c r="E25" s="211"/>
      <c r="F25" s="211"/>
      <c r="G25" s="212" t="s">
        <v>374</v>
      </c>
      <c r="H25" s="212" t="s">
        <v>375</v>
      </c>
      <c r="I25" s="213">
        <v>1805</v>
      </c>
      <c r="J25" s="210">
        <v>42821</v>
      </c>
      <c r="K25" s="212" t="s">
        <v>10</v>
      </c>
      <c r="L25" s="212" t="s">
        <v>64</v>
      </c>
      <c r="M25" s="212" t="s">
        <v>64</v>
      </c>
      <c r="N25" s="212" t="s">
        <v>376</v>
      </c>
      <c r="O25" s="212"/>
      <c r="P25" s="45"/>
      <c r="Q25" s="214"/>
      <c r="R25" s="214"/>
      <c r="S25" s="210">
        <v>42816</v>
      </c>
      <c r="T25" s="213">
        <v>1815</v>
      </c>
      <c r="U25" s="213"/>
      <c r="V25" s="213"/>
      <c r="W25" s="213"/>
      <c r="X25" s="213"/>
      <c r="Y25" s="213"/>
      <c r="Z25" s="211" t="s">
        <v>11</v>
      </c>
      <c r="AA25" s="212" t="s">
        <v>245</v>
      </c>
      <c r="AB25" s="215">
        <v>426</v>
      </c>
      <c r="AC25" s="215">
        <v>1547</v>
      </c>
      <c r="AD25" s="127">
        <f t="shared" si="0"/>
        <v>51.3</v>
      </c>
      <c r="AE25" s="127">
        <f t="shared" si="1"/>
        <v>555.54857142857134</v>
      </c>
      <c r="AF25" s="141">
        <f t="shared" si="2"/>
        <v>17.259142857142855</v>
      </c>
      <c r="AG25" s="142">
        <f t="shared" si="3"/>
        <v>17</v>
      </c>
      <c r="AH25" s="141">
        <f t="shared" si="4"/>
        <v>17.155485714285714</v>
      </c>
      <c r="AI25" s="45"/>
      <c r="AJ25" s="45" t="s">
        <v>2</v>
      </c>
      <c r="AK25" s="45">
        <v>50</v>
      </c>
      <c r="AL25" s="45">
        <v>15</v>
      </c>
      <c r="AN25" s="44" t="s">
        <v>713</v>
      </c>
    </row>
    <row r="26" spans="1:40" s="44" customFormat="1" ht="12.95" customHeight="1">
      <c r="A26" s="216" t="s">
        <v>69</v>
      </c>
      <c r="B26" s="47">
        <v>42809</v>
      </c>
      <c r="C26" s="48" t="s">
        <v>785</v>
      </c>
      <c r="D26" s="48"/>
      <c r="E26" s="48"/>
      <c r="F26" s="48"/>
      <c r="G26" s="49" t="s">
        <v>508</v>
      </c>
      <c r="H26" s="49" t="s">
        <v>786</v>
      </c>
      <c r="I26" s="52">
        <v>250</v>
      </c>
      <c r="J26" s="47">
        <v>42821</v>
      </c>
      <c r="K26" s="49" t="s">
        <v>231</v>
      </c>
      <c r="L26" s="49" t="s">
        <v>787</v>
      </c>
      <c r="M26" s="49" t="s">
        <v>64</v>
      </c>
      <c r="N26" s="49" t="s">
        <v>788</v>
      </c>
      <c r="O26" s="49"/>
      <c r="P26" s="45"/>
      <c r="Q26" s="50"/>
      <c r="R26" s="50"/>
      <c r="S26" s="47">
        <v>42816</v>
      </c>
      <c r="T26" s="52">
        <v>260</v>
      </c>
      <c r="U26" s="52"/>
      <c r="V26" s="52"/>
      <c r="W26" s="52"/>
      <c r="X26" s="52"/>
      <c r="Y26" s="52"/>
      <c r="Z26" s="48" t="s">
        <v>12</v>
      </c>
      <c r="AA26" s="49" t="s">
        <v>789</v>
      </c>
      <c r="AB26" s="53">
        <v>905</v>
      </c>
      <c r="AC26" s="53">
        <v>2085</v>
      </c>
      <c r="AD26" s="127">
        <f t="shared" si="0"/>
        <v>20.2</v>
      </c>
      <c r="AE26" s="127">
        <f t="shared" si="1"/>
        <v>575.74857142857138</v>
      </c>
      <c r="AF26" s="141">
        <f t="shared" si="2"/>
        <v>17.595809523809521</v>
      </c>
      <c r="AG26" s="142">
        <f t="shared" si="3"/>
        <v>17</v>
      </c>
      <c r="AH26" s="141">
        <f t="shared" si="4"/>
        <v>17.357485714285712</v>
      </c>
      <c r="AI26" s="45"/>
      <c r="AJ26" s="13" t="s">
        <v>2</v>
      </c>
      <c r="AK26" s="45">
        <v>50</v>
      </c>
      <c r="AL26" s="45">
        <v>15</v>
      </c>
      <c r="AN26" s="202" t="s">
        <v>793</v>
      </c>
    </row>
    <row r="27" spans="1:40" s="44" customFormat="1" ht="12.95" customHeight="1">
      <c r="A27" s="216" t="s">
        <v>69</v>
      </c>
      <c r="B27" s="210">
        <v>42812</v>
      </c>
      <c r="C27" s="211" t="s">
        <v>928</v>
      </c>
      <c r="D27" s="211"/>
      <c r="E27" s="211"/>
      <c r="F27" s="211"/>
      <c r="G27" s="212" t="s">
        <v>348</v>
      </c>
      <c r="H27" s="212" t="s">
        <v>661</v>
      </c>
      <c r="I27" s="213">
        <v>500</v>
      </c>
      <c r="J27" s="210">
        <v>42821</v>
      </c>
      <c r="K27" s="212" t="s">
        <v>350</v>
      </c>
      <c r="L27" s="212" t="s">
        <v>662</v>
      </c>
      <c r="M27" s="212" t="s">
        <v>64</v>
      </c>
      <c r="N27" s="212" t="s">
        <v>663</v>
      </c>
      <c r="O27" s="212"/>
      <c r="P27" s="45"/>
      <c r="Q27" s="214"/>
      <c r="R27" s="214"/>
      <c r="S27" s="210">
        <v>42816</v>
      </c>
      <c r="T27" s="213">
        <v>505</v>
      </c>
      <c r="U27" s="213"/>
      <c r="V27" s="213"/>
      <c r="W27" s="213"/>
      <c r="X27" s="213"/>
      <c r="Y27" s="213"/>
      <c r="Z27" s="211" t="s">
        <v>35</v>
      </c>
      <c r="AA27" s="212" t="s">
        <v>438</v>
      </c>
      <c r="AB27" s="215">
        <v>491</v>
      </c>
      <c r="AC27" s="215">
        <v>1339</v>
      </c>
      <c r="AD27" s="127">
        <f t="shared" si="0"/>
        <v>25.1</v>
      </c>
      <c r="AE27" s="127">
        <f t="shared" si="1"/>
        <v>600.8485714285714</v>
      </c>
      <c r="AF27" s="141">
        <f t="shared" si="2"/>
        <v>18.014142857142858</v>
      </c>
      <c r="AG27" s="142">
        <f t="shared" si="3"/>
        <v>18</v>
      </c>
      <c r="AH27" s="141">
        <f t="shared" si="4"/>
        <v>18.008485714285715</v>
      </c>
      <c r="AI27" s="45"/>
      <c r="AJ27" s="45" t="s">
        <v>2</v>
      </c>
      <c r="AK27" s="45">
        <v>50</v>
      </c>
      <c r="AL27" s="45">
        <v>15</v>
      </c>
      <c r="AN27" s="44" t="s">
        <v>659</v>
      </c>
    </row>
    <row r="28" spans="1:40" s="44" customFormat="1" ht="12.95" customHeight="1">
      <c r="A28" s="216" t="s">
        <v>69</v>
      </c>
      <c r="B28" s="210">
        <v>42812</v>
      </c>
      <c r="C28" s="211" t="s">
        <v>924</v>
      </c>
      <c r="D28" s="211"/>
      <c r="E28" s="211"/>
      <c r="F28" s="211"/>
      <c r="G28" s="212" t="s">
        <v>348</v>
      </c>
      <c r="H28" s="212" t="s">
        <v>925</v>
      </c>
      <c r="I28" s="213">
        <v>500</v>
      </c>
      <c r="J28" s="210">
        <v>42821</v>
      </c>
      <c r="K28" s="212" t="s">
        <v>350</v>
      </c>
      <c r="L28" s="212" t="s">
        <v>926</v>
      </c>
      <c r="M28" s="212" t="s">
        <v>64</v>
      </c>
      <c r="N28" s="212" t="s">
        <v>927</v>
      </c>
      <c r="O28" s="212"/>
      <c r="P28" s="45"/>
      <c r="Q28" s="214"/>
      <c r="R28" s="214"/>
      <c r="S28" s="210">
        <v>42816</v>
      </c>
      <c r="T28" s="213">
        <v>505</v>
      </c>
      <c r="U28" s="213"/>
      <c r="V28" s="213"/>
      <c r="W28" s="213"/>
      <c r="X28" s="213"/>
      <c r="Y28" s="213"/>
      <c r="Z28" s="211" t="s">
        <v>35</v>
      </c>
      <c r="AA28" s="212" t="s">
        <v>438</v>
      </c>
      <c r="AB28" s="215">
        <v>491</v>
      </c>
      <c r="AC28" s="215">
        <v>1339</v>
      </c>
      <c r="AD28" s="127">
        <f t="shared" si="0"/>
        <v>25.1</v>
      </c>
      <c r="AE28" s="127">
        <f t="shared" si="1"/>
        <v>625.94857142857143</v>
      </c>
      <c r="AF28" s="141">
        <f t="shared" si="2"/>
        <v>18.432476190476191</v>
      </c>
      <c r="AG28" s="142">
        <f t="shared" si="3"/>
        <v>18</v>
      </c>
      <c r="AH28" s="141">
        <f t="shared" si="4"/>
        <v>18.259485714285713</v>
      </c>
      <c r="AI28" s="45"/>
      <c r="AJ28" s="45" t="s">
        <v>2</v>
      </c>
      <c r="AK28" s="45">
        <v>50</v>
      </c>
      <c r="AL28" s="45">
        <v>15</v>
      </c>
      <c r="AN28" s="44" t="s">
        <v>659</v>
      </c>
    </row>
    <row r="29" spans="1:40" s="44" customFormat="1" ht="12.95" customHeight="1">
      <c r="A29" s="216" t="s">
        <v>69</v>
      </c>
      <c r="B29" s="210">
        <v>42804</v>
      </c>
      <c r="C29" s="211" t="s">
        <v>630</v>
      </c>
      <c r="D29" s="211"/>
      <c r="E29" s="211"/>
      <c r="F29" s="211"/>
      <c r="G29" s="212" t="s">
        <v>381</v>
      </c>
      <c r="H29" s="212" t="s">
        <v>631</v>
      </c>
      <c r="I29" s="213">
        <v>500</v>
      </c>
      <c r="J29" s="210">
        <v>42821</v>
      </c>
      <c r="K29" s="212" t="s">
        <v>632</v>
      </c>
      <c r="L29" s="212" t="s">
        <v>633</v>
      </c>
      <c r="M29" s="212" t="s">
        <v>64</v>
      </c>
      <c r="N29" s="212" t="s">
        <v>634</v>
      </c>
      <c r="O29" s="212"/>
      <c r="P29" s="45"/>
      <c r="Q29" s="214"/>
      <c r="R29" s="214"/>
      <c r="S29" s="210">
        <v>42817</v>
      </c>
      <c r="T29" s="213">
        <v>510</v>
      </c>
      <c r="U29" s="213"/>
      <c r="V29" s="213"/>
      <c r="W29" s="213"/>
      <c r="X29" s="213"/>
      <c r="Y29" s="213"/>
      <c r="Z29" s="211" t="s">
        <v>35</v>
      </c>
      <c r="AA29" s="212" t="s">
        <v>635</v>
      </c>
      <c r="AB29" s="215">
        <v>543</v>
      </c>
      <c r="AC29" s="215">
        <v>1415</v>
      </c>
      <c r="AD29" s="127">
        <f t="shared" si="0"/>
        <v>25.2</v>
      </c>
      <c r="AE29" s="127">
        <f t="shared" si="1"/>
        <v>651.14857142857147</v>
      </c>
      <c r="AF29" s="141">
        <f t="shared" si="2"/>
        <v>18.852476190476189</v>
      </c>
      <c r="AG29" s="142">
        <f t="shared" si="3"/>
        <v>18</v>
      </c>
      <c r="AH29" s="141">
        <f t="shared" si="4"/>
        <v>18.511485714285712</v>
      </c>
      <c r="AI29" s="45"/>
      <c r="AJ29" s="179" t="s">
        <v>2</v>
      </c>
      <c r="AK29" s="179">
        <v>50</v>
      </c>
      <c r="AL29" s="179">
        <v>15</v>
      </c>
    </row>
    <row r="30" spans="1:40" s="44" customFormat="1" ht="12.95" customHeight="1">
      <c r="A30" s="216" t="s">
        <v>69</v>
      </c>
      <c r="B30" s="210">
        <v>42804</v>
      </c>
      <c r="C30" s="211" t="s">
        <v>636</v>
      </c>
      <c r="D30" s="211"/>
      <c r="E30" s="211"/>
      <c r="F30" s="211"/>
      <c r="G30" s="212" t="s">
        <v>381</v>
      </c>
      <c r="H30" s="212" t="s">
        <v>637</v>
      </c>
      <c r="I30" s="213">
        <v>500</v>
      </c>
      <c r="J30" s="210">
        <v>42821</v>
      </c>
      <c r="K30" s="212" t="s">
        <v>638</v>
      </c>
      <c r="L30" s="212" t="s">
        <v>269</v>
      </c>
      <c r="M30" s="212" t="s">
        <v>64</v>
      </c>
      <c r="N30" s="212" t="s">
        <v>639</v>
      </c>
      <c r="O30" s="212"/>
      <c r="P30" s="45"/>
      <c r="Q30" s="214"/>
      <c r="R30" s="214"/>
      <c r="S30" s="210">
        <v>42817</v>
      </c>
      <c r="T30" s="213">
        <v>510</v>
      </c>
      <c r="U30" s="213"/>
      <c r="V30" s="213"/>
      <c r="W30" s="213"/>
      <c r="X30" s="213"/>
      <c r="Y30" s="213"/>
      <c r="Z30" s="211" t="s">
        <v>35</v>
      </c>
      <c r="AA30" s="212" t="s">
        <v>385</v>
      </c>
      <c r="AB30" s="215">
        <v>543</v>
      </c>
      <c r="AC30" s="215">
        <v>1415</v>
      </c>
      <c r="AD30" s="127">
        <f t="shared" si="0"/>
        <v>25.2</v>
      </c>
      <c r="AE30" s="127">
        <f t="shared" si="1"/>
        <v>676.34857142857152</v>
      </c>
      <c r="AF30" s="141">
        <f t="shared" si="2"/>
        <v>19.272476190476191</v>
      </c>
      <c r="AG30" s="142">
        <f t="shared" si="3"/>
        <v>19</v>
      </c>
      <c r="AH30" s="141">
        <f t="shared" si="4"/>
        <v>19.163485714285713</v>
      </c>
      <c r="AI30" s="45"/>
      <c r="AJ30" s="179" t="s">
        <v>2</v>
      </c>
      <c r="AK30" s="179">
        <v>50</v>
      </c>
      <c r="AL30" s="179">
        <v>15</v>
      </c>
    </row>
    <row r="31" spans="1:40" s="44" customFormat="1" ht="12.95" customHeight="1">
      <c r="A31" s="216" t="s">
        <v>207</v>
      </c>
      <c r="B31" s="210">
        <v>42804</v>
      </c>
      <c r="C31" s="211" t="s">
        <v>641</v>
      </c>
      <c r="D31" s="211"/>
      <c r="E31" s="211"/>
      <c r="F31" s="211"/>
      <c r="G31" s="212" t="s">
        <v>381</v>
      </c>
      <c r="H31" s="212" t="s">
        <v>642</v>
      </c>
      <c r="I31" s="213">
        <v>500</v>
      </c>
      <c r="J31" s="210">
        <v>42821</v>
      </c>
      <c r="K31" s="212" t="s">
        <v>574</v>
      </c>
      <c r="L31" s="212" t="s">
        <v>506</v>
      </c>
      <c r="M31" s="212" t="s">
        <v>64</v>
      </c>
      <c r="N31" s="212" t="s">
        <v>643</v>
      </c>
      <c r="O31" s="212"/>
      <c r="P31" s="45"/>
      <c r="Q31" s="214"/>
      <c r="R31" s="214"/>
      <c r="S31" s="210">
        <v>42817</v>
      </c>
      <c r="T31" s="213">
        <v>510</v>
      </c>
      <c r="U31" s="213"/>
      <c r="V31" s="213"/>
      <c r="W31" s="213"/>
      <c r="X31" s="213"/>
      <c r="Y31" s="213"/>
      <c r="Z31" s="211" t="s">
        <v>12</v>
      </c>
      <c r="AA31" s="212" t="s">
        <v>492</v>
      </c>
      <c r="AB31" s="215">
        <v>532</v>
      </c>
      <c r="AC31" s="215">
        <v>977</v>
      </c>
      <c r="AD31" s="127">
        <f t="shared" si="0"/>
        <v>25.2</v>
      </c>
      <c r="AE31" s="127">
        <f t="shared" si="1"/>
        <v>701.54857142857156</v>
      </c>
      <c r="AF31" s="141">
        <f t="shared" si="2"/>
        <v>19.692476190476192</v>
      </c>
      <c r="AG31" s="142">
        <f t="shared" si="3"/>
        <v>19</v>
      </c>
      <c r="AH31" s="141">
        <f t="shared" si="4"/>
        <v>19.415485714285715</v>
      </c>
      <c r="AI31" s="45"/>
      <c r="AJ31" s="179" t="s">
        <v>2</v>
      </c>
      <c r="AK31" s="179">
        <v>50</v>
      </c>
      <c r="AL31" s="179">
        <v>15</v>
      </c>
    </row>
    <row r="32" spans="1:40" s="44" customFormat="1" ht="12.95" customHeight="1">
      <c r="A32" s="216" t="s">
        <v>69</v>
      </c>
      <c r="B32" s="210">
        <v>42804</v>
      </c>
      <c r="C32" s="211" t="s">
        <v>640</v>
      </c>
      <c r="D32" s="211"/>
      <c r="E32" s="211"/>
      <c r="F32" s="211"/>
      <c r="G32" s="212" t="s">
        <v>381</v>
      </c>
      <c r="H32" s="212" t="s">
        <v>382</v>
      </c>
      <c r="I32" s="213">
        <v>500</v>
      </c>
      <c r="J32" s="210">
        <v>42821</v>
      </c>
      <c r="K32" s="212" t="s">
        <v>383</v>
      </c>
      <c r="L32" s="212" t="s">
        <v>10</v>
      </c>
      <c r="M32" s="212" t="s">
        <v>64</v>
      </c>
      <c r="N32" s="212" t="s">
        <v>384</v>
      </c>
      <c r="O32" s="212"/>
      <c r="P32" s="45"/>
      <c r="Q32" s="214"/>
      <c r="R32" s="214"/>
      <c r="S32" s="210">
        <v>42817</v>
      </c>
      <c r="T32" s="213">
        <v>510</v>
      </c>
      <c r="U32" s="213"/>
      <c r="V32" s="213"/>
      <c r="W32" s="213"/>
      <c r="X32" s="213"/>
      <c r="Y32" s="213"/>
      <c r="Z32" s="211" t="s">
        <v>35</v>
      </c>
      <c r="AA32" s="212" t="s">
        <v>385</v>
      </c>
      <c r="AB32" s="215">
        <v>553</v>
      </c>
      <c r="AC32" s="215">
        <v>1495</v>
      </c>
      <c r="AD32" s="127">
        <f t="shared" si="0"/>
        <v>25.2</v>
      </c>
      <c r="AE32" s="127">
        <f t="shared" si="1"/>
        <v>726.74857142857161</v>
      </c>
      <c r="AF32" s="141">
        <f t="shared" si="2"/>
        <v>20.112476190476194</v>
      </c>
      <c r="AG32" s="142">
        <f t="shared" si="3"/>
        <v>20</v>
      </c>
      <c r="AH32" s="141">
        <f t="shared" si="4"/>
        <v>20.067485714285716</v>
      </c>
      <c r="AI32" s="45"/>
      <c r="AJ32" s="179" t="s">
        <v>2</v>
      </c>
      <c r="AK32" s="179">
        <v>50</v>
      </c>
      <c r="AL32" s="179">
        <v>15</v>
      </c>
    </row>
    <row r="33" spans="1:40" s="44" customFormat="1" ht="12.95" customHeight="1">
      <c r="A33" s="216" t="s">
        <v>207</v>
      </c>
      <c r="B33" s="210">
        <v>42812</v>
      </c>
      <c r="C33" s="211" t="s">
        <v>969</v>
      </c>
      <c r="D33" s="211"/>
      <c r="E33" s="211"/>
      <c r="F33" s="211"/>
      <c r="G33" s="212" t="s">
        <v>430</v>
      </c>
      <c r="H33" s="212" t="s">
        <v>970</v>
      </c>
      <c r="I33" s="213">
        <v>500</v>
      </c>
      <c r="J33" s="210">
        <v>42821</v>
      </c>
      <c r="K33" s="212" t="s">
        <v>284</v>
      </c>
      <c r="L33" s="212" t="s">
        <v>431</v>
      </c>
      <c r="M33" s="212" t="s">
        <v>64</v>
      </c>
      <c r="N33" s="212" t="s">
        <v>971</v>
      </c>
      <c r="O33" s="212"/>
      <c r="P33" s="45"/>
      <c r="Q33" s="214"/>
      <c r="R33" s="214"/>
      <c r="S33" s="210">
        <v>42816</v>
      </c>
      <c r="T33" s="213">
        <v>510</v>
      </c>
      <c r="U33" s="213"/>
      <c r="V33" s="213"/>
      <c r="W33" s="213"/>
      <c r="X33" s="213"/>
      <c r="Y33" s="213"/>
      <c r="Z33" s="211" t="s">
        <v>12</v>
      </c>
      <c r="AA33" s="212" t="s">
        <v>470</v>
      </c>
      <c r="AB33" s="215">
        <v>544</v>
      </c>
      <c r="AC33" s="215">
        <v>1785</v>
      </c>
      <c r="AD33" s="127">
        <f t="shared" si="0"/>
        <v>25.2</v>
      </c>
      <c r="AE33" s="127">
        <f t="shared" si="1"/>
        <v>751.94857142857165</v>
      </c>
      <c r="AF33" s="141">
        <f t="shared" si="2"/>
        <v>20.532476190476196</v>
      </c>
      <c r="AG33" s="142">
        <f t="shared" si="3"/>
        <v>20</v>
      </c>
      <c r="AH33" s="141">
        <f t="shared" si="4"/>
        <v>20.319485714285719</v>
      </c>
      <c r="AI33" s="45"/>
      <c r="AJ33" s="45" t="s">
        <v>65</v>
      </c>
      <c r="AK33" s="45">
        <v>50</v>
      </c>
      <c r="AL33" s="45">
        <v>15</v>
      </c>
      <c r="AN33" s="44" t="s">
        <v>651</v>
      </c>
    </row>
    <row r="34" spans="1:40" s="44" customFormat="1" ht="12.95" customHeight="1">
      <c r="A34" s="216">
        <v>260</v>
      </c>
      <c r="B34" s="210">
        <v>42810</v>
      </c>
      <c r="C34" s="211" t="s">
        <v>815</v>
      </c>
      <c r="D34" s="211"/>
      <c r="E34" s="211"/>
      <c r="F34" s="211"/>
      <c r="G34" s="212" t="s">
        <v>342</v>
      </c>
      <c r="H34" s="212" t="s">
        <v>474</v>
      </c>
      <c r="I34" s="213">
        <v>3000</v>
      </c>
      <c r="J34" s="210">
        <v>42821</v>
      </c>
      <c r="K34" s="212" t="s">
        <v>60</v>
      </c>
      <c r="L34" s="212" t="s">
        <v>341</v>
      </c>
      <c r="M34" s="212" t="s">
        <v>64</v>
      </c>
      <c r="N34" s="212" t="s">
        <v>475</v>
      </c>
      <c r="O34" s="212"/>
      <c r="P34" s="45"/>
      <c r="Q34" s="214"/>
      <c r="R34" s="214"/>
      <c r="S34" s="210">
        <v>42816</v>
      </c>
      <c r="T34" s="213">
        <v>6020</v>
      </c>
      <c r="U34" s="213"/>
      <c r="V34" s="213"/>
      <c r="W34" s="213"/>
      <c r="X34" s="213"/>
      <c r="Y34" s="213"/>
      <c r="Z34" s="211" t="s">
        <v>12</v>
      </c>
      <c r="AA34" s="212" t="s">
        <v>246</v>
      </c>
      <c r="AB34" s="215">
        <v>557</v>
      </c>
      <c r="AC34" s="215">
        <v>1877</v>
      </c>
      <c r="AD34" s="127">
        <f t="shared" si="0"/>
        <v>135.4</v>
      </c>
      <c r="AE34" s="127">
        <f t="shared" si="1"/>
        <v>887.34857142857163</v>
      </c>
      <c r="AF34" s="141">
        <f t="shared" si="2"/>
        <v>22.78914285714286</v>
      </c>
      <c r="AG34" s="142">
        <f t="shared" si="3"/>
        <v>22</v>
      </c>
      <c r="AH34" s="141">
        <f t="shared" si="4"/>
        <v>22.473485714285715</v>
      </c>
      <c r="AI34" s="45"/>
      <c r="AJ34" s="45" t="s">
        <v>65</v>
      </c>
      <c r="AK34" s="45">
        <v>50</v>
      </c>
      <c r="AL34" s="45">
        <v>15</v>
      </c>
      <c r="AN34" s="44" t="s">
        <v>680</v>
      </c>
    </row>
    <row r="35" spans="1:40" s="44" customFormat="1" ht="12.95" customHeight="1">
      <c r="A35" s="216">
        <v>270</v>
      </c>
      <c r="B35" s="210">
        <v>42801</v>
      </c>
      <c r="C35" s="211" t="s">
        <v>570</v>
      </c>
      <c r="D35" s="211"/>
      <c r="E35" s="211"/>
      <c r="F35" s="211"/>
      <c r="G35" s="212" t="s">
        <v>321</v>
      </c>
      <c r="H35" s="212" t="s">
        <v>565</v>
      </c>
      <c r="I35" s="213">
        <v>500</v>
      </c>
      <c r="J35" s="210">
        <v>42822</v>
      </c>
      <c r="K35" s="212" t="s">
        <v>10</v>
      </c>
      <c r="L35" s="212" t="s">
        <v>64</v>
      </c>
      <c r="M35" s="212" t="s">
        <v>64</v>
      </c>
      <c r="N35" s="212" t="s">
        <v>566</v>
      </c>
      <c r="O35" s="212"/>
      <c r="P35" s="45"/>
      <c r="Q35" s="214"/>
      <c r="R35" s="214"/>
      <c r="S35" s="210">
        <v>42817</v>
      </c>
      <c r="T35" s="213">
        <v>515</v>
      </c>
      <c r="U35" s="213"/>
      <c r="V35" s="213"/>
      <c r="W35" s="213"/>
      <c r="X35" s="213"/>
      <c r="Y35" s="213"/>
      <c r="Z35" s="211" t="s">
        <v>35</v>
      </c>
      <c r="AA35" s="212" t="s">
        <v>322</v>
      </c>
      <c r="AB35" s="215">
        <v>596</v>
      </c>
      <c r="AC35" s="215">
        <v>1895</v>
      </c>
      <c r="AD35" s="127">
        <f t="shared" si="0"/>
        <v>25.3</v>
      </c>
      <c r="AE35" s="127">
        <f t="shared" si="1"/>
        <v>912.64857142857159</v>
      </c>
      <c r="AF35" s="141">
        <f t="shared" si="2"/>
        <v>23.210809523809527</v>
      </c>
      <c r="AG35" s="142">
        <f t="shared" si="3"/>
        <v>23</v>
      </c>
      <c r="AH35" s="141">
        <f t="shared" si="4"/>
        <v>23.126485714285717</v>
      </c>
      <c r="AI35" s="45"/>
      <c r="AJ35" s="45" t="s">
        <v>65</v>
      </c>
      <c r="AK35" s="45">
        <v>50</v>
      </c>
      <c r="AL35" s="45">
        <v>15</v>
      </c>
    </row>
    <row r="36" spans="1:40" s="44" customFormat="1" ht="12.95" customHeight="1">
      <c r="A36" s="216">
        <v>280</v>
      </c>
      <c r="B36" s="47">
        <v>42777</v>
      </c>
      <c r="C36" s="48" t="s">
        <v>325</v>
      </c>
      <c r="D36" s="48"/>
      <c r="E36" s="48"/>
      <c r="F36" s="48"/>
      <c r="G36" s="49" t="s">
        <v>55</v>
      </c>
      <c r="H36" s="49" t="s">
        <v>295</v>
      </c>
      <c r="I36" s="52">
        <v>300</v>
      </c>
      <c r="J36" s="47">
        <v>42822</v>
      </c>
      <c r="K36" s="49" t="s">
        <v>10</v>
      </c>
      <c r="L36" s="49" t="s">
        <v>64</v>
      </c>
      <c r="M36" s="49" t="s">
        <v>64</v>
      </c>
      <c r="N36" s="49" t="s">
        <v>296</v>
      </c>
      <c r="O36" s="49"/>
      <c r="P36" s="45"/>
      <c r="Q36" s="50"/>
      <c r="R36" s="50"/>
      <c r="S36" s="47">
        <v>42818</v>
      </c>
      <c r="T36" s="52">
        <v>305</v>
      </c>
      <c r="U36" s="52"/>
      <c r="V36" s="52"/>
      <c r="W36" s="52"/>
      <c r="X36" s="52"/>
      <c r="Y36" s="52"/>
      <c r="Z36" s="48" t="s">
        <v>12</v>
      </c>
      <c r="AA36" s="49" t="s">
        <v>273</v>
      </c>
      <c r="AB36" s="53">
        <v>689</v>
      </c>
      <c r="AC36" s="53">
        <v>1925</v>
      </c>
      <c r="AD36" s="127">
        <f t="shared" si="0"/>
        <v>21.1</v>
      </c>
      <c r="AE36" s="127">
        <f t="shared" si="1"/>
        <v>933.74857142857161</v>
      </c>
      <c r="AF36" s="141">
        <f t="shared" si="2"/>
        <v>23.562476190476193</v>
      </c>
      <c r="AG36" s="142">
        <f t="shared" si="3"/>
        <v>23</v>
      </c>
      <c r="AH36" s="141">
        <f t="shared" si="4"/>
        <v>23.337485714285716</v>
      </c>
      <c r="AI36" s="45"/>
      <c r="AJ36" s="13" t="s">
        <v>216</v>
      </c>
      <c r="AK36" s="45">
        <v>50</v>
      </c>
      <c r="AL36" s="45">
        <v>15</v>
      </c>
    </row>
    <row r="37" spans="1:40" s="44" customFormat="1" ht="12.95" customHeight="1">
      <c r="A37" s="216">
        <v>290</v>
      </c>
      <c r="B37" s="210">
        <v>42810</v>
      </c>
      <c r="C37" s="211" t="s">
        <v>796</v>
      </c>
      <c r="D37" s="211"/>
      <c r="E37" s="211"/>
      <c r="F37" s="211"/>
      <c r="G37" s="212" t="s">
        <v>348</v>
      </c>
      <c r="H37" s="212" t="s">
        <v>575</v>
      </c>
      <c r="I37" s="213">
        <v>1000</v>
      </c>
      <c r="J37" s="210">
        <v>42822</v>
      </c>
      <c r="K37" s="212" t="s">
        <v>350</v>
      </c>
      <c r="L37" s="212" t="s">
        <v>576</v>
      </c>
      <c r="M37" s="212" t="s">
        <v>225</v>
      </c>
      <c r="N37" s="212" t="s">
        <v>578</v>
      </c>
      <c r="O37" s="212"/>
      <c r="P37" s="45"/>
      <c r="Q37" s="214"/>
      <c r="R37" s="214"/>
      <c r="S37" s="210">
        <v>42817</v>
      </c>
      <c r="T37" s="213">
        <v>1010</v>
      </c>
      <c r="U37" s="213"/>
      <c r="V37" s="213"/>
      <c r="W37" s="213"/>
      <c r="X37" s="213"/>
      <c r="Y37" s="213"/>
      <c r="Z37" s="211" t="s">
        <v>35</v>
      </c>
      <c r="AA37" s="212" t="s">
        <v>389</v>
      </c>
      <c r="AB37" s="215">
        <v>580</v>
      </c>
      <c r="AC37" s="215">
        <v>1695</v>
      </c>
      <c r="AD37" s="127">
        <f t="shared" si="0"/>
        <v>35.200000000000003</v>
      </c>
      <c r="AE37" s="127">
        <f t="shared" si="1"/>
        <v>968.94857142857165</v>
      </c>
      <c r="AF37" s="141">
        <f t="shared" si="2"/>
        <v>24.149142857142859</v>
      </c>
      <c r="AG37" s="142">
        <f t="shared" si="3"/>
        <v>24</v>
      </c>
      <c r="AH37" s="141">
        <f t="shared" si="4"/>
        <v>24.089485714285715</v>
      </c>
      <c r="AI37" s="45"/>
      <c r="AJ37" s="45" t="s">
        <v>390</v>
      </c>
      <c r="AK37" s="45">
        <v>50</v>
      </c>
      <c r="AL37" s="45">
        <v>15</v>
      </c>
      <c r="AN37" s="44" t="s">
        <v>659</v>
      </c>
    </row>
    <row r="38" spans="1:40" s="44" customFormat="1" ht="12.95" customHeight="1">
      <c r="A38" s="216">
        <v>300</v>
      </c>
      <c r="B38" s="210">
        <v>42810</v>
      </c>
      <c r="C38" s="211" t="s">
        <v>796</v>
      </c>
      <c r="D38" s="211"/>
      <c r="E38" s="211"/>
      <c r="F38" s="211"/>
      <c r="G38" s="212" t="s">
        <v>348</v>
      </c>
      <c r="H38" s="212" t="s">
        <v>575</v>
      </c>
      <c r="I38" s="213">
        <v>1000</v>
      </c>
      <c r="J38" s="210">
        <v>42822</v>
      </c>
      <c r="K38" s="212" t="s">
        <v>577</v>
      </c>
      <c r="L38" s="212"/>
      <c r="M38" s="212" t="s">
        <v>240</v>
      </c>
      <c r="N38" s="212" t="s">
        <v>578</v>
      </c>
      <c r="O38" s="212"/>
      <c r="P38" s="45"/>
      <c r="Q38" s="214"/>
      <c r="R38" s="214"/>
      <c r="S38" s="210">
        <v>42817</v>
      </c>
      <c r="T38" s="213">
        <v>1010</v>
      </c>
      <c r="U38" s="213"/>
      <c r="V38" s="213"/>
      <c r="W38" s="213"/>
      <c r="X38" s="213"/>
      <c r="Y38" s="213"/>
      <c r="Z38" s="211" t="s">
        <v>35</v>
      </c>
      <c r="AA38" s="212" t="s">
        <v>389</v>
      </c>
      <c r="AB38" s="215">
        <v>580</v>
      </c>
      <c r="AC38" s="215">
        <v>1695</v>
      </c>
      <c r="AD38" s="127">
        <f t="shared" si="0"/>
        <v>35.200000000000003</v>
      </c>
      <c r="AE38" s="127">
        <f t="shared" si="1"/>
        <v>1004.1485714285717</v>
      </c>
      <c r="AF38" s="141">
        <f t="shared" si="2"/>
        <v>24.735809523809529</v>
      </c>
      <c r="AG38" s="142">
        <f t="shared" si="3"/>
        <v>24</v>
      </c>
      <c r="AH38" s="141">
        <f t="shared" si="4"/>
        <v>24.441485714285719</v>
      </c>
      <c r="AI38" s="45"/>
      <c r="AJ38" s="45" t="s">
        <v>390</v>
      </c>
      <c r="AK38" s="45">
        <v>50</v>
      </c>
      <c r="AL38" s="45">
        <v>15</v>
      </c>
      <c r="AN38" s="44" t="s">
        <v>659</v>
      </c>
    </row>
    <row r="39" spans="1:40" s="44" customFormat="1" ht="12.95" customHeight="1">
      <c r="A39" s="216">
        <v>310</v>
      </c>
      <c r="B39" s="210">
        <v>42815</v>
      </c>
      <c r="C39" s="211" t="s">
        <v>1053</v>
      </c>
      <c r="D39" s="211"/>
      <c r="E39" s="211"/>
      <c r="F39" s="211"/>
      <c r="G39" s="212" t="s">
        <v>370</v>
      </c>
      <c r="H39" s="212" t="s">
        <v>628</v>
      </c>
      <c r="I39" s="213">
        <v>1025</v>
      </c>
      <c r="J39" s="210">
        <v>42822</v>
      </c>
      <c r="K39" s="212" t="s">
        <v>6</v>
      </c>
      <c r="L39" s="212" t="s">
        <v>64</v>
      </c>
      <c r="M39" s="212" t="s">
        <v>64</v>
      </c>
      <c r="N39" s="212" t="s">
        <v>629</v>
      </c>
      <c r="O39" s="212"/>
      <c r="P39" s="45"/>
      <c r="Q39" s="214"/>
      <c r="R39" s="214"/>
      <c r="S39" s="210">
        <v>42817</v>
      </c>
      <c r="T39" s="213">
        <v>2070</v>
      </c>
      <c r="U39" s="213"/>
      <c r="V39" s="213"/>
      <c r="W39" s="213"/>
      <c r="X39" s="213"/>
      <c r="Y39" s="213"/>
      <c r="Z39" s="211" t="s">
        <v>12</v>
      </c>
      <c r="AA39" s="212" t="s">
        <v>492</v>
      </c>
      <c r="AB39" s="215">
        <v>562</v>
      </c>
      <c r="AC39" s="215">
        <v>1285</v>
      </c>
      <c r="AD39" s="127">
        <f t="shared" si="0"/>
        <v>56.4</v>
      </c>
      <c r="AE39" s="127">
        <f t="shared" si="1"/>
        <v>1060.5485714285717</v>
      </c>
      <c r="AF39" s="141">
        <f t="shared" si="2"/>
        <v>25.675809523809527</v>
      </c>
      <c r="AG39" s="142">
        <f t="shared" si="3"/>
        <v>25</v>
      </c>
      <c r="AH39" s="141">
        <f t="shared" si="4"/>
        <v>25.405485714285717</v>
      </c>
      <c r="AI39" s="45"/>
      <c r="AJ39" s="45" t="s">
        <v>299</v>
      </c>
      <c r="AK39" s="45">
        <v>50</v>
      </c>
      <c r="AL39" s="45">
        <v>15</v>
      </c>
      <c r="AN39" s="44" t="s">
        <v>650</v>
      </c>
    </row>
    <row r="40" spans="1:40" s="44" customFormat="1" ht="12.95" customHeight="1">
      <c r="A40" s="216">
        <v>320</v>
      </c>
      <c r="B40" s="210">
        <v>42815</v>
      </c>
      <c r="C40" s="211" t="s">
        <v>1054</v>
      </c>
      <c r="D40" s="211"/>
      <c r="E40" s="211"/>
      <c r="F40" s="211"/>
      <c r="G40" s="212" t="s">
        <v>55</v>
      </c>
      <c r="H40" s="212" t="s">
        <v>208</v>
      </c>
      <c r="I40" s="213">
        <v>500</v>
      </c>
      <c r="J40" s="210">
        <v>42822</v>
      </c>
      <c r="K40" s="212" t="s">
        <v>6</v>
      </c>
      <c r="L40" s="212" t="s">
        <v>64</v>
      </c>
      <c r="M40" s="212" t="s">
        <v>64</v>
      </c>
      <c r="N40" s="212" t="s">
        <v>209</v>
      </c>
      <c r="O40" s="212"/>
      <c r="P40" s="45"/>
      <c r="Q40" s="214"/>
      <c r="R40" s="214"/>
      <c r="S40" s="210">
        <v>42817</v>
      </c>
      <c r="T40" s="213">
        <v>510</v>
      </c>
      <c r="U40" s="213"/>
      <c r="V40" s="213"/>
      <c r="W40" s="213"/>
      <c r="X40" s="213"/>
      <c r="Y40" s="213"/>
      <c r="Z40" s="211" t="s">
        <v>12</v>
      </c>
      <c r="AA40" s="212" t="s">
        <v>68</v>
      </c>
      <c r="AB40" s="215">
        <v>617</v>
      </c>
      <c r="AC40" s="215">
        <v>2105</v>
      </c>
      <c r="AD40" s="127">
        <f t="shared" si="0"/>
        <v>25.2</v>
      </c>
      <c r="AE40" s="127">
        <f t="shared" si="1"/>
        <v>1085.7485714285717</v>
      </c>
      <c r="AF40" s="141">
        <f t="shared" si="2"/>
        <v>26.095809523809528</v>
      </c>
      <c r="AG40" s="142">
        <f t="shared" si="3"/>
        <v>26</v>
      </c>
      <c r="AH40" s="141">
        <f t="shared" si="4"/>
        <v>26.057485714285718</v>
      </c>
      <c r="AI40" s="45"/>
      <c r="AJ40" s="45" t="s">
        <v>531</v>
      </c>
      <c r="AK40" s="45">
        <v>50</v>
      </c>
      <c r="AL40" s="45">
        <v>15</v>
      </c>
      <c r="AN40" s="44" t="s">
        <v>678</v>
      </c>
    </row>
    <row r="41" spans="1:40" s="44" customFormat="1" ht="12.95" customHeight="1">
      <c r="A41" s="216">
        <v>330</v>
      </c>
      <c r="B41" s="210">
        <v>42815</v>
      </c>
      <c r="C41" s="211" t="s">
        <v>1037</v>
      </c>
      <c r="D41" s="211"/>
      <c r="E41" s="211"/>
      <c r="F41" s="211"/>
      <c r="G41" s="212" t="s">
        <v>552</v>
      </c>
      <c r="H41" s="212" t="s">
        <v>1038</v>
      </c>
      <c r="I41" s="213">
        <v>200</v>
      </c>
      <c r="J41" s="210">
        <v>42822</v>
      </c>
      <c r="K41" s="212" t="s">
        <v>231</v>
      </c>
      <c r="L41" s="212" t="s">
        <v>60</v>
      </c>
      <c r="M41" s="212" t="s">
        <v>64</v>
      </c>
      <c r="N41" s="212" t="s">
        <v>1039</v>
      </c>
      <c r="O41" s="212"/>
      <c r="P41" s="45"/>
      <c r="Q41" s="214"/>
      <c r="R41" s="214"/>
      <c r="S41" s="210">
        <v>42818</v>
      </c>
      <c r="T41" s="213">
        <v>215</v>
      </c>
      <c r="U41" s="213"/>
      <c r="V41" s="213"/>
      <c r="W41" s="213"/>
      <c r="X41" s="213"/>
      <c r="Y41" s="213"/>
      <c r="Z41" s="211" t="s">
        <v>12</v>
      </c>
      <c r="AA41" s="212" t="s">
        <v>555</v>
      </c>
      <c r="AB41" s="215">
        <v>737</v>
      </c>
      <c r="AC41" s="215">
        <v>1329</v>
      </c>
      <c r="AD41" s="127">
        <f t="shared" si="0"/>
        <v>19.3</v>
      </c>
      <c r="AE41" s="127">
        <f t="shared" si="1"/>
        <v>1105.0485714285717</v>
      </c>
      <c r="AF41" s="141">
        <f t="shared" si="2"/>
        <v>26.417476190476194</v>
      </c>
      <c r="AG41" s="142">
        <f t="shared" si="3"/>
        <v>26</v>
      </c>
      <c r="AH41" s="141">
        <f t="shared" si="4"/>
        <v>26.250485714285716</v>
      </c>
      <c r="AI41" s="45"/>
      <c r="AJ41" s="45" t="s">
        <v>65</v>
      </c>
      <c r="AK41" s="45">
        <v>50</v>
      </c>
      <c r="AL41" s="45">
        <v>15</v>
      </c>
      <c r="AN41" s="44" t="s">
        <v>1081</v>
      </c>
    </row>
    <row r="42" spans="1:40" s="44" customFormat="1" ht="12.95" customHeight="1">
      <c r="A42" s="216">
        <v>340</v>
      </c>
      <c r="B42" s="210">
        <v>42815</v>
      </c>
      <c r="C42" s="211" t="s">
        <v>1040</v>
      </c>
      <c r="D42" s="211"/>
      <c r="E42" s="211"/>
      <c r="F42" s="211"/>
      <c r="G42" s="212" t="s">
        <v>552</v>
      </c>
      <c r="H42" s="212" t="s">
        <v>610</v>
      </c>
      <c r="I42" s="213">
        <v>200</v>
      </c>
      <c r="J42" s="210">
        <v>42822</v>
      </c>
      <c r="K42" s="212" t="s">
        <v>10</v>
      </c>
      <c r="L42" s="212" t="s">
        <v>60</v>
      </c>
      <c r="M42" s="212" t="s">
        <v>64</v>
      </c>
      <c r="N42" s="212" t="s">
        <v>611</v>
      </c>
      <c r="O42" s="212"/>
      <c r="P42" s="45"/>
      <c r="Q42" s="214"/>
      <c r="R42" s="214"/>
      <c r="S42" s="210">
        <v>42818</v>
      </c>
      <c r="T42" s="213">
        <v>215</v>
      </c>
      <c r="U42" s="213"/>
      <c r="V42" s="213"/>
      <c r="W42" s="213"/>
      <c r="X42" s="213"/>
      <c r="Y42" s="213"/>
      <c r="Z42" s="211" t="s">
        <v>12</v>
      </c>
      <c r="AA42" s="212" t="s">
        <v>555</v>
      </c>
      <c r="AB42" s="215">
        <v>545</v>
      </c>
      <c r="AC42" s="215">
        <v>1351</v>
      </c>
      <c r="AD42" s="127">
        <f t="shared" si="0"/>
        <v>19.3</v>
      </c>
      <c r="AE42" s="127">
        <f t="shared" si="1"/>
        <v>1124.3485714285716</v>
      </c>
      <c r="AF42" s="141">
        <f t="shared" si="2"/>
        <v>26.739142857142859</v>
      </c>
      <c r="AG42" s="142">
        <f t="shared" si="3"/>
        <v>26</v>
      </c>
      <c r="AH42" s="141">
        <f t="shared" si="4"/>
        <v>26.443485714285714</v>
      </c>
      <c r="AI42" s="45"/>
      <c r="AJ42" s="45" t="s">
        <v>65</v>
      </c>
      <c r="AK42" s="45">
        <v>50</v>
      </c>
      <c r="AL42" s="45">
        <v>15</v>
      </c>
      <c r="AN42" s="44" t="s">
        <v>1081</v>
      </c>
    </row>
    <row r="43" spans="1:40" s="44" customFormat="1" ht="12.95" customHeight="1">
      <c r="A43" s="216">
        <v>350</v>
      </c>
      <c r="B43" s="210">
        <v>42815</v>
      </c>
      <c r="C43" s="211" t="s">
        <v>1041</v>
      </c>
      <c r="D43" s="211"/>
      <c r="E43" s="211"/>
      <c r="F43" s="211"/>
      <c r="G43" s="212" t="s">
        <v>552</v>
      </c>
      <c r="H43" s="212" t="s">
        <v>1042</v>
      </c>
      <c r="I43" s="213">
        <v>200</v>
      </c>
      <c r="J43" s="210">
        <v>42822</v>
      </c>
      <c r="K43" s="212" t="s">
        <v>10</v>
      </c>
      <c r="L43" s="212" t="s">
        <v>60</v>
      </c>
      <c r="M43" s="212" t="s">
        <v>64</v>
      </c>
      <c r="N43" s="212" t="s">
        <v>1043</v>
      </c>
      <c r="O43" s="212"/>
      <c r="P43" s="45"/>
      <c r="Q43" s="214"/>
      <c r="R43" s="214"/>
      <c r="S43" s="210">
        <v>42818</v>
      </c>
      <c r="T43" s="213">
        <v>215</v>
      </c>
      <c r="U43" s="213"/>
      <c r="V43" s="213"/>
      <c r="W43" s="213"/>
      <c r="X43" s="213"/>
      <c r="Y43" s="213"/>
      <c r="Z43" s="211" t="s">
        <v>12</v>
      </c>
      <c r="AA43" s="212" t="s">
        <v>555</v>
      </c>
      <c r="AB43" s="215">
        <v>846</v>
      </c>
      <c r="AC43" s="215">
        <v>1459</v>
      </c>
      <c r="AD43" s="127">
        <f t="shared" si="0"/>
        <v>19.3</v>
      </c>
      <c r="AE43" s="127">
        <f t="shared" si="1"/>
        <v>1143.6485714285716</v>
      </c>
      <c r="AF43" s="141">
        <f t="shared" si="2"/>
        <v>27.060809523809528</v>
      </c>
      <c r="AG43" s="142">
        <f t="shared" si="3"/>
        <v>27</v>
      </c>
      <c r="AH43" s="141">
        <f t="shared" si="4"/>
        <v>27.036485714285718</v>
      </c>
      <c r="AI43" s="45"/>
      <c r="AJ43" s="45" t="s">
        <v>65</v>
      </c>
      <c r="AK43" s="45">
        <v>50</v>
      </c>
      <c r="AL43" s="45">
        <v>15</v>
      </c>
      <c r="AN43" s="44" t="s">
        <v>1081</v>
      </c>
    </row>
    <row r="44" spans="1:40" s="44" customFormat="1" ht="12.95" customHeight="1">
      <c r="A44" s="216">
        <v>360</v>
      </c>
      <c r="B44" s="210">
        <v>42815</v>
      </c>
      <c r="C44" s="211" t="s">
        <v>1044</v>
      </c>
      <c r="D44" s="211"/>
      <c r="E44" s="211"/>
      <c r="F44" s="211"/>
      <c r="G44" s="212" t="s">
        <v>552</v>
      </c>
      <c r="H44" s="212" t="s">
        <v>558</v>
      </c>
      <c r="I44" s="213">
        <v>200</v>
      </c>
      <c r="J44" s="210">
        <v>42822</v>
      </c>
      <c r="K44" s="212" t="s">
        <v>10</v>
      </c>
      <c r="L44" s="212" t="s">
        <v>60</v>
      </c>
      <c r="M44" s="212" t="s">
        <v>64</v>
      </c>
      <c r="N44" s="212" t="s">
        <v>559</v>
      </c>
      <c r="O44" s="212"/>
      <c r="P44" s="45"/>
      <c r="Q44" s="214"/>
      <c r="R44" s="214"/>
      <c r="S44" s="210">
        <v>42818</v>
      </c>
      <c r="T44" s="213">
        <v>215</v>
      </c>
      <c r="U44" s="213"/>
      <c r="V44" s="213"/>
      <c r="W44" s="213"/>
      <c r="X44" s="213"/>
      <c r="Y44" s="213"/>
      <c r="Z44" s="211" t="s">
        <v>12</v>
      </c>
      <c r="AA44" s="212" t="s">
        <v>555</v>
      </c>
      <c r="AB44" s="215">
        <v>545</v>
      </c>
      <c r="AC44" s="215">
        <v>1521</v>
      </c>
      <c r="AD44" s="127">
        <f t="shared" si="0"/>
        <v>19.3</v>
      </c>
      <c r="AE44" s="127">
        <f t="shared" si="1"/>
        <v>1162.9485714285715</v>
      </c>
      <c r="AF44" s="141">
        <f t="shared" si="2"/>
        <v>27.382476190476194</v>
      </c>
      <c r="AG44" s="142">
        <f t="shared" si="3"/>
        <v>27</v>
      </c>
      <c r="AH44" s="141">
        <f t="shared" si="4"/>
        <v>27.229485714285715</v>
      </c>
      <c r="AI44" s="45"/>
      <c r="AJ44" s="45" t="s">
        <v>65</v>
      </c>
      <c r="AK44" s="45">
        <v>50</v>
      </c>
      <c r="AL44" s="45">
        <v>15</v>
      </c>
      <c r="AN44" s="44" t="s">
        <v>1081</v>
      </c>
    </row>
    <row r="45" spans="1:40" s="44" customFormat="1" ht="12.95" customHeight="1">
      <c r="A45" s="216">
        <v>370</v>
      </c>
      <c r="B45" s="210">
        <v>42815</v>
      </c>
      <c r="C45" s="211" t="s">
        <v>1045</v>
      </c>
      <c r="D45" s="211"/>
      <c r="E45" s="211"/>
      <c r="F45" s="211"/>
      <c r="G45" s="212" t="s">
        <v>552</v>
      </c>
      <c r="H45" s="212" t="s">
        <v>553</v>
      </c>
      <c r="I45" s="213">
        <v>200</v>
      </c>
      <c r="J45" s="210">
        <v>42822</v>
      </c>
      <c r="K45" s="212" t="s">
        <v>10</v>
      </c>
      <c r="L45" s="212" t="s">
        <v>60</v>
      </c>
      <c r="M45" s="212" t="s">
        <v>64</v>
      </c>
      <c r="N45" s="212" t="s">
        <v>554</v>
      </c>
      <c r="O45" s="212"/>
      <c r="P45" s="45"/>
      <c r="Q45" s="214"/>
      <c r="R45" s="214"/>
      <c r="S45" s="210">
        <v>42818</v>
      </c>
      <c r="T45" s="213">
        <v>215</v>
      </c>
      <c r="U45" s="213"/>
      <c r="V45" s="213"/>
      <c r="W45" s="213"/>
      <c r="X45" s="213"/>
      <c r="Y45" s="213"/>
      <c r="Z45" s="211" t="s">
        <v>12</v>
      </c>
      <c r="AA45" s="212" t="s">
        <v>555</v>
      </c>
      <c r="AB45" s="215">
        <v>380</v>
      </c>
      <c r="AC45" s="215">
        <v>1145</v>
      </c>
      <c r="AD45" s="127">
        <f t="shared" si="0"/>
        <v>19.3</v>
      </c>
      <c r="AE45" s="127">
        <f t="shared" si="1"/>
        <v>1182.2485714285715</v>
      </c>
      <c r="AF45" s="141">
        <f t="shared" si="2"/>
        <v>27.704142857142859</v>
      </c>
      <c r="AG45" s="142">
        <f t="shared" si="3"/>
        <v>27</v>
      </c>
      <c r="AH45" s="141">
        <f t="shared" si="4"/>
        <v>27.422485714285717</v>
      </c>
      <c r="AI45" s="45"/>
      <c r="AJ45" s="45" t="s">
        <v>65</v>
      </c>
      <c r="AK45" s="45">
        <v>50</v>
      </c>
      <c r="AL45" s="45">
        <v>15</v>
      </c>
      <c r="AN45" s="44" t="s">
        <v>1081</v>
      </c>
    </row>
    <row r="46" spans="1:40" s="44" customFormat="1" ht="12.95" customHeight="1">
      <c r="A46" s="216">
        <v>380</v>
      </c>
      <c r="B46" s="210">
        <v>42815</v>
      </c>
      <c r="C46" s="211" t="s">
        <v>1046</v>
      </c>
      <c r="D46" s="211"/>
      <c r="E46" s="211"/>
      <c r="F46" s="211"/>
      <c r="G46" s="212" t="s">
        <v>552</v>
      </c>
      <c r="H46" s="212" t="s">
        <v>556</v>
      </c>
      <c r="I46" s="213">
        <v>200</v>
      </c>
      <c r="J46" s="210">
        <v>42822</v>
      </c>
      <c r="K46" s="212" t="s">
        <v>10</v>
      </c>
      <c r="L46" s="212" t="s">
        <v>60</v>
      </c>
      <c r="M46" s="212" t="s">
        <v>64</v>
      </c>
      <c r="N46" s="212" t="s">
        <v>557</v>
      </c>
      <c r="O46" s="212"/>
      <c r="P46" s="45"/>
      <c r="Q46" s="214"/>
      <c r="R46" s="214"/>
      <c r="S46" s="210">
        <v>42818</v>
      </c>
      <c r="T46" s="213">
        <v>215</v>
      </c>
      <c r="U46" s="213"/>
      <c r="V46" s="213"/>
      <c r="W46" s="213"/>
      <c r="X46" s="213"/>
      <c r="Y46" s="213"/>
      <c r="Z46" s="211" t="s">
        <v>12</v>
      </c>
      <c r="AA46" s="212" t="s">
        <v>555</v>
      </c>
      <c r="AB46" s="215">
        <v>719</v>
      </c>
      <c r="AC46" s="215">
        <v>1465</v>
      </c>
      <c r="AD46" s="127">
        <f t="shared" si="0"/>
        <v>19.3</v>
      </c>
      <c r="AE46" s="127">
        <f t="shared" si="1"/>
        <v>1201.5485714285714</v>
      </c>
      <c r="AF46" s="141">
        <f t="shared" si="2"/>
        <v>28.025809523809524</v>
      </c>
      <c r="AG46" s="142">
        <f t="shared" si="3"/>
        <v>28</v>
      </c>
      <c r="AH46" s="141">
        <f t="shared" si="4"/>
        <v>28.015485714285713</v>
      </c>
      <c r="AI46" s="45"/>
      <c r="AJ46" s="45" t="s">
        <v>65</v>
      </c>
      <c r="AK46" s="45">
        <v>50</v>
      </c>
      <c r="AL46" s="45">
        <v>15</v>
      </c>
      <c r="AN46" s="44" t="s">
        <v>1081</v>
      </c>
    </row>
    <row r="47" spans="1:40" s="44" customFormat="1" ht="12.95" customHeight="1">
      <c r="A47" s="216">
        <v>390</v>
      </c>
      <c r="B47" s="210">
        <v>42815</v>
      </c>
      <c r="C47" s="211" t="s">
        <v>1047</v>
      </c>
      <c r="D47" s="211"/>
      <c r="E47" s="211"/>
      <c r="F47" s="211"/>
      <c r="G47" s="212" t="s">
        <v>552</v>
      </c>
      <c r="H47" s="212" t="s">
        <v>1038</v>
      </c>
      <c r="I47" s="213">
        <v>300</v>
      </c>
      <c r="J47" s="210">
        <v>42822</v>
      </c>
      <c r="K47" s="212" t="s">
        <v>231</v>
      </c>
      <c r="L47" s="212" t="s">
        <v>60</v>
      </c>
      <c r="M47" s="212" t="s">
        <v>64</v>
      </c>
      <c r="N47" s="212" t="s">
        <v>1039</v>
      </c>
      <c r="O47" s="212"/>
      <c r="P47" s="45"/>
      <c r="Q47" s="214"/>
      <c r="R47" s="214"/>
      <c r="S47" s="210">
        <v>42818</v>
      </c>
      <c r="T47" s="213">
        <v>315</v>
      </c>
      <c r="U47" s="213"/>
      <c r="V47" s="213"/>
      <c r="W47" s="213"/>
      <c r="X47" s="213"/>
      <c r="Y47" s="213"/>
      <c r="Z47" s="211" t="s">
        <v>12</v>
      </c>
      <c r="AA47" s="212" t="s">
        <v>555</v>
      </c>
      <c r="AB47" s="215">
        <v>737</v>
      </c>
      <c r="AC47" s="215">
        <v>1329</v>
      </c>
      <c r="AD47" s="127">
        <f t="shared" si="0"/>
        <v>21.3</v>
      </c>
      <c r="AE47" s="127">
        <f t="shared" si="1"/>
        <v>1222.8485714285714</v>
      </c>
      <c r="AF47" s="141">
        <f t="shared" si="2"/>
        <v>28.380809523809525</v>
      </c>
      <c r="AG47" s="142">
        <f t="shared" si="3"/>
        <v>28</v>
      </c>
      <c r="AH47" s="141">
        <f t="shared" si="4"/>
        <v>28.228485714285714</v>
      </c>
      <c r="AI47" s="45"/>
      <c r="AJ47" s="45" t="s">
        <v>65</v>
      </c>
      <c r="AK47" s="45">
        <v>50</v>
      </c>
      <c r="AL47" s="45">
        <v>15</v>
      </c>
      <c r="AN47" s="44" t="s">
        <v>1081</v>
      </c>
    </row>
    <row r="48" spans="1:40" s="44" customFormat="1" ht="12.95" customHeight="1">
      <c r="A48" s="216">
        <v>400</v>
      </c>
      <c r="B48" s="210">
        <v>42815</v>
      </c>
      <c r="C48" s="211" t="s">
        <v>1048</v>
      </c>
      <c r="D48" s="211"/>
      <c r="E48" s="211"/>
      <c r="F48" s="211"/>
      <c r="G48" s="212" t="s">
        <v>552</v>
      </c>
      <c r="H48" s="212" t="s">
        <v>610</v>
      </c>
      <c r="I48" s="213">
        <v>300</v>
      </c>
      <c r="J48" s="210">
        <v>42822</v>
      </c>
      <c r="K48" s="212" t="s">
        <v>10</v>
      </c>
      <c r="L48" s="212" t="s">
        <v>60</v>
      </c>
      <c r="M48" s="212" t="s">
        <v>64</v>
      </c>
      <c r="N48" s="212" t="s">
        <v>611</v>
      </c>
      <c r="O48" s="212"/>
      <c r="P48" s="45"/>
      <c r="Q48" s="214"/>
      <c r="R48" s="214"/>
      <c r="S48" s="210">
        <v>42818</v>
      </c>
      <c r="T48" s="213">
        <v>315</v>
      </c>
      <c r="U48" s="213"/>
      <c r="V48" s="213"/>
      <c r="W48" s="213"/>
      <c r="X48" s="213"/>
      <c r="Y48" s="213"/>
      <c r="Z48" s="211" t="s">
        <v>12</v>
      </c>
      <c r="AA48" s="212" t="s">
        <v>555</v>
      </c>
      <c r="AB48" s="215">
        <v>545</v>
      </c>
      <c r="AC48" s="215">
        <v>1351</v>
      </c>
      <c r="AD48" s="127">
        <f t="shared" si="0"/>
        <v>21.3</v>
      </c>
      <c r="AE48" s="127">
        <f t="shared" si="1"/>
        <v>1244.1485714285714</v>
      </c>
      <c r="AF48" s="141">
        <f t="shared" si="2"/>
        <v>28.735809523809522</v>
      </c>
      <c r="AG48" s="142">
        <f t="shared" si="3"/>
        <v>28</v>
      </c>
      <c r="AH48" s="141">
        <f t="shared" si="4"/>
        <v>28.441485714285712</v>
      </c>
      <c r="AI48" s="45"/>
      <c r="AJ48" s="45" t="s">
        <v>65</v>
      </c>
      <c r="AK48" s="45">
        <v>50</v>
      </c>
      <c r="AL48" s="45">
        <v>15</v>
      </c>
      <c r="AN48" s="44" t="s">
        <v>1081</v>
      </c>
    </row>
    <row r="49" spans="1:186" s="44" customFormat="1" ht="12.95" customHeight="1">
      <c r="A49" s="216">
        <v>410</v>
      </c>
      <c r="B49" s="210">
        <v>42815</v>
      </c>
      <c r="C49" s="211" t="s">
        <v>1049</v>
      </c>
      <c r="D49" s="211"/>
      <c r="E49" s="211"/>
      <c r="F49" s="211"/>
      <c r="G49" s="212" t="s">
        <v>552</v>
      </c>
      <c r="H49" s="212" t="s">
        <v>553</v>
      </c>
      <c r="I49" s="213">
        <v>300</v>
      </c>
      <c r="J49" s="210">
        <v>42822</v>
      </c>
      <c r="K49" s="212" t="s">
        <v>10</v>
      </c>
      <c r="L49" s="212" t="s">
        <v>60</v>
      </c>
      <c r="M49" s="212" t="s">
        <v>64</v>
      </c>
      <c r="N49" s="212" t="s">
        <v>554</v>
      </c>
      <c r="O49" s="212"/>
      <c r="P49" s="45"/>
      <c r="Q49" s="214"/>
      <c r="R49" s="214"/>
      <c r="S49" s="210">
        <v>42818</v>
      </c>
      <c r="T49" s="213">
        <v>315</v>
      </c>
      <c r="U49" s="213"/>
      <c r="V49" s="213"/>
      <c r="W49" s="213"/>
      <c r="X49" s="213"/>
      <c r="Y49" s="213"/>
      <c r="Z49" s="211" t="s">
        <v>12</v>
      </c>
      <c r="AA49" s="212" t="s">
        <v>555</v>
      </c>
      <c r="AB49" s="215">
        <v>380</v>
      </c>
      <c r="AC49" s="215">
        <v>1145</v>
      </c>
      <c r="AD49" s="127">
        <f t="shared" si="0"/>
        <v>21.3</v>
      </c>
      <c r="AE49" s="127">
        <f t="shared" si="1"/>
        <v>1265.4485714285713</v>
      </c>
      <c r="AF49" s="141">
        <f t="shared" si="2"/>
        <v>29.090809523809522</v>
      </c>
      <c r="AG49" s="142">
        <f t="shared" si="3"/>
        <v>29</v>
      </c>
      <c r="AH49" s="141">
        <f t="shared" si="4"/>
        <v>29.054485714285715</v>
      </c>
      <c r="AI49" s="45"/>
      <c r="AJ49" s="45" t="s">
        <v>65</v>
      </c>
      <c r="AK49" s="45">
        <v>50</v>
      </c>
      <c r="AL49" s="45">
        <v>15</v>
      </c>
      <c r="AN49" s="44" t="s">
        <v>1081</v>
      </c>
    </row>
    <row r="50" spans="1:186" s="44" customFormat="1" ht="12.95" customHeight="1">
      <c r="A50" s="216">
        <v>420</v>
      </c>
      <c r="B50" s="210">
        <v>42815</v>
      </c>
      <c r="C50" s="211" t="s">
        <v>1050</v>
      </c>
      <c r="D50" s="211"/>
      <c r="E50" s="211"/>
      <c r="F50" s="211"/>
      <c r="G50" s="212" t="s">
        <v>552</v>
      </c>
      <c r="H50" s="212" t="s">
        <v>556</v>
      </c>
      <c r="I50" s="213">
        <v>300</v>
      </c>
      <c r="J50" s="210">
        <v>42822</v>
      </c>
      <c r="K50" s="212" t="s">
        <v>10</v>
      </c>
      <c r="L50" s="212" t="s">
        <v>60</v>
      </c>
      <c r="M50" s="212" t="s">
        <v>64</v>
      </c>
      <c r="N50" s="212" t="s">
        <v>557</v>
      </c>
      <c r="O50" s="212"/>
      <c r="P50" s="45"/>
      <c r="Q50" s="214"/>
      <c r="R50" s="214"/>
      <c r="S50" s="210">
        <v>42818</v>
      </c>
      <c r="T50" s="213">
        <v>315</v>
      </c>
      <c r="U50" s="213"/>
      <c r="V50" s="213"/>
      <c r="W50" s="213"/>
      <c r="X50" s="213"/>
      <c r="Y50" s="213"/>
      <c r="Z50" s="211" t="s">
        <v>12</v>
      </c>
      <c r="AA50" s="212" t="s">
        <v>555</v>
      </c>
      <c r="AB50" s="215">
        <v>719</v>
      </c>
      <c r="AC50" s="215">
        <v>1465</v>
      </c>
      <c r="AD50" s="127">
        <f t="shared" si="0"/>
        <v>21.3</v>
      </c>
      <c r="AE50" s="127">
        <f t="shared" si="1"/>
        <v>1286.7485714285713</v>
      </c>
      <c r="AF50" s="141">
        <f t="shared" si="2"/>
        <v>29.445809523809523</v>
      </c>
      <c r="AG50" s="142">
        <f t="shared" si="3"/>
        <v>29</v>
      </c>
      <c r="AH50" s="141">
        <f t="shared" si="4"/>
        <v>29.267485714285712</v>
      </c>
      <c r="AI50" s="45"/>
      <c r="AJ50" s="45" t="s">
        <v>65</v>
      </c>
      <c r="AK50" s="45">
        <v>50</v>
      </c>
      <c r="AL50" s="45">
        <v>15</v>
      </c>
      <c r="AN50" s="44" t="s">
        <v>1081</v>
      </c>
    </row>
    <row r="51" spans="1:186" s="44" customFormat="1" ht="12.95" customHeight="1">
      <c r="A51" s="216">
        <v>430</v>
      </c>
      <c r="B51" s="210">
        <v>42815</v>
      </c>
      <c r="C51" s="211" t="s">
        <v>1051</v>
      </c>
      <c r="D51" s="211"/>
      <c r="E51" s="211"/>
      <c r="F51" s="211"/>
      <c r="G51" s="212" t="s">
        <v>552</v>
      </c>
      <c r="H51" s="212" t="s">
        <v>1042</v>
      </c>
      <c r="I51" s="213">
        <v>300</v>
      </c>
      <c r="J51" s="210">
        <v>42822</v>
      </c>
      <c r="K51" s="212" t="s">
        <v>10</v>
      </c>
      <c r="L51" s="212" t="s">
        <v>60</v>
      </c>
      <c r="M51" s="212" t="s">
        <v>64</v>
      </c>
      <c r="N51" s="212" t="s">
        <v>1043</v>
      </c>
      <c r="O51" s="212"/>
      <c r="P51" s="45"/>
      <c r="Q51" s="214"/>
      <c r="R51" s="214"/>
      <c r="S51" s="210">
        <v>42818</v>
      </c>
      <c r="T51" s="213">
        <v>315</v>
      </c>
      <c r="U51" s="213"/>
      <c r="V51" s="213"/>
      <c r="W51" s="213"/>
      <c r="X51" s="213"/>
      <c r="Y51" s="213"/>
      <c r="Z51" s="211" t="s">
        <v>12</v>
      </c>
      <c r="AA51" s="212" t="s">
        <v>555</v>
      </c>
      <c r="AB51" s="215">
        <v>846</v>
      </c>
      <c r="AC51" s="215">
        <v>1459</v>
      </c>
      <c r="AD51" s="127">
        <f t="shared" si="0"/>
        <v>21.3</v>
      </c>
      <c r="AE51" s="127">
        <f t="shared" si="1"/>
        <v>1308.0485714285712</v>
      </c>
      <c r="AF51" s="141">
        <f t="shared" si="2"/>
        <v>29.800809523809519</v>
      </c>
      <c r="AG51" s="142">
        <f t="shared" si="3"/>
        <v>29</v>
      </c>
      <c r="AH51" s="141">
        <f t="shared" si="4"/>
        <v>29.480485714285713</v>
      </c>
      <c r="AI51" s="45"/>
      <c r="AJ51" s="45" t="s">
        <v>65</v>
      </c>
      <c r="AK51" s="45">
        <v>50</v>
      </c>
      <c r="AL51" s="45">
        <v>15</v>
      </c>
      <c r="AN51" s="44" t="s">
        <v>1081</v>
      </c>
    </row>
    <row r="52" spans="1:186" s="44" customFormat="1" ht="12.95" customHeight="1">
      <c r="A52" s="216">
        <v>440</v>
      </c>
      <c r="B52" s="210">
        <v>42815</v>
      </c>
      <c r="C52" s="211" t="s">
        <v>1052</v>
      </c>
      <c r="D52" s="211"/>
      <c r="E52" s="211"/>
      <c r="F52" s="211"/>
      <c r="G52" s="212" t="s">
        <v>552</v>
      </c>
      <c r="H52" s="212" t="s">
        <v>558</v>
      </c>
      <c r="I52" s="213">
        <v>300</v>
      </c>
      <c r="J52" s="210">
        <v>42822</v>
      </c>
      <c r="K52" s="212" t="s">
        <v>10</v>
      </c>
      <c r="L52" s="212" t="s">
        <v>60</v>
      </c>
      <c r="M52" s="212" t="s">
        <v>64</v>
      </c>
      <c r="N52" s="212" t="s">
        <v>559</v>
      </c>
      <c r="O52" s="212"/>
      <c r="P52" s="45"/>
      <c r="Q52" s="214"/>
      <c r="R52" s="214"/>
      <c r="S52" s="210">
        <v>42818</v>
      </c>
      <c r="T52" s="213">
        <v>315</v>
      </c>
      <c r="U52" s="213"/>
      <c r="V52" s="213"/>
      <c r="W52" s="213"/>
      <c r="X52" s="213"/>
      <c r="Y52" s="213"/>
      <c r="Z52" s="211" t="s">
        <v>12</v>
      </c>
      <c r="AA52" s="212" t="s">
        <v>555</v>
      </c>
      <c r="AB52" s="215">
        <v>545</v>
      </c>
      <c r="AC52" s="215">
        <v>1521</v>
      </c>
      <c r="AD52" s="127">
        <f t="shared" si="0"/>
        <v>21.3</v>
      </c>
      <c r="AE52" s="127">
        <f t="shared" si="1"/>
        <v>1329.3485714285712</v>
      </c>
      <c r="AF52" s="141">
        <f t="shared" si="2"/>
        <v>30.15580952380952</v>
      </c>
      <c r="AG52" s="142">
        <f t="shared" si="3"/>
        <v>30</v>
      </c>
      <c r="AH52" s="141">
        <f t="shared" si="4"/>
        <v>30.093485714285713</v>
      </c>
      <c r="AI52" s="45"/>
      <c r="AJ52" s="45" t="s">
        <v>65</v>
      </c>
      <c r="AK52" s="45">
        <v>50</v>
      </c>
      <c r="AL52" s="45">
        <v>15</v>
      </c>
      <c r="AN52" s="44" t="s">
        <v>1081</v>
      </c>
    </row>
    <row r="53" spans="1:186" s="44" customFormat="1" ht="12.95" customHeight="1">
      <c r="A53" s="216">
        <v>450</v>
      </c>
      <c r="B53" s="210">
        <v>42816</v>
      </c>
      <c r="C53" s="211" t="s">
        <v>1084</v>
      </c>
      <c r="D53" s="211"/>
      <c r="E53" s="211"/>
      <c r="F53" s="211"/>
      <c r="G53" s="212" t="s">
        <v>374</v>
      </c>
      <c r="H53" s="212" t="s">
        <v>375</v>
      </c>
      <c r="I53" s="213">
        <v>1805</v>
      </c>
      <c r="J53" s="210">
        <v>42822</v>
      </c>
      <c r="K53" s="212" t="s">
        <v>10</v>
      </c>
      <c r="L53" s="212" t="s">
        <v>64</v>
      </c>
      <c r="M53" s="212" t="s">
        <v>64</v>
      </c>
      <c r="N53" s="212" t="s">
        <v>376</v>
      </c>
      <c r="O53" s="212"/>
      <c r="P53" s="45"/>
      <c r="Q53" s="214"/>
      <c r="R53" s="214"/>
      <c r="S53" s="210">
        <v>42818</v>
      </c>
      <c r="T53" s="213">
        <v>1815</v>
      </c>
      <c r="U53" s="213"/>
      <c r="V53" s="213"/>
      <c r="W53" s="213"/>
      <c r="X53" s="213"/>
      <c r="Y53" s="213"/>
      <c r="Z53" s="211" t="s">
        <v>11</v>
      </c>
      <c r="AA53" s="212" t="s">
        <v>245</v>
      </c>
      <c r="AB53" s="215">
        <v>426</v>
      </c>
      <c r="AC53" s="215">
        <v>1547</v>
      </c>
      <c r="AD53" s="127">
        <f t="shared" si="0"/>
        <v>51.3</v>
      </c>
      <c r="AE53" s="127">
        <f t="shared" si="1"/>
        <v>1380.6485714285711</v>
      </c>
      <c r="AF53" s="141">
        <f t="shared" si="2"/>
        <v>31.01080952380952</v>
      </c>
      <c r="AG53" s="142">
        <f t="shared" si="3"/>
        <v>31</v>
      </c>
      <c r="AH53" s="141">
        <f t="shared" si="4"/>
        <v>31.006485714285713</v>
      </c>
      <c r="AI53" s="45"/>
      <c r="AJ53" s="45" t="s">
        <v>2</v>
      </c>
      <c r="AK53" s="45">
        <v>50</v>
      </c>
      <c r="AL53" s="45">
        <v>15</v>
      </c>
      <c r="AN53" s="44" t="s">
        <v>713</v>
      </c>
    </row>
    <row r="54" spans="1:186" s="9" customFormat="1" ht="12.75" customHeight="1">
      <c r="A54" s="3"/>
      <c r="B54" s="4"/>
      <c r="C54" s="14"/>
      <c r="D54" s="5"/>
      <c r="E54" s="3"/>
      <c r="F54" s="3"/>
      <c r="G54" s="1"/>
      <c r="H54" s="1"/>
      <c r="I54" s="3">
        <f>SUM(I8:I53)</f>
        <v>22630</v>
      </c>
      <c r="J54" s="4"/>
      <c r="K54" s="1"/>
      <c r="L54" s="1"/>
      <c r="M54" s="1"/>
      <c r="N54" s="14"/>
      <c r="O54" s="1"/>
      <c r="P54" s="1"/>
      <c r="Q54" s="1"/>
      <c r="R54" s="1"/>
      <c r="S54" s="4"/>
      <c r="T54" s="3">
        <f>SUM(T8:T53)</f>
        <v>27716</v>
      </c>
      <c r="U54" s="3"/>
      <c r="V54" s="3"/>
      <c r="W54" s="3"/>
      <c r="X54" s="3"/>
      <c r="Y54" s="12"/>
      <c r="Z54" s="3"/>
      <c r="AA54" s="6"/>
      <c r="AB54" s="14"/>
      <c r="AC54" s="7"/>
      <c r="AD54" s="11">
        <f>SUM(AD7:AD53)</f>
        <v>1380.6485714285711</v>
      </c>
      <c r="AE54" s="11"/>
      <c r="AF54" s="146"/>
      <c r="AG54" s="147"/>
      <c r="AH54" s="11">
        <f>AD54/60</f>
        <v>23.01080952380952</v>
      </c>
      <c r="AI54" s="8"/>
      <c r="AJ54" s="43"/>
      <c r="AK54" s="2"/>
      <c r="AL54" s="2"/>
      <c r="GD54" s="10"/>
    </row>
    <row r="55" spans="1:186" ht="12.75" customHeight="1" thickBot="1">
      <c r="A55" s="148" t="s">
        <v>3</v>
      </c>
      <c r="B55" s="149"/>
      <c r="C55" s="149"/>
      <c r="D55" s="150"/>
      <c r="E55" s="150"/>
      <c r="F55" s="151"/>
      <c r="G55" s="149"/>
      <c r="H55" s="152"/>
      <c r="I55" s="152"/>
      <c r="J55" s="153"/>
      <c r="K55" s="153" t="s">
        <v>4</v>
      </c>
      <c r="L55" s="154"/>
      <c r="M55" s="155"/>
      <c r="N55" s="155"/>
      <c r="O55" s="155"/>
      <c r="P55" s="155"/>
      <c r="Q55" s="155"/>
      <c r="R55" s="155"/>
      <c r="S55" s="156"/>
      <c r="T55" s="157"/>
      <c r="U55" s="40"/>
      <c r="V55" s="40"/>
      <c r="W55" s="158"/>
      <c r="X55" s="159"/>
      <c r="Y55" s="160"/>
      <c r="Z55" s="161"/>
      <c r="AA55" s="155"/>
      <c r="AB55" s="155"/>
      <c r="AC55" s="155"/>
      <c r="AD55" s="162"/>
      <c r="AE55" s="163"/>
      <c r="AF55" s="163"/>
      <c r="AG55" s="164"/>
      <c r="AH55" s="165"/>
      <c r="AI55" s="166"/>
      <c r="AJ55" s="167"/>
      <c r="AK55" s="168"/>
      <c r="AL55" s="55"/>
      <c r="AM55" s="42"/>
      <c r="AN55" s="42"/>
      <c r="AO55" s="42"/>
      <c r="AP55" s="42"/>
      <c r="AQ55" s="42"/>
      <c r="AR55" s="42"/>
      <c r="AS55" s="42"/>
      <c r="AT55" s="42"/>
      <c r="AU55" s="42"/>
    </row>
    <row r="56" spans="1:186" s="169" customFormat="1" ht="18" customHeight="1" thickBot="1">
      <c r="A56" s="1516" t="s">
        <v>5</v>
      </c>
      <c r="B56" s="1517"/>
      <c r="C56" s="1517"/>
      <c r="D56" s="1517"/>
      <c r="E56" s="1517"/>
      <c r="F56" s="1517"/>
      <c r="G56" s="1517"/>
      <c r="H56" s="1517"/>
      <c r="I56" s="1517"/>
      <c r="J56" s="1517"/>
      <c r="K56" s="1517"/>
      <c r="L56" s="1517"/>
      <c r="M56" s="1517"/>
      <c r="N56" s="1517"/>
      <c r="O56" s="1517"/>
      <c r="P56" s="1517"/>
      <c r="Q56" s="1517"/>
      <c r="R56" s="1517"/>
      <c r="S56" s="1517"/>
      <c r="T56" s="1517"/>
      <c r="U56" s="1517"/>
      <c r="V56" s="1517"/>
      <c r="W56" s="1517"/>
      <c r="X56" s="1517"/>
      <c r="Y56" s="1517"/>
      <c r="Z56" s="1517"/>
      <c r="AA56" s="1517"/>
      <c r="AB56" s="1517"/>
      <c r="AC56" s="1517"/>
      <c r="AD56" s="1517"/>
      <c r="AE56" s="1517"/>
      <c r="AF56" s="1517"/>
      <c r="AG56" s="1517"/>
      <c r="AH56" s="1517"/>
      <c r="AI56" s="1517"/>
      <c r="AJ56" s="1517"/>
      <c r="AK56" s="1517"/>
      <c r="AL56" s="1518"/>
    </row>
    <row r="57" spans="1:186" ht="14.25" customHeight="1">
      <c r="T57" s="42"/>
      <c r="U57" s="42"/>
      <c r="V57" s="42"/>
      <c r="W57" s="176"/>
      <c r="X57" s="176"/>
      <c r="Y57" s="177"/>
      <c r="AB57" s="178" t="s">
        <v>297</v>
      </c>
    </row>
    <row r="58" spans="1:186" ht="12.75" customHeight="1">
      <c r="H58" s="78" t="s">
        <v>592</v>
      </c>
      <c r="S58" s="78" t="s">
        <v>594</v>
      </c>
      <c r="Y58" s="35"/>
      <c r="AO58" s="42"/>
      <c r="AP58" s="42"/>
    </row>
    <row r="59" spans="1:186" s="199" customFormat="1" ht="16.5" customHeight="1">
      <c r="H59" s="1515"/>
      <c r="I59" s="1515"/>
      <c r="S59" s="1515" t="s">
        <v>61</v>
      </c>
      <c r="T59" s="1515"/>
      <c r="U59" s="1515"/>
      <c r="V59" s="1515"/>
      <c r="W59" s="1515"/>
      <c r="X59" s="1515"/>
      <c r="Y59" s="1515"/>
      <c r="Z59" s="1515"/>
      <c r="AA59" s="200"/>
      <c r="AB59" s="200"/>
      <c r="AC59" s="200"/>
      <c r="AN59" s="201"/>
      <c r="AO59" s="201"/>
    </row>
    <row r="60" spans="1:186" ht="15" customHeight="1">
      <c r="A60" s="78"/>
      <c r="B60" s="78"/>
      <c r="H60" s="78" t="s">
        <v>593</v>
      </c>
      <c r="N60" s="78"/>
      <c r="T60" s="78"/>
      <c r="U60" s="78"/>
      <c r="Y60" s="35"/>
      <c r="AO60" s="42"/>
      <c r="AP60" s="42"/>
    </row>
  </sheetData>
  <mergeCells count="10">
    <mergeCell ref="S59:Z59"/>
    <mergeCell ref="A56:AL56"/>
    <mergeCell ref="H59:I59"/>
    <mergeCell ref="A2:AC2"/>
    <mergeCell ref="D4:E5"/>
    <mergeCell ref="G4:G5"/>
    <mergeCell ref="H4:H5"/>
    <mergeCell ref="K4:M4"/>
    <mergeCell ref="P4:R4"/>
    <mergeCell ref="AB4:AC4"/>
  </mergeCells>
  <conditionalFormatting sqref="C61:C65536 C54:C56">
    <cfRule type="duplicateValues" dxfId="3774" priority="299" stopIfTrue="1"/>
  </conditionalFormatting>
  <conditionalFormatting sqref="C61:C65536 C54:C56 C1:C7">
    <cfRule type="duplicateValues" dxfId="3773" priority="300" stopIfTrue="1"/>
  </conditionalFormatting>
  <conditionalFormatting sqref="C61:C65536 C54:C56 C1:C7">
    <cfRule type="duplicateValues" dxfId="3772" priority="301" stopIfTrue="1"/>
    <cfRule type="duplicateValues" dxfId="3771" priority="302" stopIfTrue="1"/>
  </conditionalFormatting>
  <conditionalFormatting sqref="C36:AC36 AR36:AU36 BJ36 BA36:BB36 AI36:AL36">
    <cfRule type="duplicateValues" dxfId="3770" priority="233" stopIfTrue="1"/>
  </conditionalFormatting>
  <conditionalFormatting sqref="C36:AC36 AR36:AU36 BJ36 BA36:BB36 AI36:AL36">
    <cfRule type="duplicateValues" dxfId="3769" priority="234" stopIfTrue="1"/>
    <cfRule type="duplicateValues" dxfId="3768" priority="235" stopIfTrue="1"/>
  </conditionalFormatting>
  <conditionalFormatting sqref="BK36">
    <cfRule type="duplicateValues" dxfId="3767" priority="236" stopIfTrue="1"/>
  </conditionalFormatting>
  <conditionalFormatting sqref="BK36">
    <cfRule type="duplicateValues" dxfId="3766" priority="237" stopIfTrue="1"/>
    <cfRule type="duplicateValues" dxfId="3765" priority="238" stopIfTrue="1"/>
  </conditionalFormatting>
  <conditionalFormatting sqref="C58:C60">
    <cfRule type="duplicateValues" dxfId="3764" priority="227" stopIfTrue="1"/>
    <cfRule type="duplicateValues" dxfId="3763" priority="228" stopIfTrue="1"/>
  </conditionalFormatting>
  <conditionalFormatting sqref="C58:C60">
    <cfRule type="duplicateValues" dxfId="3762" priority="229" stopIfTrue="1"/>
  </conditionalFormatting>
  <conditionalFormatting sqref="C58:C60">
    <cfRule type="duplicateValues" dxfId="3761" priority="230" stopIfTrue="1"/>
  </conditionalFormatting>
  <conditionalFormatting sqref="C58:C60">
    <cfRule type="duplicateValues" dxfId="3760" priority="231" stopIfTrue="1"/>
    <cfRule type="duplicateValues" dxfId="3759" priority="232" stopIfTrue="1"/>
  </conditionalFormatting>
  <conditionalFormatting sqref="C14">
    <cfRule type="duplicateValues" dxfId="3758" priority="200" stopIfTrue="1"/>
  </conditionalFormatting>
  <conditionalFormatting sqref="C14">
    <cfRule type="duplicateValues" dxfId="3757" priority="201" stopIfTrue="1"/>
    <cfRule type="duplicateValues" dxfId="3756" priority="202" stopIfTrue="1"/>
  </conditionalFormatting>
  <conditionalFormatting sqref="AJ14">
    <cfRule type="duplicateValues" dxfId="3755" priority="197" stopIfTrue="1"/>
  </conditionalFormatting>
  <conditionalFormatting sqref="AJ14">
    <cfRule type="duplicateValues" dxfId="3754" priority="198" stopIfTrue="1"/>
    <cfRule type="duplicateValues" dxfId="3753" priority="199" stopIfTrue="1"/>
  </conditionalFormatting>
  <conditionalFormatting sqref="C38:F38">
    <cfRule type="duplicateValues" dxfId="3752" priority="167" stopIfTrue="1"/>
  </conditionalFormatting>
  <conditionalFormatting sqref="C38:F38">
    <cfRule type="duplicateValues" dxfId="3751" priority="168" stopIfTrue="1"/>
    <cfRule type="duplicateValues" dxfId="3750" priority="169" stopIfTrue="1"/>
  </conditionalFormatting>
  <conditionalFormatting sqref="C37:F37">
    <cfRule type="duplicateValues" dxfId="3749" priority="170" stopIfTrue="1"/>
  </conditionalFormatting>
  <conditionalFormatting sqref="C37:F37">
    <cfRule type="duplicateValues" dxfId="3748" priority="171" stopIfTrue="1"/>
    <cfRule type="duplicateValues" dxfId="3747" priority="172" stopIfTrue="1"/>
  </conditionalFormatting>
  <conditionalFormatting sqref="BJ41:BK52 BS41:BS52 AR41:AU52 BA41:BD52 C41:AC52 AI41:AL52">
    <cfRule type="duplicateValues" dxfId="3746" priority="155" stopIfTrue="1"/>
  </conditionalFormatting>
  <conditionalFormatting sqref="BJ41:BK52 BS41:BS52 AR41:AU52 BA41:BD52 C41:AC52 AI41:AL52">
    <cfRule type="duplicateValues" dxfId="3745" priority="156" stopIfTrue="1"/>
    <cfRule type="duplicateValues" dxfId="3744" priority="157" stopIfTrue="1"/>
  </conditionalFormatting>
  <conditionalFormatting sqref="BT41:BT52">
    <cfRule type="duplicateValues" dxfId="3743" priority="158" stopIfTrue="1"/>
  </conditionalFormatting>
  <conditionalFormatting sqref="BT41:BT52">
    <cfRule type="duplicateValues" dxfId="3742" priority="159" stopIfTrue="1"/>
    <cfRule type="duplicateValues" dxfId="3741" priority="160" stopIfTrue="1"/>
  </conditionalFormatting>
  <conditionalFormatting sqref="AT35:AU35 AK35:AL35">
    <cfRule type="duplicateValues" dxfId="3740" priority="140" stopIfTrue="1"/>
  </conditionalFormatting>
  <conditionalFormatting sqref="AT35:AU35 AK35:AL35">
    <cfRule type="duplicateValues" dxfId="3739" priority="141" stopIfTrue="1"/>
    <cfRule type="duplicateValues" dxfId="3738" priority="142" stopIfTrue="1"/>
  </conditionalFormatting>
  <conditionalFormatting sqref="AS35">
    <cfRule type="duplicateValues" dxfId="3737" priority="143" stopIfTrue="1"/>
  </conditionalFormatting>
  <conditionalFormatting sqref="AS35">
    <cfRule type="duplicateValues" dxfId="3736" priority="144" stopIfTrue="1"/>
    <cfRule type="duplicateValues" dxfId="3735" priority="145" stopIfTrue="1"/>
  </conditionalFormatting>
  <conditionalFormatting sqref="C35:P35">
    <cfRule type="duplicateValues" dxfId="3734" priority="146" stopIfTrue="1"/>
  </conditionalFormatting>
  <conditionalFormatting sqref="C35:P35">
    <cfRule type="duplicateValues" dxfId="3733" priority="147" stopIfTrue="1"/>
    <cfRule type="duplicateValues" dxfId="3732" priority="148" stopIfTrue="1"/>
  </conditionalFormatting>
  <conditionalFormatting sqref="BJ53:BK53 BS53 BA53:BD53 AR53:AU53 C53:AC53 AI53:AL53">
    <cfRule type="duplicateValues" dxfId="3731" priority="134" stopIfTrue="1"/>
  </conditionalFormatting>
  <conditionalFormatting sqref="BJ53:BK53 BS53 BA53:BD53 AR53:AU53 C53:AC53 AI53:AL53">
    <cfRule type="duplicateValues" dxfId="3730" priority="135" stopIfTrue="1"/>
    <cfRule type="duplicateValues" dxfId="3729" priority="136" stopIfTrue="1"/>
  </conditionalFormatting>
  <conditionalFormatting sqref="BT53">
    <cfRule type="duplicateValues" dxfId="3728" priority="137" stopIfTrue="1"/>
  </conditionalFormatting>
  <conditionalFormatting sqref="BT53">
    <cfRule type="duplicateValues" dxfId="3727" priority="138" stopIfTrue="1"/>
    <cfRule type="duplicateValues" dxfId="3726" priority="139" stopIfTrue="1"/>
  </conditionalFormatting>
  <conditionalFormatting sqref="BS29:BS32 BJ29:BK32 BA29:BD32 C29:AC32 AR29:AU32 AI29:AL32">
    <cfRule type="duplicateValues" dxfId="3725" priority="116" stopIfTrue="1"/>
  </conditionalFormatting>
  <conditionalFormatting sqref="BS29:BS32 BJ29:BK32 BA29:BD32 C29:AC32 AR29:AU32 AI29:AL32">
    <cfRule type="duplicateValues" dxfId="3724" priority="117" stopIfTrue="1"/>
    <cfRule type="duplicateValues" dxfId="3723" priority="118" stopIfTrue="1"/>
  </conditionalFormatting>
  <conditionalFormatting sqref="BT29:BT32">
    <cfRule type="duplicateValues" dxfId="3722" priority="119" stopIfTrue="1"/>
  </conditionalFormatting>
  <conditionalFormatting sqref="BT29:BT32">
    <cfRule type="duplicateValues" dxfId="3721" priority="120" stopIfTrue="1"/>
    <cfRule type="duplicateValues" dxfId="3720" priority="121" stopIfTrue="1"/>
  </conditionalFormatting>
  <conditionalFormatting sqref="BA26:BD26 BS26 BJ26:BK26 C26:AC26 AR26:AU26 AI26:AL26">
    <cfRule type="duplicateValues" dxfId="3719" priority="110" stopIfTrue="1"/>
  </conditionalFormatting>
  <conditionalFormatting sqref="BA26:BD26 BS26 BJ26:BK26 C26:AC26 AR26:AU26 AI26:AL26">
    <cfRule type="duplicateValues" dxfId="3718" priority="111" stopIfTrue="1"/>
    <cfRule type="duplicateValues" dxfId="3717" priority="112" stopIfTrue="1"/>
  </conditionalFormatting>
  <conditionalFormatting sqref="BT26">
    <cfRule type="duplicateValues" dxfId="3716" priority="113" stopIfTrue="1"/>
  </conditionalFormatting>
  <conditionalFormatting sqref="BT26">
    <cfRule type="duplicateValues" dxfId="3715" priority="114" stopIfTrue="1"/>
    <cfRule type="duplicateValues" dxfId="3714" priority="115" stopIfTrue="1"/>
  </conditionalFormatting>
  <conditionalFormatting sqref="C21:AC21 BA21:BD21 AR21:AU21 BS21 BJ21:BK21 AI21:AL21">
    <cfRule type="duplicateValues" dxfId="3713" priority="104" stopIfTrue="1"/>
  </conditionalFormatting>
  <conditionalFormatting sqref="C21:AC21 BA21:BD21 AR21:AU21 BS21 BJ21:BK21 AI21:AL21">
    <cfRule type="duplicateValues" dxfId="3712" priority="105" stopIfTrue="1"/>
    <cfRule type="duplicateValues" dxfId="3711" priority="106" stopIfTrue="1"/>
  </conditionalFormatting>
  <conditionalFormatting sqref="BT21">
    <cfRule type="duplicateValues" dxfId="3710" priority="107" stopIfTrue="1"/>
  </conditionalFormatting>
  <conditionalFormatting sqref="BT21">
    <cfRule type="duplicateValues" dxfId="3709" priority="108" stopIfTrue="1"/>
    <cfRule type="duplicateValues" dxfId="3708" priority="109" stopIfTrue="1"/>
  </conditionalFormatting>
  <conditionalFormatting sqref="BJ27:BK28 BS27:BS28 BA27:BD28 AR27:AU28 C27:AC28 AI27:AL28">
    <cfRule type="duplicateValues" dxfId="3707" priority="122" stopIfTrue="1"/>
  </conditionalFormatting>
  <conditionalFormatting sqref="BJ27:BK28 BS27:BS28 BA27:BD28 AR27:AU28 C27:AC28 AI27:AL28">
    <cfRule type="duplicateValues" dxfId="3706" priority="123" stopIfTrue="1"/>
    <cfRule type="duplicateValues" dxfId="3705" priority="124" stopIfTrue="1"/>
  </conditionalFormatting>
  <conditionalFormatting sqref="BT27:BT28">
    <cfRule type="duplicateValues" dxfId="3704" priority="125" stopIfTrue="1"/>
  </conditionalFormatting>
  <conditionalFormatting sqref="BT27:BT28">
    <cfRule type="duplicateValues" dxfId="3703" priority="126" stopIfTrue="1"/>
    <cfRule type="duplicateValues" dxfId="3702" priority="127" stopIfTrue="1"/>
  </conditionalFormatting>
  <conditionalFormatting sqref="C22:AC22 AR22:AU22 BA22:BD22 BS22 BJ22:BK22 AI22:AL22">
    <cfRule type="duplicateValues" dxfId="3701" priority="128" stopIfTrue="1"/>
  </conditionalFormatting>
  <conditionalFormatting sqref="C22:AC22 AR22:AU22 BA22:BD22 BS22 BJ22:BK22 AI22:AL22">
    <cfRule type="duplicateValues" dxfId="3700" priority="129" stopIfTrue="1"/>
    <cfRule type="duplicateValues" dxfId="3699" priority="130" stopIfTrue="1"/>
  </conditionalFormatting>
  <conditionalFormatting sqref="BT22">
    <cfRule type="duplicateValues" dxfId="3698" priority="131" stopIfTrue="1"/>
  </conditionalFormatting>
  <conditionalFormatting sqref="BT22">
    <cfRule type="duplicateValues" dxfId="3697" priority="132" stopIfTrue="1"/>
    <cfRule type="duplicateValues" dxfId="3696" priority="133" stopIfTrue="1"/>
  </conditionalFormatting>
  <conditionalFormatting sqref="C23:AC23 BA23:BD23 AR23:AU23 BS23 BJ23:BK23 AI23:AL23">
    <cfRule type="duplicateValues" dxfId="3695" priority="92" stopIfTrue="1"/>
  </conditionalFormatting>
  <conditionalFormatting sqref="C23:AC23 BA23:BD23 AR23:AU23 BS23 BJ23:BK23 AI23:AL23">
    <cfRule type="duplicateValues" dxfId="3694" priority="93" stopIfTrue="1"/>
    <cfRule type="duplicateValues" dxfId="3693" priority="94" stopIfTrue="1"/>
  </conditionalFormatting>
  <conditionalFormatting sqref="BT23">
    <cfRule type="duplicateValues" dxfId="3692" priority="95" stopIfTrue="1"/>
  </conditionalFormatting>
  <conditionalFormatting sqref="BT23">
    <cfRule type="duplicateValues" dxfId="3691" priority="96" stopIfTrue="1"/>
    <cfRule type="duplicateValues" dxfId="3690" priority="97" stopIfTrue="1"/>
  </conditionalFormatting>
  <conditionalFormatting sqref="BJ25:BK25 BS25 AR25:AU25 BA25:BD25 C25:AC25 AI25:AL25">
    <cfRule type="duplicateValues" dxfId="3689" priority="86" stopIfTrue="1"/>
  </conditionalFormatting>
  <conditionalFormatting sqref="BJ25:BK25 BS25 AR25:AU25 BA25:BD25 C25:AC25 AI25:AL25">
    <cfRule type="duplicateValues" dxfId="3688" priority="87" stopIfTrue="1"/>
    <cfRule type="duplicateValues" dxfId="3687" priority="88" stopIfTrue="1"/>
  </conditionalFormatting>
  <conditionalFormatting sqref="BT25">
    <cfRule type="duplicateValues" dxfId="3686" priority="89" stopIfTrue="1"/>
  </conditionalFormatting>
  <conditionalFormatting sqref="BT25">
    <cfRule type="duplicateValues" dxfId="3685" priority="90" stopIfTrue="1"/>
    <cfRule type="duplicateValues" dxfId="3684" priority="91" stopIfTrue="1"/>
  </conditionalFormatting>
  <conditionalFormatting sqref="BJ24:BK24 BS24 AR24:AU24 BA24:BD24 C24:AC24 AI24:AL24">
    <cfRule type="duplicateValues" dxfId="3683" priority="80" stopIfTrue="1"/>
  </conditionalFormatting>
  <conditionalFormatting sqref="BJ24:BK24 BS24 AR24:AU24 BA24:BD24 C24:AC24 AI24:AL24">
    <cfRule type="duplicateValues" dxfId="3682" priority="81" stopIfTrue="1"/>
    <cfRule type="duplicateValues" dxfId="3681" priority="82" stopIfTrue="1"/>
  </conditionalFormatting>
  <conditionalFormatting sqref="BT24">
    <cfRule type="duplicateValues" dxfId="3680" priority="83" stopIfTrue="1"/>
  </conditionalFormatting>
  <conditionalFormatting sqref="BT24">
    <cfRule type="duplicateValues" dxfId="3679" priority="84" stopIfTrue="1"/>
    <cfRule type="duplicateValues" dxfId="3678" priority="85" stopIfTrue="1"/>
  </conditionalFormatting>
  <conditionalFormatting sqref="C33:AC33 AR33:AU33 BA33:BD33 BS33 BJ33:BK33 AI33:AL33">
    <cfRule type="duplicateValues" dxfId="3677" priority="74" stopIfTrue="1"/>
  </conditionalFormatting>
  <conditionalFormatting sqref="C33:AC33 AR33:AU33 BA33:BD33 BS33 BJ33:BK33 AI33:AL33">
    <cfRule type="duplicateValues" dxfId="3676" priority="75" stopIfTrue="1"/>
    <cfRule type="duplicateValues" dxfId="3675" priority="76" stopIfTrue="1"/>
  </conditionalFormatting>
  <conditionalFormatting sqref="BT33">
    <cfRule type="duplicateValues" dxfId="3674" priority="77" stopIfTrue="1"/>
  </conditionalFormatting>
  <conditionalFormatting sqref="BT33">
    <cfRule type="duplicateValues" dxfId="3673" priority="78" stopIfTrue="1"/>
    <cfRule type="duplicateValues" dxfId="3672" priority="79" stopIfTrue="1"/>
  </conditionalFormatting>
  <conditionalFormatting sqref="AI39:AL40 BJ39:BK40 BS39:BS40 AR39:AU40 BA39:BD40 C39:AC40">
    <cfRule type="duplicateValues" dxfId="3671" priority="64653" stopIfTrue="1"/>
  </conditionalFormatting>
  <conditionalFormatting sqref="AI39:AL40 BJ39:BK40 BS39:BS40 AR39:AU40 BA39:BD40 C39:AC40">
    <cfRule type="duplicateValues" dxfId="3670" priority="64671" stopIfTrue="1"/>
    <cfRule type="duplicateValues" dxfId="3669" priority="64672" stopIfTrue="1"/>
  </conditionalFormatting>
  <conditionalFormatting sqref="BT39:BT40">
    <cfRule type="duplicateValues" dxfId="3668" priority="64707" stopIfTrue="1"/>
  </conditionalFormatting>
  <conditionalFormatting sqref="BT39:BT40">
    <cfRule type="duplicateValues" dxfId="3667" priority="64710" stopIfTrue="1"/>
    <cfRule type="duplicateValues" dxfId="3666" priority="64711" stopIfTrue="1"/>
  </conditionalFormatting>
  <conditionalFormatting sqref="AK19:AL19">
    <cfRule type="duplicateValues" dxfId="3665" priority="53" stopIfTrue="1"/>
  </conditionalFormatting>
  <conditionalFormatting sqref="AK19:AL19">
    <cfRule type="duplicateValues" dxfId="3664" priority="54" stopIfTrue="1"/>
    <cfRule type="duplicateValues" dxfId="3663" priority="55" stopIfTrue="1"/>
  </conditionalFormatting>
  <conditionalFormatting sqref="BR19:BS19 CA19 BI19:BL19 AZ19:BC19 AQ19:AT19 C19:AC19 AI19:AJ19">
    <cfRule type="duplicateValues" dxfId="3662" priority="47" stopIfTrue="1"/>
  </conditionalFormatting>
  <conditionalFormatting sqref="BR19:BS19 CA19 BI19:BL19 AZ19:BC19 AQ19:AT19 C19:AC19 AI19:AJ19">
    <cfRule type="duplicateValues" dxfId="3661" priority="48" stopIfTrue="1"/>
    <cfRule type="duplicateValues" dxfId="3660" priority="49" stopIfTrue="1"/>
  </conditionalFormatting>
  <conditionalFormatting sqref="CB19">
    <cfRule type="duplicateValues" dxfId="3659" priority="50" stopIfTrue="1"/>
  </conditionalFormatting>
  <conditionalFormatting sqref="CB19">
    <cfRule type="duplicateValues" dxfId="3658" priority="51" stopIfTrue="1"/>
    <cfRule type="duplicateValues" dxfId="3657" priority="52" stopIfTrue="1"/>
  </conditionalFormatting>
  <conditionalFormatting sqref="C20:AC20 AR20:AU20 BA20:BD20 BS20 BJ20:BK20 AI20:AL20">
    <cfRule type="duplicateValues" dxfId="3656" priority="62" stopIfTrue="1"/>
  </conditionalFormatting>
  <conditionalFormatting sqref="C20:AC20 AR20:AU20 BA20:BD20 BS20 BJ20:BK20 AI20:AL20">
    <cfRule type="duplicateValues" dxfId="3655" priority="63" stopIfTrue="1"/>
    <cfRule type="duplicateValues" dxfId="3654" priority="64" stopIfTrue="1"/>
  </conditionalFormatting>
  <conditionalFormatting sqref="BT20">
    <cfRule type="duplicateValues" dxfId="3653" priority="65" stopIfTrue="1"/>
  </conditionalFormatting>
  <conditionalFormatting sqref="BT20">
    <cfRule type="duplicateValues" dxfId="3652" priority="66" stopIfTrue="1"/>
    <cfRule type="duplicateValues" dxfId="3651" priority="67" stopIfTrue="1"/>
  </conditionalFormatting>
  <conditionalFormatting sqref="BJ34:BK34 BS34 BA34:BD34 C34:AC34 AR34:AU34 AI34:AJ34">
    <cfRule type="duplicateValues" dxfId="3650" priority="41" stopIfTrue="1"/>
  </conditionalFormatting>
  <conditionalFormatting sqref="BJ34:BK34 BS34 BA34:BD34 C34:AC34 AR34:AU34 AI34:AJ34">
    <cfRule type="duplicateValues" dxfId="3649" priority="42" stopIfTrue="1"/>
    <cfRule type="duplicateValues" dxfId="3648" priority="43" stopIfTrue="1"/>
  </conditionalFormatting>
  <conditionalFormatting sqref="BT34">
    <cfRule type="duplicateValues" dxfId="3647" priority="44" stopIfTrue="1"/>
  </conditionalFormatting>
  <conditionalFormatting sqref="BT34">
    <cfRule type="duplicateValues" dxfId="3646" priority="45" stopIfTrue="1"/>
    <cfRule type="duplicateValues" dxfId="3645" priority="46" stopIfTrue="1"/>
  </conditionalFormatting>
  <conditionalFormatting sqref="AK34:AL34">
    <cfRule type="duplicateValues" dxfId="3644" priority="38" stopIfTrue="1"/>
  </conditionalFormatting>
  <conditionalFormatting sqref="AK34:AL34">
    <cfRule type="duplicateValues" dxfId="3643" priority="39" stopIfTrue="1"/>
    <cfRule type="duplicateValues" dxfId="3642" priority="40" stopIfTrue="1"/>
  </conditionalFormatting>
  <conditionalFormatting sqref="C13:AC13 AY13:BB13 AP13:AS13 BQ13 BH13:BI13 AI13:AL13 AI15:AL15 BH15:BI15 BQ15 AP15:AS15 AY15:BB15 C15:AC15">
    <cfRule type="duplicateValues" dxfId="3641" priority="32" stopIfTrue="1"/>
  </conditionalFormatting>
  <conditionalFormatting sqref="C13:AC13 AY13:BB13 AP13:AS13 BQ13 BH13:BI13 AI13:AL13 AI15:AL15 BH15:BI15 BQ15 AP15:AS15 AY15:BB15 C15:AC15">
    <cfRule type="duplicateValues" dxfId="3640" priority="33" stopIfTrue="1"/>
    <cfRule type="duplicateValues" dxfId="3639" priority="34" stopIfTrue="1"/>
  </conditionalFormatting>
  <conditionalFormatting sqref="BR13 BR15">
    <cfRule type="duplicateValues" dxfId="3638" priority="35" stopIfTrue="1"/>
  </conditionalFormatting>
  <conditionalFormatting sqref="BR13 BR15">
    <cfRule type="duplicateValues" dxfId="3637" priority="36" stopIfTrue="1"/>
    <cfRule type="duplicateValues" dxfId="3636" priority="37" stopIfTrue="1"/>
  </conditionalFormatting>
  <conditionalFormatting sqref="BH16:BI18 BQ16:BQ18 AY16:BB18 AP16:AS18 C16:AC18 AI16:AL18">
    <cfRule type="duplicateValues" dxfId="3635" priority="26" stopIfTrue="1"/>
  </conditionalFormatting>
  <conditionalFormatting sqref="BH16:BI18 BQ16:BQ18 AY16:BB18 AP16:AS18 C16:AC18 AI16:AL18">
    <cfRule type="duplicateValues" dxfId="3634" priority="27" stopIfTrue="1"/>
    <cfRule type="duplicateValues" dxfId="3633" priority="28" stopIfTrue="1"/>
  </conditionalFormatting>
  <conditionalFormatting sqref="BR16:BR18">
    <cfRule type="duplicateValues" dxfId="3632" priority="29" stopIfTrue="1"/>
  </conditionalFormatting>
  <conditionalFormatting sqref="BR16:BR18">
    <cfRule type="duplicateValues" dxfId="3631" priority="30" stopIfTrue="1"/>
    <cfRule type="duplicateValues" dxfId="3630" priority="31" stopIfTrue="1"/>
  </conditionalFormatting>
  <conditionalFormatting sqref="BH8:BI8 AI8:AL8 C8:AC8 BQ8 AP8:AS8 AY8:BB8">
    <cfRule type="duplicateValues" dxfId="3629" priority="20" stopIfTrue="1"/>
  </conditionalFormatting>
  <conditionalFormatting sqref="BH8:BI8 AI8:AL8 C8:AC8 BQ8 AP8:AS8 AY8:BB8">
    <cfRule type="duplicateValues" dxfId="3628" priority="21" stopIfTrue="1"/>
    <cfRule type="duplicateValues" dxfId="3627" priority="22" stopIfTrue="1"/>
  </conditionalFormatting>
  <conditionalFormatting sqref="BR8">
    <cfRule type="duplicateValues" dxfId="3626" priority="23" stopIfTrue="1"/>
  </conditionalFormatting>
  <conditionalFormatting sqref="BR8">
    <cfRule type="duplicateValues" dxfId="3625" priority="24" stopIfTrue="1"/>
    <cfRule type="duplicateValues" dxfId="3624" priority="25" stopIfTrue="1"/>
  </conditionalFormatting>
  <conditionalFormatting sqref="BH9:BI10 BQ9:BQ10 AP9:AS10 AY9:BB10 C9:AC10 AI9:AI10 AK9:AL10">
    <cfRule type="duplicateValues" dxfId="3623" priority="14" stopIfTrue="1"/>
  </conditionalFormatting>
  <conditionalFormatting sqref="BH9:BI10 BQ9:BQ10 AP9:AS10 AY9:BB10 C9:AC10 AI9:AI10 AK9:AL10">
    <cfRule type="duplicateValues" dxfId="3622" priority="15" stopIfTrue="1"/>
    <cfRule type="duplicateValues" dxfId="3621" priority="16" stopIfTrue="1"/>
  </conditionalFormatting>
  <conditionalFormatting sqref="BR9:BR10">
    <cfRule type="duplicateValues" dxfId="3620" priority="17" stopIfTrue="1"/>
  </conditionalFormatting>
  <conditionalFormatting sqref="BR9:BR10">
    <cfRule type="duplicateValues" dxfId="3619" priority="18" stopIfTrue="1"/>
    <cfRule type="duplicateValues" dxfId="3618" priority="19" stopIfTrue="1"/>
  </conditionalFormatting>
  <conditionalFormatting sqref="AJ9:AJ10">
    <cfRule type="duplicateValues" dxfId="3617" priority="11" stopIfTrue="1"/>
  </conditionalFormatting>
  <conditionalFormatting sqref="AJ9:AJ10">
    <cfRule type="duplicateValues" dxfId="3616" priority="12" stopIfTrue="1"/>
    <cfRule type="duplicateValues" dxfId="3615" priority="13" stopIfTrue="1"/>
  </conditionalFormatting>
  <conditionalFormatting sqref="AI11:AL12 BH11:BI12 BQ11:BQ12 AP11:AS12 AY11:BB12 C11:AC12">
    <cfRule type="duplicateValues" dxfId="3614" priority="5" stopIfTrue="1"/>
  </conditionalFormatting>
  <conditionalFormatting sqref="AI11:AL12 BH11:BI12 BQ11:BQ12 AP11:AS12 AY11:BB12 C11:AC12">
    <cfRule type="duplicateValues" dxfId="3613" priority="6" stopIfTrue="1"/>
    <cfRule type="duplicateValues" dxfId="3612" priority="7" stopIfTrue="1"/>
  </conditionalFormatting>
  <conditionalFormatting sqref="BR11:BR12">
    <cfRule type="duplicateValues" dxfId="3611" priority="8" stopIfTrue="1"/>
  </conditionalFormatting>
  <conditionalFormatting sqref="BR11:BR12">
    <cfRule type="duplicateValues" dxfId="3610" priority="9" stopIfTrue="1"/>
    <cfRule type="duplicateValues" dxfId="3609" priority="10" stopIfTrue="1"/>
  </conditionalFormatting>
  <conditionalFormatting sqref="C57">
    <cfRule type="duplicateValues" dxfId="3608" priority="1" stopIfTrue="1"/>
  </conditionalFormatting>
  <conditionalFormatting sqref="C57">
    <cfRule type="duplicateValues" dxfId="3607" priority="2" stopIfTrue="1"/>
  </conditionalFormatting>
  <conditionalFormatting sqref="C57">
    <cfRule type="duplicateValues" dxfId="3606" priority="3" stopIfTrue="1"/>
    <cfRule type="duplicateValues" dxfId="3605" priority="4" stopIfTrue="1"/>
  </conditionalFormatting>
  <printOptions horizontalCentered="1"/>
  <pageMargins left="0" right="0" top="0" bottom="0" header="0.31496062992125984" footer="0.31496062992125984"/>
  <pageSetup paperSize="156" scale="7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C00CC"/>
  </sheetPr>
  <dimension ref="A1:GD28"/>
  <sheetViews>
    <sheetView zoomScale="120" zoomScaleNormal="120" workbookViewId="0">
      <selection activeCell="C27" sqref="C27"/>
    </sheetView>
  </sheetViews>
  <sheetFormatPr defaultRowHeight="12.75"/>
  <cols>
    <col min="1" max="1" width="4.5703125" style="35" customWidth="1"/>
    <col min="2" max="2" width="6" style="35" customWidth="1"/>
    <col min="3" max="3" width="7" style="35" customWidth="1"/>
    <col min="4" max="4" width="3.42578125" style="35" hidden="1" customWidth="1"/>
    <col min="5" max="5" width="11.85546875" style="35" hidden="1" customWidth="1"/>
    <col min="6" max="6" width="6.7109375" style="35" hidden="1" customWidth="1"/>
    <col min="7" max="7" width="10.7109375" style="35" customWidth="1"/>
    <col min="8" max="8" width="20" style="35" customWidth="1"/>
    <col min="9" max="10" width="5.85546875" style="35" customWidth="1"/>
    <col min="11" max="11" width="12.140625" style="35" customWidth="1"/>
    <col min="12" max="12" width="11.28515625" style="35" customWidth="1"/>
    <col min="13" max="13" width="6.5703125" style="35" customWidth="1"/>
    <col min="14" max="14" width="6.140625" style="35" customWidth="1"/>
    <col min="15" max="15" width="3.5703125" style="35" customWidth="1"/>
    <col min="16" max="16" width="3" style="35" customWidth="1"/>
    <col min="17" max="17" width="3.140625" style="35" customWidth="1"/>
    <col min="18" max="18" width="2.7109375" style="35" customWidth="1"/>
    <col min="19" max="19" width="6.5703125" style="35" customWidth="1"/>
    <col min="20" max="20" width="5.28515625" style="35" customWidth="1"/>
    <col min="21" max="21" width="6.28515625" style="35" customWidth="1"/>
    <col min="22" max="22" width="6" style="35" customWidth="1"/>
    <col min="23" max="23" width="5.140625" style="35" customWidth="1"/>
    <col min="24" max="24" width="5.140625" style="35" hidden="1" customWidth="1"/>
    <col min="25" max="25" width="5.140625" style="63" hidden="1" customWidth="1"/>
    <col min="26" max="26" width="4.85546875" style="35" customWidth="1"/>
    <col min="27" max="27" width="12.5703125" style="35" customWidth="1"/>
    <col min="28" max="28" width="4.5703125" style="35" customWidth="1"/>
    <col min="29" max="29" width="4.28515625" style="35" customWidth="1"/>
    <col min="30" max="30" width="4.5703125" style="35" customWidth="1"/>
    <col min="31" max="31" width="4.7109375" style="35" hidden="1" customWidth="1"/>
    <col min="32" max="32" width="6.7109375" style="35" hidden="1" customWidth="1"/>
    <col min="33" max="33" width="3.7109375" style="35" hidden="1" customWidth="1"/>
    <col min="34" max="34" width="4.5703125" style="35" customWidth="1"/>
    <col min="35" max="35" width="3.5703125" style="35" customWidth="1"/>
    <col min="36" max="36" width="5.85546875" style="35" customWidth="1"/>
    <col min="37" max="37" width="3.42578125" style="35" customWidth="1"/>
    <col min="38" max="38" width="4.140625" style="35" customWidth="1"/>
    <col min="39" max="16384" width="9.140625" style="35"/>
  </cols>
  <sheetData>
    <row r="1" spans="1:40" ht="6" customHeight="1" thickBot="1"/>
    <row r="2" spans="1:40" ht="12" customHeight="1" thickTop="1" thickBot="1">
      <c r="A2" s="1519" t="s">
        <v>9</v>
      </c>
      <c r="B2" s="1520"/>
      <c r="C2" s="1520"/>
      <c r="D2" s="1520"/>
      <c r="E2" s="1520"/>
      <c r="F2" s="1520"/>
      <c r="G2" s="1520"/>
      <c r="H2" s="1520"/>
      <c r="I2" s="1520"/>
      <c r="J2" s="1520"/>
      <c r="K2" s="1520"/>
      <c r="L2" s="1520"/>
      <c r="M2" s="1520"/>
      <c r="N2" s="1520"/>
      <c r="O2" s="1520"/>
      <c r="P2" s="1520"/>
      <c r="Q2" s="1520"/>
      <c r="R2" s="1520"/>
      <c r="S2" s="1520"/>
      <c r="T2" s="1520"/>
      <c r="U2" s="1520"/>
      <c r="V2" s="1520"/>
      <c r="W2" s="1520"/>
      <c r="X2" s="1520"/>
      <c r="Y2" s="1520"/>
      <c r="Z2" s="1520"/>
      <c r="AA2" s="1520"/>
      <c r="AB2" s="1520"/>
      <c r="AC2" s="1520"/>
      <c r="AD2" s="64"/>
      <c r="AE2" s="64"/>
      <c r="AF2" s="64"/>
      <c r="AG2" s="64"/>
      <c r="AH2" s="65"/>
      <c r="AI2" s="66" t="s">
        <v>51</v>
      </c>
      <c r="AJ2" s="67" t="s">
        <v>52</v>
      </c>
    </row>
    <row r="3" spans="1:40" s="78" customFormat="1" ht="16.5" customHeight="1" thickTop="1" thickBot="1">
      <c r="A3" s="68" t="s">
        <v>62</v>
      </c>
      <c r="B3" s="69"/>
      <c r="C3" s="69"/>
      <c r="D3" s="70"/>
      <c r="E3" s="70"/>
      <c r="F3" s="70"/>
      <c r="G3" s="70"/>
      <c r="H3" s="71"/>
      <c r="I3" s="72" t="s">
        <v>36</v>
      </c>
      <c r="J3" s="73"/>
      <c r="K3" s="74" t="s">
        <v>59</v>
      </c>
      <c r="L3" s="74"/>
      <c r="M3" s="75"/>
      <c r="N3" s="76"/>
      <c r="O3" s="77"/>
      <c r="P3" s="77"/>
      <c r="Q3" s="77"/>
      <c r="S3" s="79"/>
      <c r="T3" s="36"/>
      <c r="U3" s="36"/>
      <c r="V3" s="36"/>
      <c r="W3" s="36"/>
      <c r="X3" s="36"/>
      <c r="Y3" s="80"/>
      <c r="Z3" s="81"/>
      <c r="AA3" s="75"/>
      <c r="AB3" s="54" t="s">
        <v>1029</v>
      </c>
      <c r="AC3" s="82"/>
      <c r="AD3" s="83"/>
      <c r="AE3" s="84"/>
      <c r="AF3" s="84"/>
      <c r="AG3" s="84"/>
      <c r="AH3" s="84"/>
      <c r="AI3" s="85"/>
      <c r="AJ3" s="86"/>
    </row>
    <row r="4" spans="1:40" ht="12" customHeight="1" thickTop="1">
      <c r="A4" s="87" t="s">
        <v>37</v>
      </c>
      <c r="B4" s="88" t="s">
        <v>13</v>
      </c>
      <c r="C4" s="89" t="s">
        <v>14</v>
      </c>
      <c r="D4" s="1521" t="s">
        <v>56</v>
      </c>
      <c r="E4" s="1522"/>
      <c r="F4" s="90"/>
      <c r="G4" s="1525" t="s">
        <v>15</v>
      </c>
      <c r="H4" s="1526" t="s">
        <v>16</v>
      </c>
      <c r="I4" s="92" t="s">
        <v>17</v>
      </c>
      <c r="J4" s="89" t="s">
        <v>18</v>
      </c>
      <c r="K4" s="1528" t="s">
        <v>19</v>
      </c>
      <c r="L4" s="1528"/>
      <c r="M4" s="1528"/>
      <c r="N4" s="88" t="s">
        <v>39</v>
      </c>
      <c r="O4" s="93" t="s">
        <v>20</v>
      </c>
      <c r="P4" s="1529" t="s">
        <v>21</v>
      </c>
      <c r="Q4" s="1529"/>
      <c r="R4" s="1529"/>
      <c r="S4" s="94" t="s">
        <v>22</v>
      </c>
      <c r="T4" s="37" t="s">
        <v>38</v>
      </c>
      <c r="U4" s="37"/>
      <c r="V4" s="37" t="s">
        <v>57</v>
      </c>
      <c r="W4" s="37" t="s">
        <v>53</v>
      </c>
      <c r="X4" s="37" t="s">
        <v>7</v>
      </c>
      <c r="Y4" s="95" t="s">
        <v>8</v>
      </c>
      <c r="Z4" s="88" t="s">
        <v>40</v>
      </c>
      <c r="AA4" s="96" t="s">
        <v>41</v>
      </c>
      <c r="AB4" s="1530" t="s">
        <v>23</v>
      </c>
      <c r="AC4" s="1531"/>
      <c r="AD4" s="97" t="s">
        <v>44</v>
      </c>
      <c r="AE4" s="98" t="s">
        <v>45</v>
      </c>
      <c r="AF4" s="98" t="s">
        <v>46</v>
      </c>
      <c r="AG4" s="98"/>
      <c r="AH4" s="99" t="s">
        <v>44</v>
      </c>
      <c r="AI4" s="100" t="s">
        <v>51</v>
      </c>
      <c r="AJ4" s="101" t="s">
        <v>52</v>
      </c>
    </row>
    <row r="5" spans="1:40" ht="12" customHeight="1" thickBot="1">
      <c r="A5" s="102" t="s">
        <v>47</v>
      </c>
      <c r="B5" s="103" t="s">
        <v>24</v>
      </c>
      <c r="C5" s="89" t="s">
        <v>25</v>
      </c>
      <c r="D5" s="1523"/>
      <c r="E5" s="1524"/>
      <c r="F5" s="104" t="s">
        <v>56</v>
      </c>
      <c r="G5" s="1525"/>
      <c r="H5" s="1527"/>
      <c r="I5" s="92" t="s">
        <v>26</v>
      </c>
      <c r="J5" s="105" t="s">
        <v>26</v>
      </c>
      <c r="K5" s="106" t="s">
        <v>27</v>
      </c>
      <c r="L5" s="106" t="s">
        <v>28</v>
      </c>
      <c r="M5" s="107" t="s">
        <v>29</v>
      </c>
      <c r="N5" s="108"/>
      <c r="O5" s="109"/>
      <c r="P5" s="110" t="s">
        <v>30</v>
      </c>
      <c r="Q5" s="110" t="s">
        <v>31</v>
      </c>
      <c r="R5" s="110" t="s">
        <v>32</v>
      </c>
      <c r="S5" s="111" t="s">
        <v>33</v>
      </c>
      <c r="T5" s="38" t="s">
        <v>48</v>
      </c>
      <c r="U5" s="38" t="s">
        <v>217</v>
      </c>
      <c r="V5" s="38" t="s">
        <v>58</v>
      </c>
      <c r="W5" s="38" t="s">
        <v>54</v>
      </c>
      <c r="X5" s="38"/>
      <c r="Y5" s="112"/>
      <c r="Z5" s="113"/>
      <c r="AA5" s="107" t="s">
        <v>34</v>
      </c>
      <c r="AB5" s="107" t="s">
        <v>42</v>
      </c>
      <c r="AC5" s="107" t="s">
        <v>43</v>
      </c>
      <c r="AD5" s="114" t="s">
        <v>49</v>
      </c>
      <c r="AE5" s="115"/>
      <c r="AF5" s="115"/>
      <c r="AG5" s="116"/>
      <c r="AH5" s="117"/>
      <c r="AI5" s="118"/>
      <c r="AJ5" s="119"/>
      <c r="AK5" s="120" t="s">
        <v>50</v>
      </c>
      <c r="AL5" s="120" t="s">
        <v>0</v>
      </c>
    </row>
    <row r="6" spans="1:40" ht="21.75" hidden="1" thickTop="1">
      <c r="A6" s="121"/>
      <c r="B6" s="122"/>
      <c r="C6" s="122"/>
      <c r="D6" s="122"/>
      <c r="E6" s="122"/>
      <c r="F6" s="122"/>
      <c r="G6" s="122"/>
      <c r="H6" s="122"/>
      <c r="I6" s="122"/>
      <c r="J6" s="122"/>
      <c r="K6" s="123"/>
      <c r="L6" s="124"/>
      <c r="M6" s="122"/>
      <c r="N6" s="122"/>
      <c r="O6" s="122"/>
      <c r="P6" s="122"/>
      <c r="Q6" s="122"/>
      <c r="R6" s="122"/>
      <c r="S6" s="125"/>
      <c r="T6" s="39"/>
      <c r="U6" s="39"/>
      <c r="V6" s="39"/>
      <c r="W6" s="39"/>
      <c r="X6" s="39"/>
      <c r="Y6" s="126"/>
      <c r="Z6" s="122"/>
      <c r="AA6" s="122"/>
      <c r="AB6" s="122"/>
      <c r="AC6" s="122"/>
      <c r="AD6" s="127">
        <f>T6/80</f>
        <v>0</v>
      </c>
      <c r="AE6" s="128">
        <f>AD6+AE5</f>
        <v>0</v>
      </c>
      <c r="AF6" s="129">
        <f>(7+(AE6/60))</f>
        <v>7</v>
      </c>
      <c r="AG6" s="130">
        <f>FLOOR(AF6,1)</f>
        <v>7</v>
      </c>
      <c r="AH6" s="131">
        <f>(AG6+((AF6-AG6)*60*0.01))</f>
        <v>7</v>
      </c>
      <c r="AI6" s="132"/>
      <c r="AJ6" s="133"/>
    </row>
    <row r="7" spans="1:40" s="145" customFormat="1" ht="12" customHeight="1" thickTop="1">
      <c r="A7" s="134"/>
      <c r="B7" s="135"/>
      <c r="C7" s="91"/>
      <c r="D7" s="136"/>
      <c r="E7" s="46"/>
      <c r="F7" s="46"/>
      <c r="G7" s="137"/>
      <c r="H7" s="137"/>
      <c r="I7" s="46"/>
      <c r="J7" s="135"/>
      <c r="K7" s="137" t="s">
        <v>1</v>
      </c>
      <c r="L7" s="137"/>
      <c r="M7" s="137"/>
      <c r="N7" s="91"/>
      <c r="O7" s="137"/>
      <c r="P7" s="137"/>
      <c r="Q7" s="137"/>
      <c r="R7" s="137"/>
      <c r="S7" s="135"/>
      <c r="T7" s="46"/>
      <c r="U7" s="46"/>
      <c r="V7" s="46"/>
      <c r="W7" s="46"/>
      <c r="X7" s="46"/>
      <c r="Y7" s="138"/>
      <c r="Z7" s="46"/>
      <c r="AA7" s="139"/>
      <c r="AB7" s="91"/>
      <c r="AC7" s="140"/>
      <c r="AD7" s="127">
        <f>T7/AK7+AL7</f>
        <v>30</v>
      </c>
      <c r="AE7" s="127">
        <f>AD7+AE6</f>
        <v>30</v>
      </c>
      <c r="AF7" s="141">
        <f>(8+(AE7/60))</f>
        <v>8.5</v>
      </c>
      <c r="AG7" s="142">
        <f>FLOOR(AF7,1)</f>
        <v>8</v>
      </c>
      <c r="AH7" s="141">
        <f>(AG7+((AF7-AG7)*60*0.01))</f>
        <v>8.3000000000000007</v>
      </c>
      <c r="AI7" s="141"/>
      <c r="AJ7" s="143"/>
      <c r="AK7" s="144">
        <v>50</v>
      </c>
      <c r="AL7" s="144">
        <v>30</v>
      </c>
    </row>
    <row r="8" spans="1:40" s="44" customFormat="1" ht="18.95" customHeight="1">
      <c r="A8" s="216">
        <v>10</v>
      </c>
      <c r="B8" s="210">
        <v>42803</v>
      </c>
      <c r="C8" s="211" t="s">
        <v>1025</v>
      </c>
      <c r="D8" s="211"/>
      <c r="E8" s="211"/>
      <c r="F8" s="211"/>
      <c r="G8" s="212" t="s">
        <v>518</v>
      </c>
      <c r="H8" s="212" t="s">
        <v>1023</v>
      </c>
      <c r="I8" s="213">
        <v>1500</v>
      </c>
      <c r="J8" s="210">
        <v>42822</v>
      </c>
      <c r="K8" s="212" t="s">
        <v>10</v>
      </c>
      <c r="L8" s="212" t="s">
        <v>236</v>
      </c>
      <c r="M8" s="212" t="s">
        <v>225</v>
      </c>
      <c r="N8" s="212" t="s">
        <v>1024</v>
      </c>
      <c r="O8" s="212"/>
      <c r="P8" s="45"/>
      <c r="Q8" s="214"/>
      <c r="R8" s="214"/>
      <c r="S8" s="210">
        <v>42819</v>
      </c>
      <c r="T8" s="213">
        <v>1670</v>
      </c>
      <c r="U8" s="213"/>
      <c r="V8" s="213"/>
      <c r="W8" s="213"/>
      <c r="X8" s="213"/>
      <c r="Y8" s="213"/>
      <c r="Z8" s="211" t="s">
        <v>12</v>
      </c>
      <c r="AA8" s="212" t="s">
        <v>519</v>
      </c>
      <c r="AB8" s="215">
        <v>754</v>
      </c>
      <c r="AC8" s="215">
        <v>2271</v>
      </c>
      <c r="AD8" s="127">
        <f t="shared" ref="AD8:AD18" si="0">T8/AK8+AL8</f>
        <v>88.4</v>
      </c>
      <c r="AE8" s="127">
        <f t="shared" ref="AE8:AE18" si="1">AD8+AE7</f>
        <v>118.4</v>
      </c>
      <c r="AF8" s="141">
        <f t="shared" ref="AF8:AF18" si="2">(8+(AE8/60))</f>
        <v>9.9733333333333327</v>
      </c>
      <c r="AG8" s="142">
        <f t="shared" ref="AG8:AG18" si="3">FLOOR(AF8,1)</f>
        <v>9</v>
      </c>
      <c r="AH8" s="141">
        <f t="shared" ref="AH8:AH18" si="4">(AG8+((AF8-AG8)*60*0.01))</f>
        <v>9.5839999999999996</v>
      </c>
      <c r="AI8" s="45"/>
      <c r="AJ8" s="45" t="s">
        <v>65</v>
      </c>
      <c r="AK8" s="45">
        <v>50</v>
      </c>
      <c r="AL8" s="45">
        <v>55</v>
      </c>
      <c r="AN8" s="44" t="s">
        <v>647</v>
      </c>
    </row>
    <row r="9" spans="1:40" s="44" customFormat="1" ht="18.95" customHeight="1">
      <c r="A9" s="216">
        <v>20</v>
      </c>
      <c r="B9" s="210">
        <v>42803</v>
      </c>
      <c r="C9" s="211" t="s">
        <v>1025</v>
      </c>
      <c r="D9" s="211"/>
      <c r="E9" s="211"/>
      <c r="F9" s="211"/>
      <c r="G9" s="212" t="s">
        <v>518</v>
      </c>
      <c r="H9" s="212" t="s">
        <v>1023</v>
      </c>
      <c r="I9" s="213">
        <v>1500</v>
      </c>
      <c r="J9" s="210">
        <v>42822</v>
      </c>
      <c r="K9" s="212" t="s">
        <v>60</v>
      </c>
      <c r="L9" s="212"/>
      <c r="M9" s="212" t="s">
        <v>240</v>
      </c>
      <c r="N9" s="212" t="s">
        <v>1024</v>
      </c>
      <c r="O9" s="212"/>
      <c r="P9" s="45"/>
      <c r="Q9" s="214"/>
      <c r="R9" s="214"/>
      <c r="S9" s="210">
        <v>42819</v>
      </c>
      <c r="T9" s="213">
        <v>1670</v>
      </c>
      <c r="U9" s="213"/>
      <c r="V9" s="213"/>
      <c r="W9" s="213"/>
      <c r="X9" s="213"/>
      <c r="Y9" s="213"/>
      <c r="Z9" s="211" t="s">
        <v>12</v>
      </c>
      <c r="AA9" s="212" t="s">
        <v>519</v>
      </c>
      <c r="AB9" s="215">
        <v>754</v>
      </c>
      <c r="AC9" s="215">
        <v>2271</v>
      </c>
      <c r="AD9" s="127">
        <f t="shared" si="0"/>
        <v>48.4</v>
      </c>
      <c r="AE9" s="127">
        <f t="shared" si="1"/>
        <v>166.8</v>
      </c>
      <c r="AF9" s="141">
        <f t="shared" si="2"/>
        <v>10.780000000000001</v>
      </c>
      <c r="AG9" s="142">
        <f t="shared" si="3"/>
        <v>10</v>
      </c>
      <c r="AH9" s="141">
        <f t="shared" si="4"/>
        <v>10.468</v>
      </c>
      <c r="AI9" s="45"/>
      <c r="AJ9" s="45" t="s">
        <v>65</v>
      </c>
      <c r="AK9" s="45">
        <v>50</v>
      </c>
      <c r="AL9" s="45">
        <v>15</v>
      </c>
      <c r="AN9" s="44" t="s">
        <v>647</v>
      </c>
    </row>
    <row r="10" spans="1:40" s="44" customFormat="1" ht="18.95" customHeight="1">
      <c r="A10" s="188"/>
      <c r="B10" s="189"/>
      <c r="C10" s="190"/>
      <c r="D10" s="191"/>
      <c r="E10" s="192"/>
      <c r="F10" s="192"/>
      <c r="G10" s="193"/>
      <c r="H10" s="193"/>
      <c r="I10" s="194"/>
      <c r="J10" s="189"/>
      <c r="K10" s="193" t="s">
        <v>347</v>
      </c>
      <c r="L10" s="193"/>
      <c r="M10" s="193"/>
      <c r="N10" s="190"/>
      <c r="O10" s="193"/>
      <c r="P10" s="179"/>
      <c r="Q10" s="195"/>
      <c r="R10" s="195"/>
      <c r="S10" s="189"/>
      <c r="T10" s="194"/>
      <c r="U10" s="194"/>
      <c r="V10" s="188"/>
      <c r="W10" s="196"/>
      <c r="X10" s="196"/>
      <c r="Y10" s="196"/>
      <c r="Z10" s="190"/>
      <c r="AA10" s="193"/>
      <c r="AB10" s="197"/>
      <c r="AC10" s="197"/>
      <c r="AD10" s="127">
        <f t="shared" si="0"/>
        <v>60</v>
      </c>
      <c r="AE10" s="127">
        <f t="shared" si="1"/>
        <v>226.8</v>
      </c>
      <c r="AF10" s="141">
        <f t="shared" si="2"/>
        <v>11.780000000000001</v>
      </c>
      <c r="AG10" s="142">
        <f t="shared" si="3"/>
        <v>11</v>
      </c>
      <c r="AH10" s="141">
        <f t="shared" si="4"/>
        <v>11.468</v>
      </c>
      <c r="AI10" s="179"/>
      <c r="AJ10" s="179"/>
      <c r="AK10" s="144">
        <v>50</v>
      </c>
      <c r="AL10" s="144">
        <v>60</v>
      </c>
    </row>
    <row r="11" spans="1:40" s="44" customFormat="1" ht="18.95" customHeight="1">
      <c r="A11" s="216">
        <v>30</v>
      </c>
      <c r="B11" s="210">
        <v>42803</v>
      </c>
      <c r="C11" s="211" t="s">
        <v>1026</v>
      </c>
      <c r="D11" s="211"/>
      <c r="E11" s="211"/>
      <c r="F11" s="211"/>
      <c r="G11" s="212" t="s">
        <v>518</v>
      </c>
      <c r="H11" s="212" t="s">
        <v>1023</v>
      </c>
      <c r="I11" s="213">
        <v>2500</v>
      </c>
      <c r="J11" s="210">
        <v>42822</v>
      </c>
      <c r="K11" s="212" t="s">
        <v>10</v>
      </c>
      <c r="L11" s="212" t="s">
        <v>236</v>
      </c>
      <c r="M11" s="212" t="s">
        <v>225</v>
      </c>
      <c r="N11" s="212" t="s">
        <v>1024</v>
      </c>
      <c r="O11" s="212"/>
      <c r="P11" s="45"/>
      <c r="Q11" s="214"/>
      <c r="R11" s="214"/>
      <c r="S11" s="210">
        <v>42819</v>
      </c>
      <c r="T11" s="213">
        <v>2770</v>
      </c>
      <c r="U11" s="213"/>
      <c r="V11" s="213"/>
      <c r="W11" s="213"/>
      <c r="X11" s="213"/>
      <c r="Y11" s="213"/>
      <c r="Z11" s="211" t="s">
        <v>12</v>
      </c>
      <c r="AA11" s="212" t="s">
        <v>519</v>
      </c>
      <c r="AB11" s="215">
        <v>754</v>
      </c>
      <c r="AC11" s="215">
        <v>2271</v>
      </c>
      <c r="AD11" s="127">
        <f t="shared" si="0"/>
        <v>137.4</v>
      </c>
      <c r="AE11" s="127">
        <f t="shared" si="1"/>
        <v>364.20000000000005</v>
      </c>
      <c r="AF11" s="141">
        <f t="shared" si="2"/>
        <v>14.07</v>
      </c>
      <c r="AG11" s="142">
        <f t="shared" si="3"/>
        <v>14</v>
      </c>
      <c r="AH11" s="141">
        <f t="shared" si="4"/>
        <v>14.042</v>
      </c>
      <c r="AI11" s="45"/>
      <c r="AJ11" s="45" t="s">
        <v>65</v>
      </c>
      <c r="AK11" s="45">
        <v>50</v>
      </c>
      <c r="AL11" s="45">
        <v>82</v>
      </c>
      <c r="AN11" s="44" t="s">
        <v>647</v>
      </c>
    </row>
    <row r="12" spans="1:40" s="44" customFormat="1" ht="18.95" customHeight="1">
      <c r="A12" s="216">
        <v>40</v>
      </c>
      <c r="B12" s="210">
        <v>42803</v>
      </c>
      <c r="C12" s="211" t="s">
        <v>1026</v>
      </c>
      <c r="D12" s="211"/>
      <c r="E12" s="211"/>
      <c r="F12" s="211"/>
      <c r="G12" s="212" t="s">
        <v>518</v>
      </c>
      <c r="H12" s="212" t="s">
        <v>1023</v>
      </c>
      <c r="I12" s="213">
        <v>2500</v>
      </c>
      <c r="J12" s="210">
        <v>42822</v>
      </c>
      <c r="K12" s="212" t="s">
        <v>60</v>
      </c>
      <c r="L12" s="212"/>
      <c r="M12" s="212" t="s">
        <v>240</v>
      </c>
      <c r="N12" s="212" t="s">
        <v>1024</v>
      </c>
      <c r="O12" s="212"/>
      <c r="P12" s="45"/>
      <c r="Q12" s="214"/>
      <c r="R12" s="214"/>
      <c r="S12" s="210">
        <v>42819</v>
      </c>
      <c r="T12" s="213">
        <v>2770</v>
      </c>
      <c r="U12" s="213"/>
      <c r="V12" s="213"/>
      <c r="W12" s="213"/>
      <c r="X12" s="213"/>
      <c r="Y12" s="213"/>
      <c r="Z12" s="211" t="s">
        <v>12</v>
      </c>
      <c r="AA12" s="212" t="s">
        <v>519</v>
      </c>
      <c r="AB12" s="215">
        <v>754</v>
      </c>
      <c r="AC12" s="215">
        <v>2271</v>
      </c>
      <c r="AD12" s="127">
        <f t="shared" si="0"/>
        <v>70.400000000000006</v>
      </c>
      <c r="AE12" s="127">
        <f t="shared" si="1"/>
        <v>434.6</v>
      </c>
      <c r="AF12" s="141">
        <f t="shared" si="2"/>
        <v>15.243333333333334</v>
      </c>
      <c r="AG12" s="142">
        <f t="shared" si="3"/>
        <v>15</v>
      </c>
      <c r="AH12" s="141">
        <f t="shared" si="4"/>
        <v>15.146000000000001</v>
      </c>
      <c r="AI12" s="45"/>
      <c r="AJ12" s="45" t="s">
        <v>65</v>
      </c>
      <c r="AK12" s="45">
        <v>50</v>
      </c>
      <c r="AL12" s="45">
        <v>15</v>
      </c>
      <c r="AN12" s="44" t="s">
        <v>647</v>
      </c>
    </row>
    <row r="13" spans="1:40" s="44" customFormat="1" ht="18.95" customHeight="1">
      <c r="A13" s="216">
        <v>50</v>
      </c>
      <c r="B13" s="210">
        <v>42803</v>
      </c>
      <c r="C13" s="211" t="s">
        <v>1027</v>
      </c>
      <c r="D13" s="211"/>
      <c r="E13" s="211"/>
      <c r="F13" s="211"/>
      <c r="G13" s="212" t="s">
        <v>518</v>
      </c>
      <c r="H13" s="212" t="s">
        <v>1023</v>
      </c>
      <c r="I13" s="213">
        <v>2500</v>
      </c>
      <c r="J13" s="210">
        <v>42822</v>
      </c>
      <c r="K13" s="212" t="s">
        <v>10</v>
      </c>
      <c r="L13" s="212" t="s">
        <v>236</v>
      </c>
      <c r="M13" s="212" t="s">
        <v>225</v>
      </c>
      <c r="N13" s="212" t="s">
        <v>1024</v>
      </c>
      <c r="O13" s="212"/>
      <c r="P13" s="45"/>
      <c r="Q13" s="214"/>
      <c r="R13" s="214"/>
      <c r="S13" s="210">
        <v>42819</v>
      </c>
      <c r="T13" s="213">
        <v>2770</v>
      </c>
      <c r="U13" s="213"/>
      <c r="V13" s="213"/>
      <c r="W13" s="213"/>
      <c r="X13" s="213"/>
      <c r="Y13" s="213"/>
      <c r="Z13" s="211" t="s">
        <v>12</v>
      </c>
      <c r="AA13" s="212" t="s">
        <v>519</v>
      </c>
      <c r="AB13" s="215">
        <v>754</v>
      </c>
      <c r="AC13" s="215">
        <v>2271</v>
      </c>
      <c r="AD13" s="127">
        <f t="shared" si="0"/>
        <v>137.4</v>
      </c>
      <c r="AE13" s="127">
        <f t="shared" si="1"/>
        <v>572</v>
      </c>
      <c r="AF13" s="141">
        <f t="shared" si="2"/>
        <v>17.533333333333331</v>
      </c>
      <c r="AG13" s="142">
        <f t="shared" si="3"/>
        <v>17</v>
      </c>
      <c r="AH13" s="141">
        <f t="shared" si="4"/>
        <v>17.32</v>
      </c>
      <c r="AI13" s="45"/>
      <c r="AJ13" s="45" t="s">
        <v>65</v>
      </c>
      <c r="AK13" s="45">
        <v>50</v>
      </c>
      <c r="AL13" s="45">
        <v>82</v>
      </c>
      <c r="AN13" s="44" t="s">
        <v>647</v>
      </c>
    </row>
    <row r="14" spans="1:40" s="44" customFormat="1" ht="18.95" customHeight="1">
      <c r="A14" s="216">
        <v>60</v>
      </c>
      <c r="B14" s="210">
        <v>42803</v>
      </c>
      <c r="C14" s="211" t="s">
        <v>1027</v>
      </c>
      <c r="D14" s="211"/>
      <c r="E14" s="211"/>
      <c r="F14" s="211"/>
      <c r="G14" s="212" t="s">
        <v>518</v>
      </c>
      <c r="H14" s="212" t="s">
        <v>1023</v>
      </c>
      <c r="I14" s="213">
        <v>2500</v>
      </c>
      <c r="J14" s="210">
        <v>42822</v>
      </c>
      <c r="K14" s="212" t="s">
        <v>60</v>
      </c>
      <c r="L14" s="212"/>
      <c r="M14" s="212" t="s">
        <v>240</v>
      </c>
      <c r="N14" s="212" t="s">
        <v>1024</v>
      </c>
      <c r="O14" s="212"/>
      <c r="P14" s="45"/>
      <c r="Q14" s="214"/>
      <c r="R14" s="214"/>
      <c r="S14" s="210">
        <v>42819</v>
      </c>
      <c r="T14" s="213">
        <v>2770</v>
      </c>
      <c r="U14" s="213"/>
      <c r="V14" s="213"/>
      <c r="W14" s="213"/>
      <c r="X14" s="213"/>
      <c r="Y14" s="213"/>
      <c r="Z14" s="211" t="s">
        <v>12</v>
      </c>
      <c r="AA14" s="212" t="s">
        <v>519</v>
      </c>
      <c r="AB14" s="215">
        <v>754</v>
      </c>
      <c r="AC14" s="215">
        <v>2271</v>
      </c>
      <c r="AD14" s="127">
        <f t="shared" si="0"/>
        <v>70.400000000000006</v>
      </c>
      <c r="AE14" s="127">
        <f t="shared" si="1"/>
        <v>642.4</v>
      </c>
      <c r="AF14" s="141">
        <f t="shared" si="2"/>
        <v>18.706666666666667</v>
      </c>
      <c r="AG14" s="142">
        <f t="shared" si="3"/>
        <v>18</v>
      </c>
      <c r="AH14" s="141">
        <f t="shared" si="4"/>
        <v>18.423999999999999</v>
      </c>
      <c r="AI14" s="45"/>
      <c r="AJ14" s="45" t="s">
        <v>65</v>
      </c>
      <c r="AK14" s="45">
        <v>50</v>
      </c>
      <c r="AL14" s="45">
        <v>15</v>
      </c>
      <c r="AN14" s="44" t="s">
        <v>647</v>
      </c>
    </row>
    <row r="15" spans="1:40" s="44" customFormat="1" ht="18.95" customHeight="1">
      <c r="A15" s="216">
        <v>70</v>
      </c>
      <c r="B15" s="210">
        <v>42803</v>
      </c>
      <c r="C15" s="211" t="s">
        <v>1028</v>
      </c>
      <c r="D15" s="211"/>
      <c r="E15" s="211"/>
      <c r="F15" s="211"/>
      <c r="G15" s="212" t="s">
        <v>518</v>
      </c>
      <c r="H15" s="212" t="s">
        <v>1023</v>
      </c>
      <c r="I15" s="213">
        <v>2500</v>
      </c>
      <c r="J15" s="210">
        <v>42822</v>
      </c>
      <c r="K15" s="212" t="s">
        <v>10</v>
      </c>
      <c r="L15" s="212" t="s">
        <v>236</v>
      </c>
      <c r="M15" s="212" t="s">
        <v>225</v>
      </c>
      <c r="N15" s="212" t="s">
        <v>1024</v>
      </c>
      <c r="O15" s="212"/>
      <c r="P15" s="45"/>
      <c r="Q15" s="214"/>
      <c r="R15" s="214"/>
      <c r="S15" s="210">
        <v>42819</v>
      </c>
      <c r="T15" s="213">
        <v>2765</v>
      </c>
      <c r="U15" s="213"/>
      <c r="V15" s="213"/>
      <c r="W15" s="213"/>
      <c r="X15" s="213"/>
      <c r="Y15" s="213"/>
      <c r="Z15" s="211" t="s">
        <v>12</v>
      </c>
      <c r="AA15" s="212" t="s">
        <v>519</v>
      </c>
      <c r="AB15" s="215">
        <v>754</v>
      </c>
      <c r="AC15" s="215">
        <v>2271</v>
      </c>
      <c r="AD15" s="127">
        <f t="shared" si="0"/>
        <v>137.30000000000001</v>
      </c>
      <c r="AE15" s="127">
        <f t="shared" si="1"/>
        <v>779.7</v>
      </c>
      <c r="AF15" s="141">
        <f t="shared" si="2"/>
        <v>20.995000000000001</v>
      </c>
      <c r="AG15" s="142">
        <f t="shared" si="3"/>
        <v>20</v>
      </c>
      <c r="AH15" s="141">
        <f t="shared" si="4"/>
        <v>20.597000000000001</v>
      </c>
      <c r="AI15" s="45"/>
      <c r="AJ15" s="45" t="s">
        <v>65</v>
      </c>
      <c r="AK15" s="45">
        <v>50</v>
      </c>
      <c r="AL15" s="45">
        <v>82</v>
      </c>
      <c r="AN15" s="44" t="s">
        <v>647</v>
      </c>
    </row>
    <row r="16" spans="1:40" s="44" customFormat="1" ht="18.95" customHeight="1">
      <c r="A16" s="216">
        <v>80</v>
      </c>
      <c r="B16" s="210">
        <v>42803</v>
      </c>
      <c r="C16" s="211" t="s">
        <v>1028</v>
      </c>
      <c r="D16" s="211"/>
      <c r="E16" s="211"/>
      <c r="F16" s="211"/>
      <c r="G16" s="212" t="s">
        <v>518</v>
      </c>
      <c r="H16" s="212" t="s">
        <v>1023</v>
      </c>
      <c r="I16" s="213">
        <v>2500</v>
      </c>
      <c r="J16" s="210">
        <v>42822</v>
      </c>
      <c r="K16" s="212" t="s">
        <v>60</v>
      </c>
      <c r="L16" s="212"/>
      <c r="M16" s="212" t="s">
        <v>240</v>
      </c>
      <c r="N16" s="212" t="s">
        <v>1024</v>
      </c>
      <c r="O16" s="212"/>
      <c r="P16" s="45"/>
      <c r="Q16" s="214"/>
      <c r="R16" s="214"/>
      <c r="S16" s="210">
        <v>42819</v>
      </c>
      <c r="T16" s="213">
        <v>2765</v>
      </c>
      <c r="U16" s="213"/>
      <c r="V16" s="213"/>
      <c r="W16" s="213"/>
      <c r="X16" s="213"/>
      <c r="Y16" s="213"/>
      <c r="Z16" s="211" t="s">
        <v>12</v>
      </c>
      <c r="AA16" s="212" t="s">
        <v>519</v>
      </c>
      <c r="AB16" s="215">
        <v>754</v>
      </c>
      <c r="AC16" s="215">
        <v>2271</v>
      </c>
      <c r="AD16" s="127">
        <f t="shared" si="0"/>
        <v>70.3</v>
      </c>
      <c r="AE16" s="127">
        <f t="shared" si="1"/>
        <v>850</v>
      </c>
      <c r="AF16" s="141">
        <f t="shared" si="2"/>
        <v>22.166666666666664</v>
      </c>
      <c r="AG16" s="142">
        <f t="shared" si="3"/>
        <v>22</v>
      </c>
      <c r="AH16" s="141">
        <f t="shared" si="4"/>
        <v>22.099999999999998</v>
      </c>
      <c r="AI16" s="45"/>
      <c r="AJ16" s="45" t="s">
        <v>65</v>
      </c>
      <c r="AK16" s="45">
        <v>50</v>
      </c>
      <c r="AL16" s="45">
        <v>15</v>
      </c>
      <c r="AN16" s="44" t="s">
        <v>647</v>
      </c>
    </row>
    <row r="17" spans="1:186" s="44" customFormat="1" ht="18.95" customHeight="1">
      <c r="A17" s="216">
        <v>90</v>
      </c>
      <c r="B17" s="210">
        <v>42803</v>
      </c>
      <c r="C17" s="211" t="s">
        <v>1022</v>
      </c>
      <c r="D17" s="211"/>
      <c r="E17" s="211"/>
      <c r="F17" s="211"/>
      <c r="G17" s="212" t="s">
        <v>518</v>
      </c>
      <c r="H17" s="212" t="s">
        <v>1023</v>
      </c>
      <c r="I17" s="213">
        <v>1500</v>
      </c>
      <c r="J17" s="210">
        <v>42822</v>
      </c>
      <c r="K17" s="212" t="s">
        <v>10</v>
      </c>
      <c r="L17" s="212" t="s">
        <v>236</v>
      </c>
      <c r="M17" s="212" t="s">
        <v>225</v>
      </c>
      <c r="N17" s="212" t="s">
        <v>1024</v>
      </c>
      <c r="O17" s="212"/>
      <c r="P17" s="45"/>
      <c r="Q17" s="214"/>
      <c r="R17" s="214"/>
      <c r="S17" s="210">
        <v>42819</v>
      </c>
      <c r="T17" s="213">
        <v>1670</v>
      </c>
      <c r="U17" s="213"/>
      <c r="V17" s="213"/>
      <c r="W17" s="213"/>
      <c r="X17" s="213"/>
      <c r="Y17" s="213"/>
      <c r="Z17" s="211" t="s">
        <v>12</v>
      </c>
      <c r="AA17" s="212" t="s">
        <v>519</v>
      </c>
      <c r="AB17" s="215">
        <v>754</v>
      </c>
      <c r="AC17" s="215">
        <v>2271</v>
      </c>
      <c r="AD17" s="127">
        <f t="shared" si="0"/>
        <v>88.4</v>
      </c>
      <c r="AE17" s="127">
        <f t="shared" si="1"/>
        <v>938.4</v>
      </c>
      <c r="AF17" s="141">
        <f t="shared" si="2"/>
        <v>23.64</v>
      </c>
      <c r="AG17" s="142">
        <f t="shared" si="3"/>
        <v>23</v>
      </c>
      <c r="AH17" s="141">
        <f t="shared" si="4"/>
        <v>23.384</v>
      </c>
      <c r="AI17" s="45"/>
      <c r="AJ17" s="45" t="s">
        <v>65</v>
      </c>
      <c r="AK17" s="45">
        <v>50</v>
      </c>
      <c r="AL17" s="45">
        <v>55</v>
      </c>
      <c r="AN17" s="44" t="s">
        <v>647</v>
      </c>
    </row>
    <row r="18" spans="1:186" s="44" customFormat="1" ht="18.95" customHeight="1">
      <c r="A18" s="216">
        <v>100</v>
      </c>
      <c r="B18" s="210">
        <v>42803</v>
      </c>
      <c r="C18" s="211" t="s">
        <v>1022</v>
      </c>
      <c r="D18" s="211"/>
      <c r="E18" s="211"/>
      <c r="F18" s="211"/>
      <c r="G18" s="212" t="s">
        <v>518</v>
      </c>
      <c r="H18" s="212" t="s">
        <v>1023</v>
      </c>
      <c r="I18" s="213">
        <v>1500</v>
      </c>
      <c r="J18" s="210">
        <v>42822</v>
      </c>
      <c r="K18" s="212" t="s">
        <v>60</v>
      </c>
      <c r="L18" s="212"/>
      <c r="M18" s="212" t="s">
        <v>240</v>
      </c>
      <c r="N18" s="212" t="s">
        <v>1024</v>
      </c>
      <c r="O18" s="212"/>
      <c r="P18" s="45"/>
      <c r="Q18" s="214"/>
      <c r="R18" s="214"/>
      <c r="S18" s="210">
        <v>42819</v>
      </c>
      <c r="T18" s="213">
        <v>1670</v>
      </c>
      <c r="U18" s="213"/>
      <c r="V18" s="213"/>
      <c r="W18" s="213"/>
      <c r="X18" s="213"/>
      <c r="Y18" s="213"/>
      <c r="Z18" s="211" t="s">
        <v>12</v>
      </c>
      <c r="AA18" s="212" t="s">
        <v>519</v>
      </c>
      <c r="AB18" s="215">
        <v>754</v>
      </c>
      <c r="AC18" s="215">
        <v>2271</v>
      </c>
      <c r="AD18" s="127">
        <f t="shared" si="0"/>
        <v>48.4</v>
      </c>
      <c r="AE18" s="127">
        <f t="shared" si="1"/>
        <v>986.8</v>
      </c>
      <c r="AF18" s="141">
        <f t="shared" si="2"/>
        <v>24.446666666666665</v>
      </c>
      <c r="AG18" s="142">
        <f t="shared" si="3"/>
        <v>24</v>
      </c>
      <c r="AH18" s="141">
        <f t="shared" si="4"/>
        <v>24.268000000000001</v>
      </c>
      <c r="AI18" s="45"/>
      <c r="AJ18" s="45" t="s">
        <v>65</v>
      </c>
      <c r="AK18" s="45">
        <v>50</v>
      </c>
      <c r="AL18" s="45">
        <v>15</v>
      </c>
      <c r="AN18" s="44" t="s">
        <v>647</v>
      </c>
    </row>
    <row r="19" spans="1:186" s="44" customFormat="1" ht="18.95" customHeight="1">
      <c r="A19" s="56"/>
      <c r="B19" s="57"/>
      <c r="C19" s="58"/>
      <c r="D19" s="58"/>
      <c r="E19" s="58"/>
      <c r="F19" s="58"/>
      <c r="G19" s="59"/>
      <c r="H19" s="59"/>
      <c r="I19" s="60"/>
      <c r="J19" s="57"/>
      <c r="K19" s="59"/>
      <c r="L19" s="59"/>
      <c r="M19" s="59"/>
      <c r="N19" s="59"/>
      <c r="O19" s="59"/>
      <c r="P19" s="45"/>
      <c r="Q19" s="61"/>
      <c r="R19" s="61"/>
      <c r="S19" s="57"/>
      <c r="T19" s="60"/>
      <c r="U19" s="60"/>
      <c r="V19" s="60"/>
      <c r="W19" s="60"/>
      <c r="X19" s="60"/>
      <c r="Y19" s="60"/>
      <c r="Z19" s="58"/>
      <c r="AA19" s="59"/>
      <c r="AB19" s="62"/>
      <c r="AC19" s="62"/>
      <c r="AD19" s="11"/>
      <c r="AE19" s="11"/>
      <c r="AF19" s="146"/>
      <c r="AG19" s="147"/>
      <c r="AH19" s="146"/>
      <c r="AI19" s="45"/>
      <c r="AJ19" s="45"/>
      <c r="AK19" s="45"/>
      <c r="AL19" s="45"/>
    </row>
    <row r="20" spans="1:186" s="44" customFormat="1" ht="18.95" customHeight="1">
      <c r="A20" s="56"/>
      <c r="B20" s="57"/>
      <c r="C20" s="58"/>
      <c r="D20" s="58"/>
      <c r="E20" s="58"/>
      <c r="F20" s="58"/>
      <c r="G20" s="59"/>
      <c r="H20" s="59"/>
      <c r="I20" s="60"/>
      <c r="J20" s="57"/>
      <c r="K20" s="59"/>
      <c r="L20" s="59"/>
      <c r="M20" s="59"/>
      <c r="N20" s="59"/>
      <c r="O20" s="59"/>
      <c r="P20" s="45"/>
      <c r="Q20" s="61"/>
      <c r="R20" s="61"/>
      <c r="S20" s="57"/>
      <c r="T20" s="60"/>
      <c r="U20" s="60"/>
      <c r="V20" s="60"/>
      <c r="W20" s="60"/>
      <c r="X20" s="60"/>
      <c r="Y20" s="60"/>
      <c r="Z20" s="58"/>
      <c r="AA20" s="59"/>
      <c r="AB20" s="62"/>
      <c r="AC20" s="62"/>
      <c r="AD20" s="11"/>
      <c r="AE20" s="11"/>
      <c r="AF20" s="146"/>
      <c r="AG20" s="147"/>
      <c r="AH20" s="146"/>
      <c r="AI20" s="45"/>
      <c r="AJ20" s="45"/>
      <c r="AK20" s="45"/>
      <c r="AL20" s="45"/>
    </row>
    <row r="21" spans="1:186" s="9" customFormat="1" ht="12.75" customHeight="1">
      <c r="A21" s="3"/>
      <c r="B21" s="4"/>
      <c r="C21" s="14"/>
      <c r="D21" s="5"/>
      <c r="E21" s="3"/>
      <c r="F21" s="3"/>
      <c r="G21" s="1"/>
      <c r="H21" s="1"/>
      <c r="I21" s="3">
        <f>SUM(I8:I20)</f>
        <v>21000</v>
      </c>
      <c r="J21" s="4"/>
      <c r="K21" s="1"/>
      <c r="L21" s="1"/>
      <c r="M21" s="1"/>
      <c r="N21" s="14"/>
      <c r="O21" s="1"/>
      <c r="P21" s="1"/>
      <c r="Q21" s="1"/>
      <c r="R21" s="1"/>
      <c r="S21" s="4"/>
      <c r="T21" s="3">
        <f>SUM(T8:T20)</f>
        <v>23290</v>
      </c>
      <c r="U21" s="3"/>
      <c r="V21" s="3"/>
      <c r="W21" s="3"/>
      <c r="X21" s="3"/>
      <c r="Y21" s="12"/>
      <c r="Z21" s="3"/>
      <c r="AA21" s="6"/>
      <c r="AB21" s="14"/>
      <c r="AC21" s="7"/>
      <c r="AD21" s="11">
        <f>SUM(AD7:AD20)</f>
        <v>986.8</v>
      </c>
      <c r="AE21" s="11"/>
      <c r="AF21" s="146"/>
      <c r="AG21" s="147"/>
      <c r="AH21" s="11">
        <f>AD21/60</f>
        <v>16.446666666666665</v>
      </c>
      <c r="AI21" s="8"/>
      <c r="AJ21" s="43"/>
      <c r="AK21" s="2"/>
      <c r="AL21" s="2"/>
      <c r="GD21" s="10"/>
    </row>
    <row r="22" spans="1:186" ht="12.75" customHeight="1" thickBot="1">
      <c r="A22" s="148" t="s">
        <v>3</v>
      </c>
      <c r="B22" s="149"/>
      <c r="C22" s="149"/>
      <c r="D22" s="150"/>
      <c r="E22" s="150"/>
      <c r="F22" s="151"/>
      <c r="G22" s="149"/>
      <c r="H22" s="152"/>
      <c r="I22" s="152"/>
      <c r="J22" s="153"/>
      <c r="K22" s="153" t="s">
        <v>4</v>
      </c>
      <c r="L22" s="154"/>
      <c r="M22" s="155"/>
      <c r="N22" s="155"/>
      <c r="O22" s="155"/>
      <c r="P22" s="155"/>
      <c r="Q22" s="155"/>
      <c r="R22" s="155"/>
      <c r="S22" s="156"/>
      <c r="T22" s="157"/>
      <c r="U22" s="40"/>
      <c r="V22" s="40"/>
      <c r="W22" s="158"/>
      <c r="X22" s="159"/>
      <c r="Y22" s="160"/>
      <c r="Z22" s="161"/>
      <c r="AA22" s="155"/>
      <c r="AB22" s="155"/>
      <c r="AC22" s="155"/>
      <c r="AD22" s="162"/>
      <c r="AE22" s="163"/>
      <c r="AF22" s="163"/>
      <c r="AG22" s="164"/>
      <c r="AH22" s="165"/>
      <c r="AI22" s="166"/>
      <c r="AJ22" s="167"/>
      <c r="AK22" s="168"/>
      <c r="AL22" s="55"/>
      <c r="AM22" s="42"/>
      <c r="AN22" s="42"/>
      <c r="AO22" s="42"/>
      <c r="AP22" s="42"/>
      <c r="AQ22" s="42"/>
      <c r="AR22" s="42"/>
      <c r="AS22" s="42"/>
      <c r="AT22" s="42"/>
      <c r="AU22" s="42"/>
    </row>
    <row r="23" spans="1:186" s="169" customFormat="1" ht="18" customHeight="1" thickBot="1">
      <c r="A23" s="1516" t="s">
        <v>5</v>
      </c>
      <c r="B23" s="1517"/>
      <c r="C23" s="1517"/>
      <c r="D23" s="1517"/>
      <c r="E23" s="1517"/>
      <c r="F23" s="1517"/>
      <c r="G23" s="1517"/>
      <c r="H23" s="1517"/>
      <c r="I23" s="1517"/>
      <c r="J23" s="1517"/>
      <c r="K23" s="1517"/>
      <c r="L23" s="1517"/>
      <c r="M23" s="1517"/>
      <c r="N23" s="1517"/>
      <c r="O23" s="1517"/>
      <c r="P23" s="1517"/>
      <c r="Q23" s="1517"/>
      <c r="R23" s="1517"/>
      <c r="S23" s="1517"/>
      <c r="T23" s="1517"/>
      <c r="U23" s="1517"/>
      <c r="V23" s="1517"/>
      <c r="W23" s="1517"/>
      <c r="X23" s="1517"/>
      <c r="Y23" s="1517"/>
      <c r="Z23" s="1517"/>
      <c r="AA23" s="1517"/>
      <c r="AB23" s="1517"/>
      <c r="AC23" s="1517"/>
      <c r="AD23" s="1517"/>
      <c r="AE23" s="1517"/>
      <c r="AF23" s="1517"/>
      <c r="AG23" s="1517"/>
      <c r="AH23" s="1517"/>
      <c r="AI23" s="1517"/>
      <c r="AJ23" s="1517"/>
      <c r="AK23" s="1517"/>
      <c r="AL23" s="1518"/>
    </row>
    <row r="24" spans="1:186" ht="14.25" customHeight="1">
      <c r="A24" s="170"/>
      <c r="H24" s="171"/>
      <c r="I24" s="171"/>
      <c r="J24" s="171"/>
      <c r="K24" s="172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173"/>
      <c r="Z24" s="171"/>
      <c r="AA24" s="174"/>
      <c r="AB24" s="174"/>
      <c r="AC24" s="174"/>
      <c r="AD24" s="175"/>
      <c r="AE24" s="171"/>
      <c r="AF24" s="171"/>
      <c r="AG24" s="171"/>
      <c r="AH24" s="171"/>
      <c r="AI24" s="171"/>
      <c r="AJ24" s="171"/>
    </row>
    <row r="25" spans="1:186" ht="14.25" customHeight="1">
      <c r="T25" s="42"/>
      <c r="U25" s="42"/>
      <c r="V25" s="42"/>
      <c r="W25" s="176"/>
      <c r="X25" s="176"/>
      <c r="Y25" s="177"/>
      <c r="AB25" s="178" t="s">
        <v>297</v>
      </c>
    </row>
    <row r="26" spans="1:186" ht="19.5" customHeight="1">
      <c r="H26" s="78" t="s">
        <v>592</v>
      </c>
      <c r="S26" s="78" t="s">
        <v>594</v>
      </c>
      <c r="Y26" s="35"/>
      <c r="AO26" s="42"/>
      <c r="AP26" s="42"/>
    </row>
    <row r="27" spans="1:186" s="199" customFormat="1" ht="16.5" customHeight="1">
      <c r="H27" s="1515"/>
      <c r="I27" s="1515"/>
      <c r="S27" s="1515" t="s">
        <v>61</v>
      </c>
      <c r="T27" s="1515"/>
      <c r="U27" s="1515"/>
      <c r="V27" s="1515"/>
      <c r="W27" s="1515"/>
      <c r="X27" s="1515"/>
      <c r="Y27" s="1515"/>
      <c r="Z27" s="1515"/>
      <c r="AA27" s="200"/>
      <c r="AB27" s="200"/>
      <c r="AC27" s="200"/>
      <c r="AN27" s="201"/>
      <c r="AO27" s="201"/>
    </row>
    <row r="28" spans="1:186" ht="19.5" customHeight="1">
      <c r="A28" s="78"/>
      <c r="B28" s="78"/>
      <c r="H28" s="78" t="s">
        <v>593</v>
      </c>
      <c r="N28" s="78"/>
      <c r="T28" s="78"/>
      <c r="U28" s="78"/>
      <c r="Y28" s="35"/>
      <c r="AO28" s="42"/>
      <c r="AP28" s="42"/>
    </row>
  </sheetData>
  <mergeCells count="10">
    <mergeCell ref="A23:AL23"/>
    <mergeCell ref="H27:I27"/>
    <mergeCell ref="S27:Z27"/>
    <mergeCell ref="A2:AC2"/>
    <mergeCell ref="D4:E5"/>
    <mergeCell ref="G4:G5"/>
    <mergeCell ref="H4:H5"/>
    <mergeCell ref="K4:M4"/>
    <mergeCell ref="P4:R4"/>
    <mergeCell ref="AB4:AC4"/>
  </mergeCells>
  <conditionalFormatting sqref="C21:C25 C29:C65536">
    <cfRule type="duplicateValues" dxfId="3604" priority="349" stopIfTrue="1"/>
  </conditionalFormatting>
  <conditionalFormatting sqref="C21:C25 C1:C7 C29:C65536">
    <cfRule type="duplicateValues" dxfId="3603" priority="350" stopIfTrue="1"/>
  </conditionalFormatting>
  <conditionalFormatting sqref="C21:C25 C1:C7 C29:C65536">
    <cfRule type="duplicateValues" dxfId="3602" priority="351" stopIfTrue="1"/>
    <cfRule type="duplicateValues" dxfId="3601" priority="352" stopIfTrue="1"/>
  </conditionalFormatting>
  <conditionalFormatting sqref="BB19">
    <cfRule type="duplicateValues" dxfId="3600" priority="343" stopIfTrue="1"/>
  </conditionalFormatting>
  <conditionalFormatting sqref="BB19">
    <cfRule type="duplicateValues" dxfId="3599" priority="344" stopIfTrue="1"/>
    <cfRule type="duplicateValues" dxfId="3598" priority="345" stopIfTrue="1"/>
  </conditionalFormatting>
  <conditionalFormatting sqref="BA19 C19:AC19 AR19:AS19 AI19:AL19">
    <cfRule type="duplicateValues" dxfId="3597" priority="346" stopIfTrue="1"/>
  </conditionalFormatting>
  <conditionalFormatting sqref="BA19 C19:AC19 AR19:AS19 AI19:AL19">
    <cfRule type="duplicateValues" dxfId="3596" priority="347" stopIfTrue="1"/>
    <cfRule type="duplicateValues" dxfId="3595" priority="348" stopIfTrue="1"/>
  </conditionalFormatting>
  <conditionalFormatting sqref="BA20 C20:AC20 AR20:AS20 AI20:AL20">
    <cfRule type="duplicateValues" dxfId="3594" priority="353" stopIfTrue="1"/>
  </conditionalFormatting>
  <conditionalFormatting sqref="BA20 C20:AC20 AR20:AS20 AI20:AL20">
    <cfRule type="duplicateValues" dxfId="3593" priority="354" stopIfTrue="1"/>
    <cfRule type="duplicateValues" dxfId="3592" priority="355" stopIfTrue="1"/>
  </conditionalFormatting>
  <conditionalFormatting sqref="BB20">
    <cfRule type="duplicateValues" dxfId="3591" priority="356" stopIfTrue="1"/>
  </conditionalFormatting>
  <conditionalFormatting sqref="BB20">
    <cfRule type="duplicateValues" dxfId="3590" priority="357" stopIfTrue="1"/>
    <cfRule type="duplicateValues" dxfId="3589" priority="358" stopIfTrue="1"/>
  </conditionalFormatting>
  <conditionalFormatting sqref="C26:C28">
    <cfRule type="duplicateValues" dxfId="3588" priority="289" stopIfTrue="1"/>
    <cfRule type="duplicateValues" dxfId="3587" priority="290" stopIfTrue="1"/>
  </conditionalFormatting>
  <conditionalFormatting sqref="C26:C28">
    <cfRule type="duplicateValues" dxfId="3586" priority="291" stopIfTrue="1"/>
  </conditionalFormatting>
  <conditionalFormatting sqref="C26:C28">
    <cfRule type="duplicateValues" dxfId="3585" priority="292" stopIfTrue="1"/>
  </conditionalFormatting>
  <conditionalFormatting sqref="C26:C28">
    <cfRule type="duplicateValues" dxfId="3584" priority="293" stopIfTrue="1"/>
    <cfRule type="duplicateValues" dxfId="3583" priority="294" stopIfTrue="1"/>
  </conditionalFormatting>
  <conditionalFormatting sqref="C10">
    <cfRule type="duplicateValues" dxfId="3582" priority="85" stopIfTrue="1"/>
  </conditionalFormatting>
  <conditionalFormatting sqref="C10">
    <cfRule type="duplicateValues" dxfId="3581" priority="86" stopIfTrue="1"/>
    <cfRule type="duplicateValues" dxfId="3580" priority="87" stopIfTrue="1"/>
  </conditionalFormatting>
  <conditionalFormatting sqref="AJ10">
    <cfRule type="duplicateValues" dxfId="3579" priority="82" stopIfTrue="1"/>
  </conditionalFormatting>
  <conditionalFormatting sqref="AJ10">
    <cfRule type="duplicateValues" dxfId="3578" priority="83" stopIfTrue="1"/>
    <cfRule type="duplicateValues" dxfId="3577" priority="84" stopIfTrue="1"/>
  </conditionalFormatting>
  <conditionalFormatting sqref="BJ15:BK15 BS15 AR15:AU15 BA15:BD15 C15:I15 N15:R15 T15:AC15 AI15:AL15 K15:L15">
    <cfRule type="duplicateValues" dxfId="3576" priority="76" stopIfTrue="1"/>
  </conditionalFormatting>
  <conditionalFormatting sqref="BJ15:BK15 BS15 AR15:AU15 BA15:BD15 C15:I15 N15:R15 T15:AC15 AI15:AL15 K15:L15">
    <cfRule type="duplicateValues" dxfId="3575" priority="77" stopIfTrue="1"/>
    <cfRule type="duplicateValues" dxfId="3574" priority="78" stopIfTrue="1"/>
  </conditionalFormatting>
  <conditionalFormatting sqref="BT15">
    <cfRule type="duplicateValues" dxfId="3573" priority="79" stopIfTrue="1"/>
  </conditionalFormatting>
  <conditionalFormatting sqref="BT15">
    <cfRule type="duplicateValues" dxfId="3572" priority="80" stopIfTrue="1"/>
    <cfRule type="duplicateValues" dxfId="3571" priority="81" stopIfTrue="1"/>
  </conditionalFormatting>
  <conditionalFormatting sqref="BJ16:BK16 BS16 AR16:AU16 BA16:BD16 C16:I16 N16:R16 L16 T16:AC16 AI16:AL16">
    <cfRule type="duplicateValues" dxfId="3570" priority="70" stopIfTrue="1"/>
  </conditionalFormatting>
  <conditionalFormatting sqref="BJ16:BK16 BS16 AR16:AU16 BA16:BD16 C16:I16 N16:R16 L16 T16:AC16 AI16:AL16">
    <cfRule type="duplicateValues" dxfId="3569" priority="71" stopIfTrue="1"/>
    <cfRule type="duplicateValues" dxfId="3568" priority="72" stopIfTrue="1"/>
  </conditionalFormatting>
  <conditionalFormatting sqref="BT16">
    <cfRule type="duplicateValues" dxfId="3567" priority="73" stopIfTrue="1"/>
  </conditionalFormatting>
  <conditionalFormatting sqref="BT16">
    <cfRule type="duplicateValues" dxfId="3566" priority="74" stopIfTrue="1"/>
    <cfRule type="duplicateValues" dxfId="3565" priority="75" stopIfTrue="1"/>
  </conditionalFormatting>
  <conditionalFormatting sqref="M15">
    <cfRule type="duplicateValues" dxfId="3564" priority="67" stopIfTrue="1"/>
  </conditionalFormatting>
  <conditionalFormatting sqref="M15">
    <cfRule type="duplicateValues" dxfId="3563" priority="68" stopIfTrue="1"/>
    <cfRule type="duplicateValues" dxfId="3562" priority="69" stopIfTrue="1"/>
  </conditionalFormatting>
  <conditionalFormatting sqref="M16">
    <cfRule type="duplicateValues" dxfId="3561" priority="64" stopIfTrue="1"/>
  </conditionalFormatting>
  <conditionalFormatting sqref="M16">
    <cfRule type="duplicateValues" dxfId="3560" priority="65" stopIfTrue="1"/>
    <cfRule type="duplicateValues" dxfId="3559" priority="66" stopIfTrue="1"/>
  </conditionalFormatting>
  <conditionalFormatting sqref="K16">
    <cfRule type="duplicateValues" dxfId="3558" priority="61" stopIfTrue="1"/>
  </conditionalFormatting>
  <conditionalFormatting sqref="K16">
    <cfRule type="duplicateValues" dxfId="3557" priority="62" stopIfTrue="1"/>
    <cfRule type="duplicateValues" dxfId="3556" priority="63" stopIfTrue="1"/>
  </conditionalFormatting>
  <conditionalFormatting sqref="S15:S16">
    <cfRule type="duplicateValues" dxfId="3555" priority="58" stopIfTrue="1"/>
  </conditionalFormatting>
  <conditionalFormatting sqref="S15:S16">
    <cfRule type="duplicateValues" dxfId="3554" priority="59" stopIfTrue="1"/>
    <cfRule type="duplicateValues" dxfId="3553" priority="60" stopIfTrue="1"/>
  </conditionalFormatting>
  <conditionalFormatting sqref="BJ11:BK11 C8:L8 BA8:BD8 AR8:AU8 BS8 BJ8:BK8 BS11 AR11:AU11 BA11:BD11 C11:I11 C13:I13 BA13:BD13 AR13:AU13 BS13 BJ13:BK13 N13:R13 N11:R11 N8:R8 T8:AC8 T11:AC11 T13:AC13 AI13:AL13 AI11:AL11 AI8:AL8 K13:L13 K11:L11">
    <cfRule type="duplicateValues" dxfId="3552" priority="52" stopIfTrue="1"/>
  </conditionalFormatting>
  <conditionalFormatting sqref="BJ11:BK11 C8:L8 BA8:BD8 AR8:AU8 BS8 BJ8:BK8 BS11 AR11:AU11 BA11:BD11 C11:I11 C13:I13 BA13:BD13 AR13:AU13 BS13 BJ13:BK13 N13:R13 N11:R11 N8:R8 T8:AC8 T11:AC11 T13:AC13 AI13:AL13 AI11:AL11 AI8:AL8 K13:L13 K11:L11">
    <cfRule type="duplicateValues" dxfId="3551" priority="53" stopIfTrue="1"/>
    <cfRule type="duplicateValues" dxfId="3550" priority="54" stopIfTrue="1"/>
  </conditionalFormatting>
  <conditionalFormatting sqref="BT11 BT8 BT13">
    <cfRule type="duplicateValues" dxfId="3549" priority="55" stopIfTrue="1"/>
  </conditionalFormatting>
  <conditionalFormatting sqref="BT11 BT8 BT13">
    <cfRule type="duplicateValues" dxfId="3548" priority="56" stopIfTrue="1"/>
    <cfRule type="duplicateValues" dxfId="3547" priority="57" stopIfTrue="1"/>
  </conditionalFormatting>
  <conditionalFormatting sqref="C9:I9 BA9:BD9 AR9:AU9 BS9 BJ9:BK9 N9:R9 L9 T9:AC9 AI9:AL9">
    <cfRule type="duplicateValues" dxfId="3546" priority="46" stopIfTrue="1"/>
  </conditionalFormatting>
  <conditionalFormatting sqref="C9:I9 BA9:BD9 AR9:AU9 BS9 BJ9:BK9 N9:R9 L9 T9:AC9 AI9:AL9">
    <cfRule type="duplicateValues" dxfId="3545" priority="47" stopIfTrue="1"/>
    <cfRule type="duplicateValues" dxfId="3544" priority="48" stopIfTrue="1"/>
  </conditionalFormatting>
  <conditionalFormatting sqref="BT9">
    <cfRule type="duplicateValues" dxfId="3543" priority="49" stopIfTrue="1"/>
  </conditionalFormatting>
  <conditionalFormatting sqref="BT9">
    <cfRule type="duplicateValues" dxfId="3542" priority="50" stopIfTrue="1"/>
    <cfRule type="duplicateValues" dxfId="3541" priority="51" stopIfTrue="1"/>
  </conditionalFormatting>
  <conditionalFormatting sqref="BJ12:BK12 BS12 AR12:AU12 BA12:BD12 C12:I12 N12:R12 L12 T12:AC12 AI12:AL12">
    <cfRule type="duplicateValues" dxfId="3540" priority="40" stopIfTrue="1"/>
  </conditionalFormatting>
  <conditionalFormatting sqref="BJ12:BK12 BS12 AR12:AU12 BA12:BD12 C12:I12 N12:R12 L12 T12:AC12 AI12:AL12">
    <cfRule type="duplicateValues" dxfId="3539" priority="41" stopIfTrue="1"/>
    <cfRule type="duplicateValues" dxfId="3538" priority="42" stopIfTrue="1"/>
  </conditionalFormatting>
  <conditionalFormatting sqref="BT12">
    <cfRule type="duplicateValues" dxfId="3537" priority="43" stopIfTrue="1"/>
  </conditionalFormatting>
  <conditionalFormatting sqref="BT12">
    <cfRule type="duplicateValues" dxfId="3536" priority="44" stopIfTrue="1"/>
    <cfRule type="duplicateValues" dxfId="3535" priority="45" stopIfTrue="1"/>
  </conditionalFormatting>
  <conditionalFormatting sqref="C14:I14 BA14:BD14 AR14:AU14 BS14 BJ14:BK14 N14:R14 L14 T14:AC14 AI14:AL14">
    <cfRule type="duplicateValues" dxfId="3534" priority="34" stopIfTrue="1"/>
  </conditionalFormatting>
  <conditionalFormatting sqref="C14:I14 BA14:BD14 AR14:AU14 BS14 BJ14:BK14 N14:R14 L14 T14:AC14 AI14:AL14">
    <cfRule type="duplicateValues" dxfId="3533" priority="35" stopIfTrue="1"/>
    <cfRule type="duplicateValues" dxfId="3532" priority="36" stopIfTrue="1"/>
  </conditionalFormatting>
  <conditionalFormatting sqref="BT14">
    <cfRule type="duplicateValues" dxfId="3531" priority="37" stopIfTrue="1"/>
  </conditionalFormatting>
  <conditionalFormatting sqref="BT14">
    <cfRule type="duplicateValues" dxfId="3530" priority="38" stopIfTrue="1"/>
    <cfRule type="duplicateValues" dxfId="3529" priority="39" stopIfTrue="1"/>
  </conditionalFormatting>
  <conditionalFormatting sqref="M11 M8 M13">
    <cfRule type="duplicateValues" dxfId="3528" priority="31" stopIfTrue="1"/>
  </conditionalFormatting>
  <conditionalFormatting sqref="M11 M8 M13">
    <cfRule type="duplicateValues" dxfId="3527" priority="32" stopIfTrue="1"/>
    <cfRule type="duplicateValues" dxfId="3526" priority="33" stopIfTrue="1"/>
  </conditionalFormatting>
  <conditionalFormatting sqref="M12 M9 M14">
    <cfRule type="duplicateValues" dxfId="3525" priority="28" stopIfTrue="1"/>
  </conditionalFormatting>
  <conditionalFormatting sqref="M12 M9 M14">
    <cfRule type="duplicateValues" dxfId="3524" priority="29" stopIfTrue="1"/>
    <cfRule type="duplicateValues" dxfId="3523" priority="30" stopIfTrue="1"/>
  </conditionalFormatting>
  <conditionalFormatting sqref="K14 K12 K9">
    <cfRule type="duplicateValues" dxfId="3522" priority="25" stopIfTrue="1"/>
  </conditionalFormatting>
  <conditionalFormatting sqref="K14 K12 K9">
    <cfRule type="duplicateValues" dxfId="3521" priority="26" stopIfTrue="1"/>
    <cfRule type="duplicateValues" dxfId="3520" priority="27" stopIfTrue="1"/>
  </conditionalFormatting>
  <conditionalFormatting sqref="S8:S9 S11:S14">
    <cfRule type="duplicateValues" dxfId="3519" priority="22" stopIfTrue="1"/>
  </conditionalFormatting>
  <conditionalFormatting sqref="S8:S9 S11:S14">
    <cfRule type="duplicateValues" dxfId="3518" priority="23" stopIfTrue="1"/>
    <cfRule type="duplicateValues" dxfId="3517" priority="24" stopIfTrue="1"/>
  </conditionalFormatting>
  <conditionalFormatting sqref="BJ17:BK17 BS17 BA17:BD17 C17:I17 AR17:AU17 AI17:AL17 K17:AC17">
    <cfRule type="duplicateValues" dxfId="3516" priority="16" stopIfTrue="1"/>
  </conditionalFormatting>
  <conditionalFormatting sqref="BJ17:BK17 BS17 BA17:BD17 C17:I17 AR17:AU17 AI17:AL17 K17:AC17">
    <cfRule type="duplicateValues" dxfId="3515" priority="17" stopIfTrue="1"/>
    <cfRule type="duplicateValues" dxfId="3514" priority="18" stopIfTrue="1"/>
  </conditionalFormatting>
  <conditionalFormatting sqref="BT17">
    <cfRule type="duplicateValues" dxfId="3513" priority="19" stopIfTrue="1"/>
  </conditionalFormatting>
  <conditionalFormatting sqref="BT17">
    <cfRule type="duplicateValues" dxfId="3512" priority="20" stopIfTrue="1"/>
    <cfRule type="duplicateValues" dxfId="3511" priority="21" stopIfTrue="1"/>
  </conditionalFormatting>
  <conditionalFormatting sqref="BJ18:BK18 BS18 AR18:AU18 BA18:BD18 C18:I18 L18:R18 T18:AC18 AI18:AL18">
    <cfRule type="duplicateValues" dxfId="3510" priority="10" stopIfTrue="1"/>
  </conditionalFormatting>
  <conditionalFormatting sqref="BJ18:BK18 BS18 AR18:AU18 BA18:BD18 C18:I18 L18:R18 T18:AC18 AI18:AL18">
    <cfRule type="duplicateValues" dxfId="3509" priority="11" stopIfTrue="1"/>
    <cfRule type="duplicateValues" dxfId="3508" priority="12" stopIfTrue="1"/>
  </conditionalFormatting>
  <conditionalFormatting sqref="BT18">
    <cfRule type="duplicateValues" dxfId="3507" priority="13" stopIfTrue="1"/>
  </conditionalFormatting>
  <conditionalFormatting sqref="BT18">
    <cfRule type="duplicateValues" dxfId="3506" priority="14" stopIfTrue="1"/>
    <cfRule type="duplicateValues" dxfId="3505" priority="15" stopIfTrue="1"/>
  </conditionalFormatting>
  <conditionalFormatting sqref="K18">
    <cfRule type="duplicateValues" dxfId="3504" priority="7" stopIfTrue="1"/>
  </conditionalFormatting>
  <conditionalFormatting sqref="K18">
    <cfRule type="duplicateValues" dxfId="3503" priority="8" stopIfTrue="1"/>
    <cfRule type="duplicateValues" dxfId="3502" priority="9" stopIfTrue="1"/>
  </conditionalFormatting>
  <conditionalFormatting sqref="S18">
    <cfRule type="duplicateValues" dxfId="3501" priority="4" stopIfTrue="1"/>
  </conditionalFormatting>
  <conditionalFormatting sqref="S18">
    <cfRule type="duplicateValues" dxfId="3500" priority="5" stopIfTrue="1"/>
    <cfRule type="duplicateValues" dxfId="3499" priority="6" stopIfTrue="1"/>
  </conditionalFormatting>
  <conditionalFormatting sqref="J11:J18 J9">
    <cfRule type="duplicateValues" dxfId="3498" priority="1" stopIfTrue="1"/>
  </conditionalFormatting>
  <conditionalFormatting sqref="J11:J18 J9">
    <cfRule type="duplicateValues" dxfId="3497" priority="2" stopIfTrue="1"/>
    <cfRule type="duplicateValues" dxfId="3496" priority="3" stopIfTrue="1"/>
  </conditionalFormatting>
  <printOptions horizontalCentered="1"/>
  <pageMargins left="0" right="0" top="0.74803149606299213" bottom="0" header="0.31496062992125984" footer="0.31496062992125984"/>
  <pageSetup paperSize="156" scale="7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GD46"/>
  <sheetViews>
    <sheetView topLeftCell="A7" zoomScale="120" zoomScaleNormal="120" workbookViewId="0">
      <selection activeCell="C27" sqref="C27"/>
    </sheetView>
  </sheetViews>
  <sheetFormatPr defaultRowHeight="12.75"/>
  <cols>
    <col min="1" max="1" width="4.5703125" style="35" customWidth="1"/>
    <col min="2" max="2" width="6" style="35" customWidth="1"/>
    <col min="3" max="3" width="7" style="35" customWidth="1"/>
    <col min="4" max="4" width="3.42578125" style="35" hidden="1" customWidth="1"/>
    <col min="5" max="5" width="11.85546875" style="35" hidden="1" customWidth="1"/>
    <col min="6" max="6" width="6.7109375" style="35" hidden="1" customWidth="1"/>
    <col min="7" max="7" width="10.7109375" style="35" customWidth="1"/>
    <col min="8" max="8" width="20" style="35" customWidth="1"/>
    <col min="9" max="10" width="5.85546875" style="35" customWidth="1"/>
    <col min="11" max="11" width="12.140625" style="35" customWidth="1"/>
    <col min="12" max="12" width="11.28515625" style="35" customWidth="1"/>
    <col min="13" max="13" width="6.5703125" style="35" customWidth="1"/>
    <col min="14" max="14" width="6.140625" style="35" customWidth="1"/>
    <col min="15" max="15" width="3.5703125" style="35" customWidth="1"/>
    <col min="16" max="16" width="3" style="35" customWidth="1"/>
    <col min="17" max="17" width="3.140625" style="35" customWidth="1"/>
    <col min="18" max="18" width="2.7109375" style="35" customWidth="1"/>
    <col min="19" max="19" width="6.5703125" style="35" customWidth="1"/>
    <col min="20" max="20" width="5.28515625" style="35" customWidth="1"/>
    <col min="21" max="21" width="6.28515625" style="35" customWidth="1"/>
    <col min="22" max="22" width="6" style="35" customWidth="1"/>
    <col min="23" max="23" width="5.140625" style="35" customWidth="1"/>
    <col min="24" max="24" width="5.140625" style="35" hidden="1" customWidth="1"/>
    <col min="25" max="25" width="5.140625" style="63" hidden="1" customWidth="1"/>
    <col min="26" max="26" width="4.85546875" style="35" customWidth="1"/>
    <col min="27" max="27" width="12.5703125" style="35" customWidth="1"/>
    <col min="28" max="28" width="4.5703125" style="35" customWidth="1"/>
    <col min="29" max="29" width="4.28515625" style="35" customWidth="1"/>
    <col min="30" max="30" width="4.5703125" style="35" customWidth="1"/>
    <col min="31" max="31" width="4.7109375" style="35" hidden="1" customWidth="1"/>
    <col min="32" max="32" width="6.7109375" style="35" hidden="1" customWidth="1"/>
    <col min="33" max="33" width="3.7109375" style="35" hidden="1" customWidth="1"/>
    <col min="34" max="34" width="4.5703125" style="35" customWidth="1"/>
    <col min="35" max="35" width="3.5703125" style="35" customWidth="1"/>
    <col min="36" max="36" width="5.85546875" style="35" customWidth="1"/>
    <col min="37" max="37" width="3.42578125" style="35" customWidth="1"/>
    <col min="38" max="38" width="4.140625" style="35" customWidth="1"/>
    <col min="39" max="16384" width="9.140625" style="35"/>
  </cols>
  <sheetData>
    <row r="1" spans="1:40" ht="6" customHeight="1" thickBot="1"/>
    <row r="2" spans="1:40" ht="12" customHeight="1" thickTop="1" thickBot="1">
      <c r="A2" s="1519" t="s">
        <v>9</v>
      </c>
      <c r="B2" s="1520"/>
      <c r="C2" s="1520"/>
      <c r="D2" s="1520"/>
      <c r="E2" s="1520"/>
      <c r="F2" s="1520"/>
      <c r="G2" s="1520"/>
      <c r="H2" s="1520"/>
      <c r="I2" s="1520"/>
      <c r="J2" s="1520"/>
      <c r="K2" s="1520"/>
      <c r="L2" s="1520"/>
      <c r="M2" s="1520"/>
      <c r="N2" s="1520"/>
      <c r="O2" s="1520"/>
      <c r="P2" s="1520"/>
      <c r="Q2" s="1520"/>
      <c r="R2" s="1520"/>
      <c r="S2" s="1520"/>
      <c r="T2" s="1520"/>
      <c r="U2" s="1520"/>
      <c r="V2" s="1520"/>
      <c r="W2" s="1520"/>
      <c r="X2" s="1520"/>
      <c r="Y2" s="1520"/>
      <c r="Z2" s="1520"/>
      <c r="AA2" s="1520"/>
      <c r="AB2" s="1520"/>
      <c r="AC2" s="1520"/>
      <c r="AD2" s="64"/>
      <c r="AE2" s="64"/>
      <c r="AF2" s="64"/>
      <c r="AG2" s="64"/>
      <c r="AH2" s="65"/>
      <c r="AI2" s="66" t="s">
        <v>51</v>
      </c>
      <c r="AJ2" s="67" t="s">
        <v>52</v>
      </c>
    </row>
    <row r="3" spans="1:40" s="78" customFormat="1" ht="16.5" customHeight="1" thickTop="1" thickBot="1">
      <c r="A3" s="68" t="s">
        <v>62</v>
      </c>
      <c r="B3" s="69"/>
      <c r="C3" s="69"/>
      <c r="D3" s="70"/>
      <c r="E3" s="70"/>
      <c r="F3" s="70"/>
      <c r="G3" s="70"/>
      <c r="H3" s="71"/>
      <c r="I3" s="72" t="s">
        <v>36</v>
      </c>
      <c r="J3" s="73"/>
      <c r="K3" s="74" t="s">
        <v>59</v>
      </c>
      <c r="L3" s="74"/>
      <c r="M3" s="75"/>
      <c r="N3" s="76"/>
      <c r="O3" s="77"/>
      <c r="P3" s="77"/>
      <c r="Q3" s="77"/>
      <c r="S3" s="79"/>
      <c r="T3" s="36"/>
      <c r="U3" s="36"/>
      <c r="V3" s="36"/>
      <c r="W3" s="36"/>
      <c r="X3" s="36"/>
      <c r="Y3" s="80"/>
      <c r="Z3" s="81"/>
      <c r="AA3" s="75"/>
      <c r="AB3" s="54" t="s">
        <v>333</v>
      </c>
      <c r="AC3" s="82"/>
      <c r="AD3" s="83"/>
      <c r="AE3" s="84"/>
      <c r="AF3" s="84"/>
      <c r="AG3" s="84"/>
      <c r="AH3" s="84"/>
      <c r="AI3" s="85"/>
      <c r="AJ3" s="86"/>
    </row>
    <row r="4" spans="1:40" ht="12" customHeight="1" thickTop="1">
      <c r="A4" s="87" t="s">
        <v>37</v>
      </c>
      <c r="B4" s="88" t="s">
        <v>13</v>
      </c>
      <c r="C4" s="89" t="s">
        <v>14</v>
      </c>
      <c r="D4" s="1521" t="s">
        <v>56</v>
      </c>
      <c r="E4" s="1522"/>
      <c r="F4" s="90"/>
      <c r="G4" s="1525" t="s">
        <v>15</v>
      </c>
      <c r="H4" s="1526" t="s">
        <v>16</v>
      </c>
      <c r="I4" s="92" t="s">
        <v>17</v>
      </c>
      <c r="J4" s="89" t="s">
        <v>18</v>
      </c>
      <c r="K4" s="1528" t="s">
        <v>19</v>
      </c>
      <c r="L4" s="1528"/>
      <c r="M4" s="1528"/>
      <c r="N4" s="88" t="s">
        <v>39</v>
      </c>
      <c r="O4" s="93" t="s">
        <v>20</v>
      </c>
      <c r="P4" s="1529" t="s">
        <v>21</v>
      </c>
      <c r="Q4" s="1529"/>
      <c r="R4" s="1529"/>
      <c r="S4" s="94" t="s">
        <v>22</v>
      </c>
      <c r="T4" s="37" t="s">
        <v>38</v>
      </c>
      <c r="U4" s="37"/>
      <c r="V4" s="37" t="s">
        <v>57</v>
      </c>
      <c r="W4" s="37" t="s">
        <v>53</v>
      </c>
      <c r="X4" s="37" t="s">
        <v>7</v>
      </c>
      <c r="Y4" s="95" t="s">
        <v>8</v>
      </c>
      <c r="Z4" s="88" t="s">
        <v>40</v>
      </c>
      <c r="AA4" s="96" t="s">
        <v>41</v>
      </c>
      <c r="AB4" s="1530" t="s">
        <v>23</v>
      </c>
      <c r="AC4" s="1531"/>
      <c r="AD4" s="97" t="s">
        <v>44</v>
      </c>
      <c r="AE4" s="98" t="s">
        <v>45</v>
      </c>
      <c r="AF4" s="98" t="s">
        <v>46</v>
      </c>
      <c r="AG4" s="98"/>
      <c r="AH4" s="99" t="s">
        <v>44</v>
      </c>
      <c r="AI4" s="100" t="s">
        <v>51</v>
      </c>
      <c r="AJ4" s="101" t="s">
        <v>52</v>
      </c>
    </row>
    <row r="5" spans="1:40" ht="12" customHeight="1" thickBot="1">
      <c r="A5" s="102" t="s">
        <v>47</v>
      </c>
      <c r="B5" s="103" t="s">
        <v>24</v>
      </c>
      <c r="C5" s="89" t="s">
        <v>25</v>
      </c>
      <c r="D5" s="1523"/>
      <c r="E5" s="1524"/>
      <c r="F5" s="104" t="s">
        <v>56</v>
      </c>
      <c r="G5" s="1525"/>
      <c r="H5" s="1527"/>
      <c r="I5" s="92" t="s">
        <v>26</v>
      </c>
      <c r="J5" s="105" t="s">
        <v>26</v>
      </c>
      <c r="K5" s="106" t="s">
        <v>27</v>
      </c>
      <c r="L5" s="106" t="s">
        <v>28</v>
      </c>
      <c r="M5" s="107" t="s">
        <v>29</v>
      </c>
      <c r="N5" s="108"/>
      <c r="O5" s="109"/>
      <c r="P5" s="110" t="s">
        <v>30</v>
      </c>
      <c r="Q5" s="110" t="s">
        <v>31</v>
      </c>
      <c r="R5" s="110" t="s">
        <v>32</v>
      </c>
      <c r="S5" s="111" t="s">
        <v>33</v>
      </c>
      <c r="T5" s="38" t="s">
        <v>48</v>
      </c>
      <c r="U5" s="38" t="s">
        <v>217</v>
      </c>
      <c r="V5" s="38" t="s">
        <v>58</v>
      </c>
      <c r="W5" s="38" t="s">
        <v>54</v>
      </c>
      <c r="X5" s="38"/>
      <c r="Y5" s="112"/>
      <c r="Z5" s="113"/>
      <c r="AA5" s="107" t="s">
        <v>34</v>
      </c>
      <c r="AB5" s="107" t="s">
        <v>42</v>
      </c>
      <c r="AC5" s="107" t="s">
        <v>43</v>
      </c>
      <c r="AD5" s="114" t="s">
        <v>49</v>
      </c>
      <c r="AE5" s="115"/>
      <c r="AF5" s="115"/>
      <c r="AG5" s="116"/>
      <c r="AH5" s="117"/>
      <c r="AI5" s="118"/>
      <c r="AJ5" s="119"/>
      <c r="AK5" s="120" t="s">
        <v>50</v>
      </c>
      <c r="AL5" s="120" t="s">
        <v>0</v>
      </c>
    </row>
    <row r="6" spans="1:40" ht="21.75" hidden="1" thickTop="1">
      <c r="A6" s="121"/>
      <c r="B6" s="122"/>
      <c r="C6" s="122"/>
      <c r="D6" s="122"/>
      <c r="E6" s="122"/>
      <c r="F6" s="122"/>
      <c r="G6" s="122"/>
      <c r="H6" s="122"/>
      <c r="I6" s="122"/>
      <c r="J6" s="122"/>
      <c r="K6" s="123"/>
      <c r="L6" s="124"/>
      <c r="M6" s="122"/>
      <c r="N6" s="122"/>
      <c r="O6" s="122"/>
      <c r="P6" s="122"/>
      <c r="Q6" s="122"/>
      <c r="R6" s="122"/>
      <c r="S6" s="125"/>
      <c r="T6" s="39"/>
      <c r="U6" s="39"/>
      <c r="V6" s="39"/>
      <c r="W6" s="39"/>
      <c r="X6" s="39"/>
      <c r="Y6" s="126"/>
      <c r="Z6" s="122"/>
      <c r="AA6" s="122"/>
      <c r="AB6" s="122"/>
      <c r="AC6" s="122"/>
      <c r="AD6" s="127">
        <f>T6/80</f>
        <v>0</v>
      </c>
      <c r="AE6" s="128">
        <f>AD6+AE5</f>
        <v>0</v>
      </c>
      <c r="AF6" s="129">
        <f>(7+(AE6/60))</f>
        <v>7</v>
      </c>
      <c r="AG6" s="130">
        <f>FLOOR(AF6,1)</f>
        <v>7</v>
      </c>
      <c r="AH6" s="131">
        <f>(AG6+((AF6-AG6)*60*0.01))</f>
        <v>7</v>
      </c>
      <c r="AI6" s="132"/>
      <c r="AJ6" s="133"/>
    </row>
    <row r="7" spans="1:40" s="145" customFormat="1" ht="12" customHeight="1" thickTop="1">
      <c r="A7" s="134"/>
      <c r="B7" s="135"/>
      <c r="C7" s="91"/>
      <c r="D7" s="136"/>
      <c r="E7" s="46"/>
      <c r="F7" s="46"/>
      <c r="G7" s="137"/>
      <c r="H7" s="137"/>
      <c r="I7" s="46"/>
      <c r="J7" s="135"/>
      <c r="K7" s="137" t="s">
        <v>1</v>
      </c>
      <c r="L7" s="137"/>
      <c r="M7" s="137"/>
      <c r="N7" s="91"/>
      <c r="O7" s="137"/>
      <c r="P7" s="137"/>
      <c r="Q7" s="137"/>
      <c r="R7" s="137"/>
      <c r="S7" s="135"/>
      <c r="T7" s="46"/>
      <c r="U7" s="46"/>
      <c r="V7" s="46"/>
      <c r="W7" s="46"/>
      <c r="X7" s="46"/>
      <c r="Y7" s="138"/>
      <c r="Z7" s="46"/>
      <c r="AA7" s="139"/>
      <c r="AB7" s="91"/>
      <c r="AC7" s="140"/>
      <c r="AD7" s="127">
        <f>T7/AK7+AL7</f>
        <v>30</v>
      </c>
      <c r="AE7" s="127">
        <f>AD7+AE6</f>
        <v>30</v>
      </c>
      <c r="AF7" s="141">
        <f>(13+(AE7/60))</f>
        <v>13.5</v>
      </c>
      <c r="AG7" s="142">
        <f>FLOOR(AF7,1)</f>
        <v>13</v>
      </c>
      <c r="AH7" s="141">
        <f>(AG7+((AF7-AG7)*60*0.01))</f>
        <v>13.3</v>
      </c>
      <c r="AI7" s="141"/>
      <c r="AJ7" s="143"/>
      <c r="AK7" s="144">
        <v>50</v>
      </c>
      <c r="AL7" s="144">
        <v>30</v>
      </c>
    </row>
    <row r="8" spans="1:40" s="44" customFormat="1" ht="17.45" customHeight="1">
      <c r="A8" s="216">
        <v>10</v>
      </c>
      <c r="B8" s="210">
        <v>42817</v>
      </c>
      <c r="C8" s="211" t="s">
        <v>1136</v>
      </c>
      <c r="D8" s="211"/>
      <c r="E8" s="211"/>
      <c r="F8" s="211"/>
      <c r="G8" s="212" t="s">
        <v>213</v>
      </c>
      <c r="H8" s="212" t="s">
        <v>307</v>
      </c>
      <c r="I8" s="213">
        <v>300</v>
      </c>
      <c r="J8" s="210">
        <v>42822</v>
      </c>
      <c r="K8" s="212" t="s">
        <v>219</v>
      </c>
      <c r="L8" s="212" t="s">
        <v>64</v>
      </c>
      <c r="M8" s="212" t="s">
        <v>64</v>
      </c>
      <c r="N8" s="212" t="s">
        <v>308</v>
      </c>
      <c r="O8" s="212"/>
      <c r="P8" s="45"/>
      <c r="Q8" s="214"/>
      <c r="R8" s="214"/>
      <c r="S8" s="210">
        <v>42818</v>
      </c>
      <c r="T8" s="213">
        <v>315</v>
      </c>
      <c r="U8" s="213"/>
      <c r="V8" s="213"/>
      <c r="W8" s="213"/>
      <c r="X8" s="213"/>
      <c r="Y8" s="213"/>
      <c r="Z8" s="211" t="s">
        <v>35</v>
      </c>
      <c r="AA8" s="212" t="s">
        <v>309</v>
      </c>
      <c r="AB8" s="215">
        <v>721</v>
      </c>
      <c r="AC8" s="215">
        <v>1712</v>
      </c>
      <c r="AD8" s="127">
        <f t="shared" ref="AD8:AD38" si="0">T8/AK8+AL8</f>
        <v>59</v>
      </c>
      <c r="AE8" s="127">
        <f t="shared" ref="AE8:AE38" si="1">AD8+AE7</f>
        <v>89</v>
      </c>
      <c r="AF8" s="141">
        <f t="shared" ref="AF8:AF38" si="2">(13+(AE8/60))</f>
        <v>14.483333333333334</v>
      </c>
      <c r="AG8" s="142">
        <f t="shared" ref="AG8:AG38" si="3">FLOOR(AF8,1)</f>
        <v>14</v>
      </c>
      <c r="AH8" s="141">
        <f t="shared" ref="AH8:AH38" si="4">(AG8+((AF8-AG8)*60*0.01))</f>
        <v>14.290000000000001</v>
      </c>
      <c r="AI8" s="45"/>
      <c r="AJ8" s="45" t="s">
        <v>65</v>
      </c>
      <c r="AK8" s="45">
        <v>35</v>
      </c>
      <c r="AL8" s="45">
        <v>50</v>
      </c>
      <c r="AN8" s="44" t="s">
        <v>657</v>
      </c>
    </row>
    <row r="9" spans="1:40" s="44" customFormat="1" ht="17.45" customHeight="1">
      <c r="A9" s="216">
        <v>20</v>
      </c>
      <c r="B9" s="210">
        <v>42817</v>
      </c>
      <c r="C9" s="211" t="s">
        <v>1108</v>
      </c>
      <c r="D9" s="211"/>
      <c r="E9" s="211"/>
      <c r="F9" s="211"/>
      <c r="G9" s="212" t="s">
        <v>1109</v>
      </c>
      <c r="H9" s="212" t="s">
        <v>1110</v>
      </c>
      <c r="I9" s="213">
        <v>300</v>
      </c>
      <c r="J9" s="210">
        <v>42822</v>
      </c>
      <c r="K9" s="212" t="s">
        <v>6</v>
      </c>
      <c r="L9" s="212" t="s">
        <v>64</v>
      </c>
      <c r="M9" s="212" t="s">
        <v>64</v>
      </c>
      <c r="N9" s="212" t="s">
        <v>1111</v>
      </c>
      <c r="O9" s="212"/>
      <c r="P9" s="45"/>
      <c r="Q9" s="214"/>
      <c r="R9" s="214"/>
      <c r="S9" s="210">
        <v>42818</v>
      </c>
      <c r="T9" s="213">
        <v>315</v>
      </c>
      <c r="U9" s="213"/>
      <c r="V9" s="213"/>
      <c r="W9" s="213"/>
      <c r="X9" s="213"/>
      <c r="Y9" s="213"/>
      <c r="Z9" s="211" t="s">
        <v>12</v>
      </c>
      <c r="AA9" s="212" t="s">
        <v>1112</v>
      </c>
      <c r="AB9" s="215">
        <v>846</v>
      </c>
      <c r="AC9" s="215">
        <v>2199</v>
      </c>
      <c r="AD9" s="127">
        <f t="shared" si="0"/>
        <v>21.3</v>
      </c>
      <c r="AE9" s="127">
        <f t="shared" si="1"/>
        <v>110.3</v>
      </c>
      <c r="AF9" s="141">
        <f t="shared" si="2"/>
        <v>14.838333333333333</v>
      </c>
      <c r="AG9" s="142">
        <f t="shared" si="3"/>
        <v>14</v>
      </c>
      <c r="AH9" s="141">
        <f t="shared" si="4"/>
        <v>14.503</v>
      </c>
      <c r="AI9" s="45"/>
      <c r="AJ9" s="45" t="s">
        <v>65</v>
      </c>
      <c r="AK9" s="45">
        <v>50</v>
      </c>
      <c r="AL9" s="45">
        <v>15</v>
      </c>
      <c r="AN9" s="44" t="s">
        <v>1135</v>
      </c>
    </row>
    <row r="10" spans="1:40" s="44" customFormat="1" ht="17.45" customHeight="1">
      <c r="A10" s="216">
        <v>30</v>
      </c>
      <c r="B10" s="210">
        <v>42801</v>
      </c>
      <c r="C10" s="211" t="s">
        <v>569</v>
      </c>
      <c r="D10" s="211"/>
      <c r="E10" s="211"/>
      <c r="F10" s="211"/>
      <c r="G10" s="212" t="s">
        <v>450</v>
      </c>
      <c r="H10" s="212" t="s">
        <v>455</v>
      </c>
      <c r="I10" s="213">
        <v>500</v>
      </c>
      <c r="J10" s="210">
        <v>42822</v>
      </c>
      <c r="K10" s="212" t="s">
        <v>456</v>
      </c>
      <c r="L10" s="212" t="s">
        <v>457</v>
      </c>
      <c r="M10" s="212" t="s">
        <v>64</v>
      </c>
      <c r="N10" s="212" t="s">
        <v>458</v>
      </c>
      <c r="O10" s="212"/>
      <c r="P10" s="45"/>
      <c r="Q10" s="214"/>
      <c r="R10" s="214"/>
      <c r="S10" s="210">
        <v>42819</v>
      </c>
      <c r="T10" s="213">
        <v>540</v>
      </c>
      <c r="U10" s="213"/>
      <c r="V10" s="213"/>
      <c r="W10" s="213"/>
      <c r="X10" s="213"/>
      <c r="Y10" s="213"/>
      <c r="Z10" s="211" t="s">
        <v>12</v>
      </c>
      <c r="AA10" s="212" t="s">
        <v>459</v>
      </c>
      <c r="AB10" s="215">
        <v>829</v>
      </c>
      <c r="AC10" s="215">
        <v>2145</v>
      </c>
      <c r="AD10" s="127">
        <f t="shared" si="0"/>
        <v>25.8</v>
      </c>
      <c r="AE10" s="127">
        <f t="shared" si="1"/>
        <v>136.1</v>
      </c>
      <c r="AF10" s="141">
        <f t="shared" si="2"/>
        <v>15.268333333333333</v>
      </c>
      <c r="AG10" s="142">
        <f t="shared" si="3"/>
        <v>15</v>
      </c>
      <c r="AH10" s="141">
        <f t="shared" si="4"/>
        <v>15.161</v>
      </c>
      <c r="AI10" s="45"/>
      <c r="AJ10" s="45" t="s">
        <v>65</v>
      </c>
      <c r="AK10" s="45">
        <v>50</v>
      </c>
      <c r="AL10" s="45">
        <v>15</v>
      </c>
    </row>
    <row r="11" spans="1:40" s="44" customFormat="1" ht="17.45" customHeight="1">
      <c r="A11" s="216" t="s">
        <v>69</v>
      </c>
      <c r="B11" s="210">
        <v>42816</v>
      </c>
      <c r="C11" s="211" t="s">
        <v>1085</v>
      </c>
      <c r="D11" s="211"/>
      <c r="E11" s="211"/>
      <c r="F11" s="211"/>
      <c r="G11" s="212" t="s">
        <v>374</v>
      </c>
      <c r="H11" s="212" t="s">
        <v>375</v>
      </c>
      <c r="I11" s="213">
        <v>1805</v>
      </c>
      <c r="J11" s="210">
        <v>42822</v>
      </c>
      <c r="K11" s="212" t="s">
        <v>10</v>
      </c>
      <c r="L11" s="212" t="s">
        <v>64</v>
      </c>
      <c r="M11" s="212" t="s">
        <v>64</v>
      </c>
      <c r="N11" s="212" t="s">
        <v>376</v>
      </c>
      <c r="O11" s="212"/>
      <c r="P11" s="45"/>
      <c r="Q11" s="214"/>
      <c r="R11" s="214"/>
      <c r="S11" s="210">
        <v>42818</v>
      </c>
      <c r="T11" s="213">
        <v>1815</v>
      </c>
      <c r="U11" s="213"/>
      <c r="V11" s="213"/>
      <c r="W11" s="213"/>
      <c r="X11" s="213"/>
      <c r="Y11" s="213"/>
      <c r="Z11" s="211" t="s">
        <v>11</v>
      </c>
      <c r="AA11" s="212" t="s">
        <v>245</v>
      </c>
      <c r="AB11" s="215">
        <v>426</v>
      </c>
      <c r="AC11" s="215">
        <v>1547</v>
      </c>
      <c r="AD11" s="127">
        <f t="shared" si="0"/>
        <v>51.3</v>
      </c>
      <c r="AE11" s="127">
        <f t="shared" si="1"/>
        <v>187.39999999999998</v>
      </c>
      <c r="AF11" s="141">
        <f t="shared" si="2"/>
        <v>16.123333333333335</v>
      </c>
      <c r="AG11" s="142">
        <f t="shared" si="3"/>
        <v>16</v>
      </c>
      <c r="AH11" s="141">
        <f t="shared" si="4"/>
        <v>16.074000000000002</v>
      </c>
      <c r="AI11" s="45"/>
      <c r="AJ11" s="45" t="s">
        <v>2</v>
      </c>
      <c r="AK11" s="45">
        <v>50</v>
      </c>
      <c r="AL11" s="45">
        <v>15</v>
      </c>
      <c r="AN11" s="44" t="s">
        <v>713</v>
      </c>
    </row>
    <row r="12" spans="1:40" s="44" customFormat="1" ht="15.95" customHeight="1">
      <c r="A12" s="216" t="s">
        <v>207</v>
      </c>
      <c r="B12" s="210">
        <v>42812</v>
      </c>
      <c r="C12" s="211" t="s">
        <v>922</v>
      </c>
      <c r="D12" s="211"/>
      <c r="E12" s="211"/>
      <c r="F12" s="211"/>
      <c r="G12" s="212" t="s">
        <v>63</v>
      </c>
      <c r="H12" s="212" t="s">
        <v>532</v>
      </c>
      <c r="I12" s="213">
        <v>5</v>
      </c>
      <c r="J12" s="210">
        <v>42818</v>
      </c>
      <c r="K12" s="212" t="s">
        <v>231</v>
      </c>
      <c r="L12" s="212" t="s">
        <v>64</v>
      </c>
      <c r="M12" s="212" t="s">
        <v>64</v>
      </c>
      <c r="N12" s="212" t="s">
        <v>533</v>
      </c>
      <c r="O12" s="212"/>
      <c r="P12" s="45"/>
      <c r="Q12" s="214"/>
      <c r="R12" s="214"/>
      <c r="S12" s="210">
        <v>42816</v>
      </c>
      <c r="T12" s="213">
        <v>10</v>
      </c>
      <c r="U12" s="213"/>
      <c r="V12" s="213"/>
      <c r="W12" s="213"/>
      <c r="X12" s="213"/>
      <c r="Y12" s="213"/>
      <c r="Z12" s="211" t="s">
        <v>12</v>
      </c>
      <c r="AA12" s="212" t="s">
        <v>534</v>
      </c>
      <c r="AB12" s="215">
        <v>476</v>
      </c>
      <c r="AC12" s="215">
        <v>1909</v>
      </c>
      <c r="AD12" s="127">
        <f t="shared" si="0"/>
        <v>15.2</v>
      </c>
      <c r="AE12" s="127">
        <f t="shared" si="1"/>
        <v>202.59999999999997</v>
      </c>
      <c r="AF12" s="141">
        <f t="shared" si="2"/>
        <v>16.376666666666665</v>
      </c>
      <c r="AG12" s="142">
        <f t="shared" si="3"/>
        <v>16</v>
      </c>
      <c r="AH12" s="141">
        <f t="shared" si="4"/>
        <v>16.225999999999999</v>
      </c>
      <c r="AI12" s="45"/>
      <c r="AJ12" s="45" t="s">
        <v>2</v>
      </c>
      <c r="AK12" s="45">
        <v>50</v>
      </c>
      <c r="AL12" s="45">
        <v>15</v>
      </c>
      <c r="AM12" s="221">
        <v>9</v>
      </c>
    </row>
    <row r="13" spans="1:40" s="44" customFormat="1" ht="17.45" customHeight="1">
      <c r="A13" s="188"/>
      <c r="B13" s="189"/>
      <c r="C13" s="190"/>
      <c r="D13" s="191"/>
      <c r="E13" s="192"/>
      <c r="F13" s="192"/>
      <c r="G13" s="193"/>
      <c r="H13" s="193"/>
      <c r="I13" s="194"/>
      <c r="J13" s="189"/>
      <c r="K13" s="193" t="s">
        <v>347</v>
      </c>
      <c r="L13" s="193"/>
      <c r="M13" s="193"/>
      <c r="N13" s="190"/>
      <c r="O13" s="193"/>
      <c r="P13" s="179"/>
      <c r="Q13" s="195"/>
      <c r="R13" s="195"/>
      <c r="S13" s="189"/>
      <c r="T13" s="194"/>
      <c r="U13" s="194"/>
      <c r="V13" s="188"/>
      <c r="W13" s="196"/>
      <c r="X13" s="196"/>
      <c r="Y13" s="196"/>
      <c r="Z13" s="190"/>
      <c r="AA13" s="193"/>
      <c r="AB13" s="197"/>
      <c r="AC13" s="197"/>
      <c r="AD13" s="127">
        <f t="shared" si="0"/>
        <v>120</v>
      </c>
      <c r="AE13" s="127">
        <f t="shared" si="1"/>
        <v>322.59999999999997</v>
      </c>
      <c r="AF13" s="141">
        <f t="shared" si="2"/>
        <v>18.376666666666665</v>
      </c>
      <c r="AG13" s="142">
        <f t="shared" si="3"/>
        <v>18</v>
      </c>
      <c r="AH13" s="141">
        <f t="shared" si="4"/>
        <v>18.225999999999999</v>
      </c>
      <c r="AI13" s="179"/>
      <c r="AJ13" s="179"/>
      <c r="AK13" s="144">
        <v>50</v>
      </c>
      <c r="AL13" s="144">
        <v>120</v>
      </c>
    </row>
    <row r="14" spans="1:40" s="44" customFormat="1" ht="17.45" customHeight="1">
      <c r="A14" s="216" t="s">
        <v>69</v>
      </c>
      <c r="B14" s="210">
        <v>42814</v>
      </c>
      <c r="C14" s="211" t="s">
        <v>1010</v>
      </c>
      <c r="D14" s="211"/>
      <c r="E14" s="211"/>
      <c r="F14" s="211"/>
      <c r="G14" s="212" t="s">
        <v>348</v>
      </c>
      <c r="H14" s="212" t="s">
        <v>1011</v>
      </c>
      <c r="I14" s="213">
        <v>500</v>
      </c>
      <c r="J14" s="210">
        <v>42822</v>
      </c>
      <c r="K14" s="212" t="s">
        <v>1012</v>
      </c>
      <c r="L14" s="212" t="s">
        <v>350</v>
      </c>
      <c r="M14" s="212" t="s">
        <v>64</v>
      </c>
      <c r="N14" s="212" t="s">
        <v>1013</v>
      </c>
      <c r="O14" s="212"/>
      <c r="P14" s="45"/>
      <c r="Q14" s="214"/>
      <c r="R14" s="214"/>
      <c r="S14" s="210">
        <v>42817</v>
      </c>
      <c r="T14" s="213">
        <v>505</v>
      </c>
      <c r="U14" s="213"/>
      <c r="V14" s="213"/>
      <c r="W14" s="213"/>
      <c r="X14" s="213"/>
      <c r="Y14" s="213"/>
      <c r="Z14" s="211" t="s">
        <v>11</v>
      </c>
      <c r="AA14" s="212" t="s">
        <v>211</v>
      </c>
      <c r="AB14" s="215">
        <v>448</v>
      </c>
      <c r="AC14" s="215">
        <v>1707</v>
      </c>
      <c r="AD14" s="127">
        <f t="shared" si="0"/>
        <v>25.1</v>
      </c>
      <c r="AE14" s="127">
        <f t="shared" si="1"/>
        <v>347.7</v>
      </c>
      <c r="AF14" s="141">
        <f t="shared" si="2"/>
        <v>18.795000000000002</v>
      </c>
      <c r="AG14" s="142">
        <f t="shared" si="3"/>
        <v>18</v>
      </c>
      <c r="AH14" s="141">
        <f t="shared" si="4"/>
        <v>18.477</v>
      </c>
      <c r="AI14" s="45"/>
      <c r="AJ14" s="45" t="s">
        <v>2</v>
      </c>
      <c r="AK14" s="45">
        <v>50</v>
      </c>
      <c r="AL14" s="45">
        <v>15</v>
      </c>
      <c r="AN14" s="44" t="s">
        <v>659</v>
      </c>
    </row>
    <row r="15" spans="1:40" s="44" customFormat="1" ht="17.45" customHeight="1">
      <c r="A15" s="216" t="s">
        <v>69</v>
      </c>
      <c r="B15" s="210">
        <v>42812</v>
      </c>
      <c r="C15" s="211" t="s">
        <v>929</v>
      </c>
      <c r="D15" s="211"/>
      <c r="E15" s="211"/>
      <c r="F15" s="211"/>
      <c r="G15" s="212" t="s">
        <v>348</v>
      </c>
      <c r="H15" s="212" t="s">
        <v>930</v>
      </c>
      <c r="I15" s="213">
        <v>500</v>
      </c>
      <c r="J15" s="210">
        <v>42822</v>
      </c>
      <c r="K15" s="212" t="s">
        <v>350</v>
      </c>
      <c r="L15" s="212" t="s">
        <v>931</v>
      </c>
      <c r="M15" s="212" t="s">
        <v>64</v>
      </c>
      <c r="N15" s="212" t="s">
        <v>932</v>
      </c>
      <c r="O15" s="212"/>
      <c r="P15" s="45"/>
      <c r="Q15" s="214"/>
      <c r="R15" s="214"/>
      <c r="S15" s="210">
        <v>42817</v>
      </c>
      <c r="T15" s="213">
        <v>505</v>
      </c>
      <c r="U15" s="213"/>
      <c r="V15" s="213"/>
      <c r="W15" s="213"/>
      <c r="X15" s="213"/>
      <c r="Y15" s="213"/>
      <c r="Z15" s="211" t="s">
        <v>35</v>
      </c>
      <c r="AA15" s="212" t="s">
        <v>349</v>
      </c>
      <c r="AB15" s="215">
        <v>482</v>
      </c>
      <c r="AC15" s="215">
        <v>1395</v>
      </c>
      <c r="AD15" s="127">
        <f t="shared" si="0"/>
        <v>25.1</v>
      </c>
      <c r="AE15" s="127">
        <f t="shared" si="1"/>
        <v>372.8</v>
      </c>
      <c r="AF15" s="141">
        <f t="shared" si="2"/>
        <v>19.213333333333335</v>
      </c>
      <c r="AG15" s="142">
        <f t="shared" si="3"/>
        <v>19</v>
      </c>
      <c r="AH15" s="141">
        <f t="shared" si="4"/>
        <v>19.128</v>
      </c>
      <c r="AI15" s="45"/>
      <c r="AJ15" s="45" t="s">
        <v>2</v>
      </c>
      <c r="AK15" s="45">
        <v>50</v>
      </c>
      <c r="AL15" s="45">
        <v>15</v>
      </c>
      <c r="AN15" s="44" t="s">
        <v>659</v>
      </c>
    </row>
    <row r="16" spans="1:40" s="44" customFormat="1" ht="17.45" customHeight="1">
      <c r="A16" s="216">
        <v>80</v>
      </c>
      <c r="B16" s="210">
        <v>42816</v>
      </c>
      <c r="C16" s="211" t="s">
        <v>1117</v>
      </c>
      <c r="D16" s="211"/>
      <c r="E16" s="211"/>
      <c r="F16" s="211"/>
      <c r="G16" s="212" t="s">
        <v>348</v>
      </c>
      <c r="H16" s="212" t="s">
        <v>1118</v>
      </c>
      <c r="I16" s="213">
        <v>500</v>
      </c>
      <c r="J16" s="210">
        <v>42822</v>
      </c>
      <c r="K16" s="212" t="s">
        <v>744</v>
      </c>
      <c r="L16" s="212" t="s">
        <v>350</v>
      </c>
      <c r="M16" s="212" t="s">
        <v>64</v>
      </c>
      <c r="N16" s="212" t="s">
        <v>1119</v>
      </c>
      <c r="O16" s="212"/>
      <c r="P16" s="45"/>
      <c r="Q16" s="214"/>
      <c r="R16" s="214"/>
      <c r="S16" s="210">
        <v>42818</v>
      </c>
      <c r="T16" s="213">
        <v>510</v>
      </c>
      <c r="U16" s="213"/>
      <c r="V16" s="213"/>
      <c r="W16" s="213"/>
      <c r="X16" s="213"/>
      <c r="Y16" s="213"/>
      <c r="Z16" s="211" t="s">
        <v>11</v>
      </c>
      <c r="AA16" s="212" t="s">
        <v>438</v>
      </c>
      <c r="AB16" s="215">
        <v>380</v>
      </c>
      <c r="AC16" s="215">
        <v>1269</v>
      </c>
      <c r="AD16" s="127">
        <f t="shared" si="0"/>
        <v>25.2</v>
      </c>
      <c r="AE16" s="127">
        <f t="shared" si="1"/>
        <v>398</v>
      </c>
      <c r="AF16" s="141">
        <f t="shared" si="2"/>
        <v>19.633333333333333</v>
      </c>
      <c r="AG16" s="142">
        <f t="shared" si="3"/>
        <v>19</v>
      </c>
      <c r="AH16" s="141">
        <f t="shared" si="4"/>
        <v>19.38</v>
      </c>
      <c r="AI16" s="45"/>
      <c r="AJ16" s="45" t="s">
        <v>2</v>
      </c>
      <c r="AK16" s="45">
        <v>50</v>
      </c>
      <c r="AL16" s="45">
        <v>15</v>
      </c>
      <c r="AN16" s="44" t="s">
        <v>656</v>
      </c>
    </row>
    <row r="17" spans="1:40" s="44" customFormat="1" ht="17.45" customHeight="1">
      <c r="A17" s="216">
        <v>90</v>
      </c>
      <c r="B17" s="210">
        <v>42816</v>
      </c>
      <c r="C17" s="211" t="s">
        <v>1120</v>
      </c>
      <c r="D17" s="211"/>
      <c r="E17" s="211"/>
      <c r="F17" s="211"/>
      <c r="G17" s="212" t="s">
        <v>348</v>
      </c>
      <c r="H17" s="212" t="s">
        <v>751</v>
      </c>
      <c r="I17" s="213">
        <v>500</v>
      </c>
      <c r="J17" s="210">
        <v>42822</v>
      </c>
      <c r="K17" s="212" t="s">
        <v>744</v>
      </c>
      <c r="L17" s="212" t="s">
        <v>350</v>
      </c>
      <c r="M17" s="212" t="s">
        <v>64</v>
      </c>
      <c r="N17" s="212" t="s">
        <v>752</v>
      </c>
      <c r="O17" s="212"/>
      <c r="P17" s="45"/>
      <c r="Q17" s="214"/>
      <c r="R17" s="214"/>
      <c r="S17" s="210">
        <v>42818</v>
      </c>
      <c r="T17" s="213">
        <v>510</v>
      </c>
      <c r="U17" s="213"/>
      <c r="V17" s="213"/>
      <c r="W17" s="213"/>
      <c r="X17" s="213"/>
      <c r="Y17" s="213"/>
      <c r="Z17" s="211" t="s">
        <v>11</v>
      </c>
      <c r="AA17" s="212" t="s">
        <v>438</v>
      </c>
      <c r="AB17" s="215">
        <v>380</v>
      </c>
      <c r="AC17" s="215">
        <v>1269</v>
      </c>
      <c r="AD17" s="127">
        <f t="shared" si="0"/>
        <v>25.2</v>
      </c>
      <c r="AE17" s="127">
        <f t="shared" si="1"/>
        <v>423.2</v>
      </c>
      <c r="AF17" s="141">
        <f t="shared" si="2"/>
        <v>20.053333333333335</v>
      </c>
      <c r="AG17" s="142">
        <f t="shared" si="3"/>
        <v>20</v>
      </c>
      <c r="AH17" s="141">
        <f t="shared" si="4"/>
        <v>20.032</v>
      </c>
      <c r="AI17" s="45"/>
      <c r="AJ17" s="45" t="s">
        <v>2</v>
      </c>
      <c r="AK17" s="45">
        <v>50</v>
      </c>
      <c r="AL17" s="45">
        <v>15</v>
      </c>
      <c r="AN17" s="44" t="s">
        <v>656</v>
      </c>
    </row>
    <row r="18" spans="1:40" s="44" customFormat="1" ht="17.45" customHeight="1">
      <c r="A18" s="216">
        <v>100</v>
      </c>
      <c r="B18" s="210">
        <v>42816</v>
      </c>
      <c r="C18" s="211" t="s">
        <v>1121</v>
      </c>
      <c r="D18" s="211"/>
      <c r="E18" s="211"/>
      <c r="F18" s="211"/>
      <c r="G18" s="212" t="s">
        <v>348</v>
      </c>
      <c r="H18" s="212" t="s">
        <v>1122</v>
      </c>
      <c r="I18" s="213">
        <v>500</v>
      </c>
      <c r="J18" s="210">
        <v>42822</v>
      </c>
      <c r="K18" s="212" t="s">
        <v>1123</v>
      </c>
      <c r="L18" s="212" t="s">
        <v>1124</v>
      </c>
      <c r="M18" s="212" t="s">
        <v>64</v>
      </c>
      <c r="N18" s="212" t="s">
        <v>1125</v>
      </c>
      <c r="O18" s="212"/>
      <c r="P18" s="45"/>
      <c r="Q18" s="214"/>
      <c r="R18" s="214"/>
      <c r="S18" s="210">
        <v>42818</v>
      </c>
      <c r="T18" s="213">
        <v>510</v>
      </c>
      <c r="U18" s="213"/>
      <c r="V18" s="213"/>
      <c r="W18" s="213"/>
      <c r="X18" s="213"/>
      <c r="Y18" s="213"/>
      <c r="Z18" s="211" t="s">
        <v>11</v>
      </c>
      <c r="AA18" s="212" t="s">
        <v>438</v>
      </c>
      <c r="AB18" s="215">
        <v>380</v>
      </c>
      <c r="AC18" s="215">
        <v>1269</v>
      </c>
      <c r="AD18" s="127">
        <f t="shared" si="0"/>
        <v>25.2</v>
      </c>
      <c r="AE18" s="127">
        <f t="shared" si="1"/>
        <v>448.4</v>
      </c>
      <c r="AF18" s="141">
        <f t="shared" si="2"/>
        <v>20.473333333333333</v>
      </c>
      <c r="AG18" s="142">
        <f t="shared" si="3"/>
        <v>20</v>
      </c>
      <c r="AH18" s="141">
        <f t="shared" si="4"/>
        <v>20.283999999999999</v>
      </c>
      <c r="AI18" s="45"/>
      <c r="AJ18" s="45" t="s">
        <v>2</v>
      </c>
      <c r="AK18" s="45">
        <v>50</v>
      </c>
      <c r="AL18" s="45">
        <v>15</v>
      </c>
      <c r="AN18" s="44" t="s">
        <v>656</v>
      </c>
    </row>
    <row r="19" spans="1:40" s="44" customFormat="1" ht="17.45" customHeight="1">
      <c r="A19" s="216">
        <v>110</v>
      </c>
      <c r="B19" s="210">
        <v>42816</v>
      </c>
      <c r="C19" s="211" t="s">
        <v>1126</v>
      </c>
      <c r="D19" s="211"/>
      <c r="E19" s="211"/>
      <c r="F19" s="211"/>
      <c r="G19" s="212" t="s">
        <v>348</v>
      </c>
      <c r="H19" s="212" t="s">
        <v>1127</v>
      </c>
      <c r="I19" s="213">
        <v>500</v>
      </c>
      <c r="J19" s="210">
        <v>42822</v>
      </c>
      <c r="K19" s="212" t="s">
        <v>744</v>
      </c>
      <c r="L19" s="212" t="s">
        <v>350</v>
      </c>
      <c r="M19" s="212" t="s">
        <v>64</v>
      </c>
      <c r="N19" s="212" t="s">
        <v>1128</v>
      </c>
      <c r="O19" s="212"/>
      <c r="P19" s="45"/>
      <c r="Q19" s="214"/>
      <c r="R19" s="214"/>
      <c r="S19" s="210">
        <v>42818</v>
      </c>
      <c r="T19" s="213">
        <v>510</v>
      </c>
      <c r="U19" s="213"/>
      <c r="V19" s="213"/>
      <c r="W19" s="213"/>
      <c r="X19" s="213"/>
      <c r="Y19" s="213"/>
      <c r="Z19" s="211" t="s">
        <v>11</v>
      </c>
      <c r="AA19" s="212" t="s">
        <v>438</v>
      </c>
      <c r="AB19" s="215">
        <v>380</v>
      </c>
      <c r="AC19" s="215">
        <v>1269</v>
      </c>
      <c r="AD19" s="127">
        <f t="shared" si="0"/>
        <v>25.2</v>
      </c>
      <c r="AE19" s="127">
        <f t="shared" si="1"/>
        <v>473.59999999999997</v>
      </c>
      <c r="AF19" s="141">
        <f t="shared" si="2"/>
        <v>20.893333333333331</v>
      </c>
      <c r="AG19" s="142">
        <f t="shared" si="3"/>
        <v>20</v>
      </c>
      <c r="AH19" s="141">
        <f t="shared" si="4"/>
        <v>20.535999999999998</v>
      </c>
      <c r="AI19" s="45"/>
      <c r="AJ19" s="45" t="s">
        <v>2</v>
      </c>
      <c r="AK19" s="45">
        <v>50</v>
      </c>
      <c r="AL19" s="45">
        <v>15</v>
      </c>
      <c r="AN19" s="44" t="s">
        <v>656</v>
      </c>
    </row>
    <row r="20" spans="1:40" s="44" customFormat="1" ht="17.45" customHeight="1">
      <c r="A20" s="216">
        <v>120</v>
      </c>
      <c r="B20" s="210">
        <v>42817</v>
      </c>
      <c r="C20" s="211" t="s">
        <v>1140</v>
      </c>
      <c r="D20" s="211"/>
      <c r="E20" s="211"/>
      <c r="F20" s="211"/>
      <c r="G20" s="212" t="s">
        <v>215</v>
      </c>
      <c r="H20" s="212" t="s">
        <v>312</v>
      </c>
      <c r="I20" s="213">
        <v>2000</v>
      </c>
      <c r="J20" s="210">
        <v>42822</v>
      </c>
      <c r="K20" s="212" t="s">
        <v>10</v>
      </c>
      <c r="L20" s="212" t="s">
        <v>306</v>
      </c>
      <c r="M20" s="212" t="s">
        <v>64</v>
      </c>
      <c r="N20" s="212" t="s">
        <v>313</v>
      </c>
      <c r="O20" s="212"/>
      <c r="P20" s="45"/>
      <c r="Q20" s="214"/>
      <c r="R20" s="214"/>
      <c r="S20" s="210">
        <v>42819</v>
      </c>
      <c r="T20" s="213">
        <v>2010</v>
      </c>
      <c r="U20" s="213"/>
      <c r="V20" s="213"/>
      <c r="W20" s="213"/>
      <c r="X20" s="213"/>
      <c r="Y20" s="213"/>
      <c r="Z20" s="211" t="s">
        <v>12</v>
      </c>
      <c r="AA20" s="212" t="s">
        <v>314</v>
      </c>
      <c r="AB20" s="215">
        <v>819</v>
      </c>
      <c r="AC20" s="215">
        <v>1597</v>
      </c>
      <c r="AD20" s="127">
        <f t="shared" si="0"/>
        <v>55.2</v>
      </c>
      <c r="AE20" s="127">
        <f t="shared" si="1"/>
        <v>528.79999999999995</v>
      </c>
      <c r="AF20" s="141">
        <f t="shared" si="2"/>
        <v>21.813333333333333</v>
      </c>
      <c r="AG20" s="142">
        <f t="shared" si="3"/>
        <v>21</v>
      </c>
      <c r="AH20" s="141">
        <f t="shared" si="4"/>
        <v>21.488</v>
      </c>
      <c r="AI20" s="45"/>
      <c r="AJ20" s="45" t="s">
        <v>2</v>
      </c>
      <c r="AK20" s="45">
        <v>50</v>
      </c>
      <c r="AL20" s="45">
        <v>15</v>
      </c>
      <c r="AN20" s="44" t="s">
        <v>644</v>
      </c>
    </row>
    <row r="21" spans="1:40" s="44" customFormat="1" ht="17.45" customHeight="1">
      <c r="A21" s="216" t="s">
        <v>69</v>
      </c>
      <c r="B21" s="210">
        <v>42810</v>
      </c>
      <c r="C21" s="211" t="s">
        <v>795</v>
      </c>
      <c r="D21" s="211"/>
      <c r="E21" s="211"/>
      <c r="F21" s="211"/>
      <c r="G21" s="212" t="s">
        <v>348</v>
      </c>
      <c r="H21" s="212" t="s">
        <v>665</v>
      </c>
      <c r="I21" s="213">
        <v>1000</v>
      </c>
      <c r="J21" s="210">
        <v>42822</v>
      </c>
      <c r="K21" s="212" t="s">
        <v>666</v>
      </c>
      <c r="L21" s="212" t="s">
        <v>667</v>
      </c>
      <c r="M21" s="212" t="s">
        <v>64</v>
      </c>
      <c r="N21" s="212" t="s">
        <v>668</v>
      </c>
      <c r="O21" s="212"/>
      <c r="P21" s="45"/>
      <c r="Q21" s="214"/>
      <c r="R21" s="214"/>
      <c r="S21" s="210">
        <v>42817</v>
      </c>
      <c r="T21" s="213">
        <v>1010</v>
      </c>
      <c r="U21" s="213"/>
      <c r="V21" s="213"/>
      <c r="W21" s="213"/>
      <c r="X21" s="213"/>
      <c r="Y21" s="213"/>
      <c r="Z21" s="211" t="s">
        <v>35</v>
      </c>
      <c r="AA21" s="212" t="s">
        <v>438</v>
      </c>
      <c r="AB21" s="215">
        <v>586</v>
      </c>
      <c r="AC21" s="215">
        <v>1767</v>
      </c>
      <c r="AD21" s="127">
        <f t="shared" si="0"/>
        <v>35.200000000000003</v>
      </c>
      <c r="AE21" s="127">
        <f t="shared" si="1"/>
        <v>564</v>
      </c>
      <c r="AF21" s="141">
        <f t="shared" si="2"/>
        <v>22.4</v>
      </c>
      <c r="AG21" s="142">
        <f t="shared" si="3"/>
        <v>22</v>
      </c>
      <c r="AH21" s="141">
        <f t="shared" si="4"/>
        <v>22.24</v>
      </c>
      <c r="AI21" s="45"/>
      <c r="AJ21" s="45" t="s">
        <v>2</v>
      </c>
      <c r="AK21" s="45">
        <v>50</v>
      </c>
      <c r="AL21" s="45">
        <v>15</v>
      </c>
      <c r="AN21" s="44" t="s">
        <v>659</v>
      </c>
    </row>
    <row r="22" spans="1:40" s="44" customFormat="1" ht="17.45" customHeight="1">
      <c r="A22" s="216" t="s">
        <v>69</v>
      </c>
      <c r="B22" s="210">
        <v>42812</v>
      </c>
      <c r="C22" s="211" t="s">
        <v>937</v>
      </c>
      <c r="D22" s="211"/>
      <c r="E22" s="211"/>
      <c r="F22" s="211"/>
      <c r="G22" s="212" t="s">
        <v>348</v>
      </c>
      <c r="H22" s="212" t="s">
        <v>938</v>
      </c>
      <c r="I22" s="213">
        <v>500</v>
      </c>
      <c r="J22" s="210">
        <v>42822</v>
      </c>
      <c r="K22" s="212" t="s">
        <v>350</v>
      </c>
      <c r="L22" s="212" t="s">
        <v>939</v>
      </c>
      <c r="M22" s="212" t="s">
        <v>64</v>
      </c>
      <c r="N22" s="212" t="s">
        <v>940</v>
      </c>
      <c r="O22" s="212"/>
      <c r="P22" s="45"/>
      <c r="Q22" s="214"/>
      <c r="R22" s="214"/>
      <c r="S22" s="210">
        <v>42817</v>
      </c>
      <c r="T22" s="213">
        <v>505</v>
      </c>
      <c r="U22" s="213"/>
      <c r="V22" s="213"/>
      <c r="W22" s="213"/>
      <c r="X22" s="213"/>
      <c r="Y22" s="213"/>
      <c r="Z22" s="211" t="s">
        <v>35</v>
      </c>
      <c r="AA22" s="212" t="s">
        <v>211</v>
      </c>
      <c r="AB22" s="215">
        <v>721</v>
      </c>
      <c r="AC22" s="215">
        <v>1935</v>
      </c>
      <c r="AD22" s="127">
        <f t="shared" si="0"/>
        <v>25.1</v>
      </c>
      <c r="AE22" s="127">
        <f t="shared" si="1"/>
        <v>589.1</v>
      </c>
      <c r="AF22" s="141">
        <f t="shared" si="2"/>
        <v>22.818333333333335</v>
      </c>
      <c r="AG22" s="142">
        <f t="shared" si="3"/>
        <v>22</v>
      </c>
      <c r="AH22" s="141">
        <f t="shared" si="4"/>
        <v>22.491</v>
      </c>
      <c r="AI22" s="45"/>
      <c r="AJ22" s="45" t="s">
        <v>2</v>
      </c>
      <c r="AK22" s="45">
        <v>50</v>
      </c>
      <c r="AL22" s="45">
        <v>15</v>
      </c>
      <c r="AN22" s="44" t="s">
        <v>659</v>
      </c>
    </row>
    <row r="23" spans="1:40" s="44" customFormat="1" ht="17.45" customHeight="1">
      <c r="A23" s="216" t="s">
        <v>69</v>
      </c>
      <c r="B23" s="210">
        <v>42812</v>
      </c>
      <c r="C23" s="211" t="s">
        <v>933</v>
      </c>
      <c r="D23" s="211"/>
      <c r="E23" s="211"/>
      <c r="F23" s="211"/>
      <c r="G23" s="212" t="s">
        <v>348</v>
      </c>
      <c r="H23" s="212" t="s">
        <v>934</v>
      </c>
      <c r="I23" s="213">
        <v>2200</v>
      </c>
      <c r="J23" s="210">
        <v>42822</v>
      </c>
      <c r="K23" s="212" t="s">
        <v>350</v>
      </c>
      <c r="L23" s="212" t="s">
        <v>935</v>
      </c>
      <c r="M23" s="212" t="s">
        <v>64</v>
      </c>
      <c r="N23" s="212" t="s">
        <v>936</v>
      </c>
      <c r="O23" s="212"/>
      <c r="P23" s="45"/>
      <c r="Q23" s="214"/>
      <c r="R23" s="214"/>
      <c r="S23" s="210">
        <v>42817</v>
      </c>
      <c r="T23" s="213">
        <v>2205</v>
      </c>
      <c r="U23" s="213"/>
      <c r="V23" s="213"/>
      <c r="W23" s="213"/>
      <c r="X23" s="213"/>
      <c r="Y23" s="213"/>
      <c r="Z23" s="211" t="s">
        <v>35</v>
      </c>
      <c r="AA23" s="212" t="s">
        <v>438</v>
      </c>
      <c r="AB23" s="215">
        <v>415</v>
      </c>
      <c r="AC23" s="215">
        <v>1297</v>
      </c>
      <c r="AD23" s="127">
        <f t="shared" si="0"/>
        <v>59.1</v>
      </c>
      <c r="AE23" s="127">
        <f t="shared" si="1"/>
        <v>648.20000000000005</v>
      </c>
      <c r="AF23" s="141">
        <f t="shared" si="2"/>
        <v>23.803333333333335</v>
      </c>
      <c r="AG23" s="142">
        <f t="shared" si="3"/>
        <v>23</v>
      </c>
      <c r="AH23" s="141">
        <f t="shared" si="4"/>
        <v>23.481999999999999</v>
      </c>
      <c r="AI23" s="45"/>
      <c r="AJ23" s="45" t="s">
        <v>2</v>
      </c>
      <c r="AK23" s="45">
        <v>50</v>
      </c>
      <c r="AL23" s="45">
        <v>15</v>
      </c>
      <c r="AN23" s="44" t="s">
        <v>659</v>
      </c>
    </row>
    <row r="24" spans="1:40" s="44" customFormat="1" ht="17.45" customHeight="1">
      <c r="A24" s="216">
        <v>160</v>
      </c>
      <c r="B24" s="210">
        <v>42816</v>
      </c>
      <c r="C24" s="211" t="s">
        <v>1113</v>
      </c>
      <c r="D24" s="211"/>
      <c r="E24" s="211"/>
      <c r="F24" s="211"/>
      <c r="G24" s="212" t="s">
        <v>374</v>
      </c>
      <c r="H24" s="212" t="s">
        <v>375</v>
      </c>
      <c r="I24" s="213">
        <v>1805</v>
      </c>
      <c r="J24" s="210">
        <v>42822</v>
      </c>
      <c r="K24" s="212" t="s">
        <v>10</v>
      </c>
      <c r="L24" s="212" t="s">
        <v>64</v>
      </c>
      <c r="M24" s="212" t="s">
        <v>64</v>
      </c>
      <c r="N24" s="212" t="s">
        <v>376</v>
      </c>
      <c r="O24" s="212"/>
      <c r="P24" s="45"/>
      <c r="Q24" s="214"/>
      <c r="R24" s="214"/>
      <c r="S24" s="210">
        <v>42818</v>
      </c>
      <c r="T24" s="213">
        <v>1815</v>
      </c>
      <c r="U24" s="213"/>
      <c r="V24" s="213"/>
      <c r="W24" s="213"/>
      <c r="X24" s="213"/>
      <c r="Y24" s="213"/>
      <c r="Z24" s="211" t="s">
        <v>11</v>
      </c>
      <c r="AA24" s="212" t="s">
        <v>245</v>
      </c>
      <c r="AB24" s="215">
        <v>426</v>
      </c>
      <c r="AC24" s="215">
        <v>1547</v>
      </c>
      <c r="AD24" s="127">
        <f t="shared" si="0"/>
        <v>51.3</v>
      </c>
      <c r="AE24" s="127">
        <f t="shared" si="1"/>
        <v>699.5</v>
      </c>
      <c r="AF24" s="141">
        <f t="shared" si="2"/>
        <v>24.658333333333331</v>
      </c>
      <c r="AG24" s="142">
        <f t="shared" si="3"/>
        <v>24</v>
      </c>
      <c r="AH24" s="141">
        <f t="shared" si="4"/>
        <v>24.395</v>
      </c>
      <c r="AI24" s="45"/>
      <c r="AJ24" s="45" t="s">
        <v>2</v>
      </c>
      <c r="AK24" s="45">
        <v>50</v>
      </c>
      <c r="AL24" s="45">
        <v>15</v>
      </c>
    </row>
    <row r="25" spans="1:40" s="44" customFormat="1" ht="17.45" customHeight="1">
      <c r="A25" s="216">
        <v>170</v>
      </c>
      <c r="B25" s="210">
        <v>42815</v>
      </c>
      <c r="C25" s="211" t="s">
        <v>1055</v>
      </c>
      <c r="D25" s="211"/>
      <c r="E25" s="211"/>
      <c r="F25" s="211"/>
      <c r="G25" s="212" t="s">
        <v>239</v>
      </c>
      <c r="H25" s="212" t="s">
        <v>1056</v>
      </c>
      <c r="I25" s="213">
        <v>500</v>
      </c>
      <c r="J25" s="210">
        <v>42822</v>
      </c>
      <c r="K25" s="212" t="s">
        <v>10</v>
      </c>
      <c r="L25" s="212" t="s">
        <v>64</v>
      </c>
      <c r="M25" s="212" t="s">
        <v>64</v>
      </c>
      <c r="N25" s="212" t="s">
        <v>1057</v>
      </c>
      <c r="O25" s="212"/>
      <c r="P25" s="45"/>
      <c r="Q25" s="214"/>
      <c r="R25" s="214"/>
      <c r="S25" s="210">
        <v>42817</v>
      </c>
      <c r="T25" s="213">
        <v>505</v>
      </c>
      <c r="U25" s="213"/>
      <c r="V25" s="213"/>
      <c r="W25" s="213"/>
      <c r="X25" s="213"/>
      <c r="Y25" s="213"/>
      <c r="Z25" s="211" t="s">
        <v>12</v>
      </c>
      <c r="AA25" s="212" t="s">
        <v>604</v>
      </c>
      <c r="AB25" s="215">
        <v>764</v>
      </c>
      <c r="AC25" s="215">
        <v>1555</v>
      </c>
      <c r="AD25" s="127">
        <f t="shared" si="0"/>
        <v>25.1</v>
      </c>
      <c r="AE25" s="127">
        <f t="shared" si="1"/>
        <v>724.6</v>
      </c>
      <c r="AF25" s="141">
        <f t="shared" si="2"/>
        <v>25.076666666666668</v>
      </c>
      <c r="AG25" s="142">
        <f t="shared" si="3"/>
        <v>25</v>
      </c>
      <c r="AH25" s="141">
        <f t="shared" si="4"/>
        <v>25.045999999999999</v>
      </c>
      <c r="AI25" s="45"/>
      <c r="AJ25" s="45" t="s">
        <v>2</v>
      </c>
      <c r="AK25" s="45">
        <v>50</v>
      </c>
      <c r="AL25" s="45">
        <v>15</v>
      </c>
      <c r="AN25" s="44" t="s">
        <v>1082</v>
      </c>
    </row>
    <row r="26" spans="1:40" s="44" customFormat="1" ht="17.45" customHeight="1">
      <c r="A26" s="216">
        <v>180</v>
      </c>
      <c r="B26" s="210">
        <v>42815</v>
      </c>
      <c r="C26" s="211" t="s">
        <v>1058</v>
      </c>
      <c r="D26" s="211"/>
      <c r="E26" s="211"/>
      <c r="F26" s="211"/>
      <c r="G26" s="212" t="s">
        <v>239</v>
      </c>
      <c r="H26" s="212" t="s">
        <v>1059</v>
      </c>
      <c r="I26" s="213">
        <v>500</v>
      </c>
      <c r="J26" s="210">
        <v>42822</v>
      </c>
      <c r="K26" s="212" t="s">
        <v>10</v>
      </c>
      <c r="L26" s="212" t="s">
        <v>64</v>
      </c>
      <c r="M26" s="212" t="s">
        <v>64</v>
      </c>
      <c r="N26" s="212" t="s">
        <v>1060</v>
      </c>
      <c r="O26" s="212"/>
      <c r="P26" s="45"/>
      <c r="Q26" s="214"/>
      <c r="R26" s="214"/>
      <c r="S26" s="210">
        <v>42817</v>
      </c>
      <c r="T26" s="213">
        <v>510</v>
      </c>
      <c r="U26" s="213"/>
      <c r="V26" s="213"/>
      <c r="W26" s="213"/>
      <c r="X26" s="213"/>
      <c r="Y26" s="213"/>
      <c r="Z26" s="211" t="s">
        <v>12</v>
      </c>
      <c r="AA26" s="212" t="s">
        <v>604</v>
      </c>
      <c r="AB26" s="215">
        <v>854</v>
      </c>
      <c r="AC26" s="215">
        <v>1561</v>
      </c>
      <c r="AD26" s="127">
        <f t="shared" si="0"/>
        <v>25.2</v>
      </c>
      <c r="AE26" s="127">
        <f t="shared" si="1"/>
        <v>749.80000000000007</v>
      </c>
      <c r="AF26" s="141">
        <f t="shared" si="2"/>
        <v>25.49666666666667</v>
      </c>
      <c r="AG26" s="142">
        <f t="shared" si="3"/>
        <v>25</v>
      </c>
      <c r="AH26" s="141">
        <f t="shared" si="4"/>
        <v>25.298000000000002</v>
      </c>
      <c r="AI26" s="45"/>
      <c r="AJ26" s="45" t="s">
        <v>2</v>
      </c>
      <c r="AK26" s="45">
        <v>50</v>
      </c>
      <c r="AL26" s="45">
        <v>15</v>
      </c>
      <c r="AN26" s="44" t="s">
        <v>1082</v>
      </c>
    </row>
    <row r="27" spans="1:40" s="44" customFormat="1" ht="17.45" customHeight="1">
      <c r="A27" s="216">
        <v>190</v>
      </c>
      <c r="B27" s="210">
        <v>42816</v>
      </c>
      <c r="C27" s="211" t="s">
        <v>1092</v>
      </c>
      <c r="D27" s="211"/>
      <c r="E27" s="211"/>
      <c r="F27" s="211"/>
      <c r="G27" s="212" t="s">
        <v>239</v>
      </c>
      <c r="H27" s="212" t="s">
        <v>1093</v>
      </c>
      <c r="I27" s="213">
        <v>500</v>
      </c>
      <c r="J27" s="210">
        <v>42822</v>
      </c>
      <c r="K27" s="212" t="s">
        <v>10</v>
      </c>
      <c r="L27" s="212" t="s">
        <v>64</v>
      </c>
      <c r="M27" s="212" t="s">
        <v>64</v>
      </c>
      <c r="N27" s="212" t="s">
        <v>1094</v>
      </c>
      <c r="O27" s="212"/>
      <c r="P27" s="45"/>
      <c r="Q27" s="214"/>
      <c r="R27" s="214"/>
      <c r="S27" s="210">
        <v>42818</v>
      </c>
      <c r="T27" s="213">
        <v>510</v>
      </c>
      <c r="U27" s="213"/>
      <c r="V27" s="213"/>
      <c r="W27" s="213"/>
      <c r="X27" s="213"/>
      <c r="Y27" s="213"/>
      <c r="Z27" s="211" t="s">
        <v>12</v>
      </c>
      <c r="AA27" s="212" t="s">
        <v>1095</v>
      </c>
      <c r="AB27" s="215">
        <v>539</v>
      </c>
      <c r="AC27" s="215">
        <v>1457</v>
      </c>
      <c r="AD27" s="127">
        <f t="shared" si="0"/>
        <v>25.2</v>
      </c>
      <c r="AE27" s="127">
        <f t="shared" si="1"/>
        <v>775.00000000000011</v>
      </c>
      <c r="AF27" s="141">
        <f t="shared" si="2"/>
        <v>25.916666666666668</v>
      </c>
      <c r="AG27" s="142">
        <f t="shared" si="3"/>
        <v>25</v>
      </c>
      <c r="AH27" s="141">
        <f t="shared" si="4"/>
        <v>25.55</v>
      </c>
      <c r="AI27" s="45"/>
      <c r="AJ27" s="45" t="s">
        <v>2</v>
      </c>
      <c r="AK27" s="45">
        <v>50</v>
      </c>
      <c r="AL27" s="45">
        <v>15</v>
      </c>
      <c r="AN27" s="44" t="s">
        <v>714</v>
      </c>
    </row>
    <row r="28" spans="1:40" s="44" customFormat="1" ht="17.45" customHeight="1">
      <c r="A28" s="216">
        <v>200</v>
      </c>
      <c r="B28" s="210">
        <v>42816</v>
      </c>
      <c r="C28" s="211" t="s">
        <v>1116</v>
      </c>
      <c r="D28" s="211"/>
      <c r="E28" s="211"/>
      <c r="F28" s="211"/>
      <c r="G28" s="212" t="s">
        <v>239</v>
      </c>
      <c r="H28" s="212" t="s">
        <v>1093</v>
      </c>
      <c r="I28" s="213">
        <v>500</v>
      </c>
      <c r="J28" s="210">
        <v>42822</v>
      </c>
      <c r="K28" s="212" t="s">
        <v>10</v>
      </c>
      <c r="L28" s="212" t="s">
        <v>64</v>
      </c>
      <c r="M28" s="212" t="s">
        <v>64</v>
      </c>
      <c r="N28" s="212" t="s">
        <v>1094</v>
      </c>
      <c r="O28" s="212"/>
      <c r="P28" s="45"/>
      <c r="Q28" s="214"/>
      <c r="R28" s="214"/>
      <c r="S28" s="210">
        <v>42818</v>
      </c>
      <c r="T28" s="213">
        <v>510</v>
      </c>
      <c r="U28" s="213"/>
      <c r="V28" s="213"/>
      <c r="W28" s="213"/>
      <c r="X28" s="213"/>
      <c r="Y28" s="213"/>
      <c r="Z28" s="211" t="s">
        <v>12</v>
      </c>
      <c r="AA28" s="212" t="s">
        <v>1095</v>
      </c>
      <c r="AB28" s="215">
        <v>539</v>
      </c>
      <c r="AC28" s="215">
        <v>1457</v>
      </c>
      <c r="AD28" s="127">
        <f t="shared" si="0"/>
        <v>25.2</v>
      </c>
      <c r="AE28" s="127">
        <f t="shared" si="1"/>
        <v>800.20000000000016</v>
      </c>
      <c r="AF28" s="141">
        <f t="shared" si="2"/>
        <v>26.33666666666667</v>
      </c>
      <c r="AG28" s="142">
        <f t="shared" si="3"/>
        <v>26</v>
      </c>
      <c r="AH28" s="141">
        <f t="shared" si="4"/>
        <v>26.202000000000002</v>
      </c>
      <c r="AI28" s="45"/>
      <c r="AJ28" s="45" t="s">
        <v>2</v>
      </c>
      <c r="AK28" s="45">
        <v>50</v>
      </c>
      <c r="AL28" s="45">
        <v>15</v>
      </c>
      <c r="AN28" s="44" t="s">
        <v>714</v>
      </c>
    </row>
    <row r="29" spans="1:40" s="44" customFormat="1" ht="17.45" customHeight="1">
      <c r="A29" s="216">
        <v>210</v>
      </c>
      <c r="B29" s="210">
        <v>42816</v>
      </c>
      <c r="C29" s="211" t="s">
        <v>1089</v>
      </c>
      <c r="D29" s="211"/>
      <c r="E29" s="211"/>
      <c r="F29" s="211"/>
      <c r="G29" s="212" t="s">
        <v>239</v>
      </c>
      <c r="H29" s="212" t="s">
        <v>1090</v>
      </c>
      <c r="I29" s="213">
        <v>500</v>
      </c>
      <c r="J29" s="210">
        <v>42822</v>
      </c>
      <c r="K29" s="212" t="s">
        <v>10</v>
      </c>
      <c r="L29" s="212" t="s">
        <v>64</v>
      </c>
      <c r="M29" s="212" t="s">
        <v>64</v>
      </c>
      <c r="N29" s="212" t="s">
        <v>1091</v>
      </c>
      <c r="O29" s="212"/>
      <c r="P29" s="45"/>
      <c r="Q29" s="214"/>
      <c r="R29" s="214"/>
      <c r="S29" s="210">
        <v>42818</v>
      </c>
      <c r="T29" s="213">
        <v>510</v>
      </c>
      <c r="U29" s="213"/>
      <c r="V29" s="213"/>
      <c r="W29" s="213"/>
      <c r="X29" s="213"/>
      <c r="Y29" s="213"/>
      <c r="Z29" s="211" t="s">
        <v>12</v>
      </c>
      <c r="AA29" s="212" t="s">
        <v>319</v>
      </c>
      <c r="AB29" s="215">
        <v>716</v>
      </c>
      <c r="AC29" s="215">
        <v>1509</v>
      </c>
      <c r="AD29" s="127">
        <f t="shared" si="0"/>
        <v>25.2</v>
      </c>
      <c r="AE29" s="127">
        <f t="shared" si="1"/>
        <v>825.4000000000002</v>
      </c>
      <c r="AF29" s="141">
        <f t="shared" si="2"/>
        <v>26.756666666666668</v>
      </c>
      <c r="AG29" s="142">
        <f t="shared" si="3"/>
        <v>26</v>
      </c>
      <c r="AH29" s="141">
        <f t="shared" si="4"/>
        <v>26.454000000000001</v>
      </c>
      <c r="AI29" s="45"/>
      <c r="AJ29" s="45" t="s">
        <v>2</v>
      </c>
      <c r="AK29" s="45">
        <v>50</v>
      </c>
      <c r="AL29" s="45">
        <v>15</v>
      </c>
      <c r="AN29" s="44" t="s">
        <v>714</v>
      </c>
    </row>
    <row r="30" spans="1:40" s="44" customFormat="1" ht="17.45" customHeight="1">
      <c r="A30" s="216">
        <v>220</v>
      </c>
      <c r="B30" s="210">
        <v>42816</v>
      </c>
      <c r="C30" s="211" t="s">
        <v>1114</v>
      </c>
      <c r="D30" s="211"/>
      <c r="E30" s="211"/>
      <c r="F30" s="211"/>
      <c r="G30" s="212" t="s">
        <v>239</v>
      </c>
      <c r="H30" s="212" t="s">
        <v>1090</v>
      </c>
      <c r="I30" s="213">
        <v>500</v>
      </c>
      <c r="J30" s="210">
        <v>42822</v>
      </c>
      <c r="K30" s="212" t="s">
        <v>10</v>
      </c>
      <c r="L30" s="212" t="s">
        <v>64</v>
      </c>
      <c r="M30" s="212" t="s">
        <v>64</v>
      </c>
      <c r="N30" s="212" t="s">
        <v>1091</v>
      </c>
      <c r="O30" s="212"/>
      <c r="P30" s="45"/>
      <c r="Q30" s="214"/>
      <c r="R30" s="214"/>
      <c r="S30" s="210">
        <v>42818</v>
      </c>
      <c r="T30" s="213">
        <v>510</v>
      </c>
      <c r="U30" s="213"/>
      <c r="V30" s="213"/>
      <c r="W30" s="213"/>
      <c r="X30" s="213"/>
      <c r="Y30" s="213"/>
      <c r="Z30" s="211" t="s">
        <v>12</v>
      </c>
      <c r="AA30" s="212" t="s">
        <v>319</v>
      </c>
      <c r="AB30" s="215">
        <v>716</v>
      </c>
      <c r="AC30" s="215">
        <v>1509</v>
      </c>
      <c r="AD30" s="127">
        <f t="shared" si="0"/>
        <v>25.2</v>
      </c>
      <c r="AE30" s="127">
        <f t="shared" si="1"/>
        <v>850.60000000000025</v>
      </c>
      <c r="AF30" s="141">
        <f t="shared" si="2"/>
        <v>27.176666666666669</v>
      </c>
      <c r="AG30" s="142">
        <f t="shared" si="3"/>
        <v>27</v>
      </c>
      <c r="AH30" s="141">
        <f t="shared" si="4"/>
        <v>27.106000000000002</v>
      </c>
      <c r="AI30" s="45"/>
      <c r="AJ30" s="45" t="s">
        <v>2</v>
      </c>
      <c r="AK30" s="45">
        <v>50</v>
      </c>
      <c r="AL30" s="45">
        <v>15</v>
      </c>
      <c r="AN30" s="44" t="s">
        <v>714</v>
      </c>
    </row>
    <row r="31" spans="1:40" s="44" customFormat="1" ht="18" customHeight="1">
      <c r="A31" s="51" t="s">
        <v>66</v>
      </c>
      <c r="B31" s="210">
        <v>42811</v>
      </c>
      <c r="C31" s="211" t="s">
        <v>826</v>
      </c>
      <c r="D31" s="211"/>
      <c r="E31" s="211"/>
      <c r="F31" s="211"/>
      <c r="G31" s="212" t="s">
        <v>215</v>
      </c>
      <c r="H31" s="212" t="s">
        <v>312</v>
      </c>
      <c r="I31" s="213">
        <v>36</v>
      </c>
      <c r="J31" s="210">
        <v>42819</v>
      </c>
      <c r="K31" s="212" t="s">
        <v>10</v>
      </c>
      <c r="L31" s="212" t="s">
        <v>306</v>
      </c>
      <c r="M31" s="212" t="s">
        <v>64</v>
      </c>
      <c r="N31" s="212" t="s">
        <v>313</v>
      </c>
      <c r="O31" s="212"/>
      <c r="P31" s="45"/>
      <c r="Q31" s="214"/>
      <c r="R31" s="214"/>
      <c r="S31" s="210" t="s">
        <v>1160</v>
      </c>
      <c r="T31" s="213">
        <v>46</v>
      </c>
      <c r="U31" s="213"/>
      <c r="V31" s="213"/>
      <c r="W31" s="213"/>
      <c r="X31" s="213"/>
      <c r="Y31" s="213"/>
      <c r="Z31" s="211" t="s">
        <v>12</v>
      </c>
      <c r="AA31" s="212" t="s">
        <v>314</v>
      </c>
      <c r="AB31" s="215">
        <v>819</v>
      </c>
      <c r="AC31" s="215">
        <v>1597</v>
      </c>
      <c r="AD31" s="127">
        <f t="shared" si="0"/>
        <v>15.92</v>
      </c>
      <c r="AE31" s="127">
        <f t="shared" si="1"/>
        <v>866.52000000000021</v>
      </c>
      <c r="AF31" s="141">
        <f t="shared" si="2"/>
        <v>27.442000000000004</v>
      </c>
      <c r="AG31" s="142">
        <f t="shared" si="3"/>
        <v>27</v>
      </c>
      <c r="AH31" s="141">
        <f t="shared" si="4"/>
        <v>27.265200000000004</v>
      </c>
      <c r="AI31" s="45"/>
      <c r="AJ31" s="45" t="s">
        <v>2</v>
      </c>
      <c r="AK31" s="45">
        <v>50</v>
      </c>
      <c r="AL31" s="45">
        <v>15</v>
      </c>
      <c r="AM31" s="221"/>
      <c r="AN31" s="44" t="s">
        <v>644</v>
      </c>
    </row>
    <row r="32" spans="1:40" s="44" customFormat="1" ht="18" customHeight="1">
      <c r="A32" s="51" t="s">
        <v>66</v>
      </c>
      <c r="B32" s="47">
        <v>42804</v>
      </c>
      <c r="C32" s="48" t="s">
        <v>600</v>
      </c>
      <c r="D32" s="48"/>
      <c r="E32" s="48"/>
      <c r="F32" s="48"/>
      <c r="G32" s="49" t="s">
        <v>215</v>
      </c>
      <c r="H32" s="49" t="s">
        <v>581</v>
      </c>
      <c r="I32" s="52">
        <v>10</v>
      </c>
      <c r="J32" s="47">
        <v>42816</v>
      </c>
      <c r="K32" s="49" t="s">
        <v>10</v>
      </c>
      <c r="L32" s="49" t="s">
        <v>582</v>
      </c>
      <c r="M32" s="49" t="s">
        <v>64</v>
      </c>
      <c r="N32" s="49" t="s">
        <v>601</v>
      </c>
      <c r="O32" s="49"/>
      <c r="P32" s="45"/>
      <c r="Q32" s="50"/>
      <c r="R32" s="50"/>
      <c r="S32" s="47">
        <v>42821</v>
      </c>
      <c r="T32" s="52">
        <v>20</v>
      </c>
      <c r="U32" s="52"/>
      <c r="V32" s="52"/>
      <c r="W32" s="52"/>
      <c r="X32" s="52"/>
      <c r="Y32" s="52"/>
      <c r="Z32" s="48" t="s">
        <v>12</v>
      </c>
      <c r="AA32" s="49" t="s">
        <v>583</v>
      </c>
      <c r="AB32" s="53">
        <v>1017</v>
      </c>
      <c r="AC32" s="53">
        <v>1805</v>
      </c>
      <c r="AD32" s="127">
        <f t="shared" si="0"/>
        <v>15.571428571428571</v>
      </c>
      <c r="AE32" s="127">
        <f t="shared" si="1"/>
        <v>882.09142857142876</v>
      </c>
      <c r="AF32" s="141">
        <f t="shared" si="2"/>
        <v>27.701523809523813</v>
      </c>
      <c r="AG32" s="142">
        <f t="shared" si="3"/>
        <v>27</v>
      </c>
      <c r="AH32" s="141">
        <f t="shared" si="4"/>
        <v>27.420914285714289</v>
      </c>
      <c r="AI32" s="45"/>
      <c r="AJ32" s="222" t="s">
        <v>2</v>
      </c>
      <c r="AK32" s="179">
        <v>35</v>
      </c>
      <c r="AL32" s="179">
        <v>15</v>
      </c>
    </row>
    <row r="33" spans="1:186" s="44" customFormat="1" ht="17.45" customHeight="1">
      <c r="A33" s="216">
        <v>250</v>
      </c>
      <c r="B33" s="210">
        <v>42816</v>
      </c>
      <c r="C33" s="211" t="s">
        <v>1115</v>
      </c>
      <c r="D33" s="211"/>
      <c r="E33" s="211"/>
      <c r="F33" s="211"/>
      <c r="G33" s="212" t="s">
        <v>239</v>
      </c>
      <c r="H33" s="212" t="s">
        <v>1087</v>
      </c>
      <c r="I33" s="213">
        <v>500</v>
      </c>
      <c r="J33" s="210">
        <v>42822</v>
      </c>
      <c r="K33" s="212" t="s">
        <v>6</v>
      </c>
      <c r="L33" s="212" t="s">
        <v>64</v>
      </c>
      <c r="M33" s="212" t="s">
        <v>64</v>
      </c>
      <c r="N33" s="212" t="s">
        <v>1088</v>
      </c>
      <c r="O33" s="212"/>
      <c r="P33" s="45"/>
      <c r="Q33" s="214"/>
      <c r="R33" s="214"/>
      <c r="S33" s="210">
        <v>42818</v>
      </c>
      <c r="T33" s="213">
        <v>510</v>
      </c>
      <c r="U33" s="213"/>
      <c r="V33" s="213"/>
      <c r="W33" s="213"/>
      <c r="X33" s="213"/>
      <c r="Y33" s="213"/>
      <c r="Z33" s="211" t="s">
        <v>12</v>
      </c>
      <c r="AA33" s="212" t="s">
        <v>507</v>
      </c>
      <c r="AB33" s="215">
        <v>539</v>
      </c>
      <c r="AC33" s="215">
        <v>1457</v>
      </c>
      <c r="AD33" s="127">
        <f t="shared" si="0"/>
        <v>25.2</v>
      </c>
      <c r="AE33" s="127">
        <f t="shared" si="1"/>
        <v>907.29142857142881</v>
      </c>
      <c r="AF33" s="141">
        <f t="shared" si="2"/>
        <v>28.121523809523815</v>
      </c>
      <c r="AG33" s="142">
        <f t="shared" si="3"/>
        <v>28</v>
      </c>
      <c r="AH33" s="141">
        <f t="shared" si="4"/>
        <v>28.07291428571429</v>
      </c>
      <c r="AI33" s="45"/>
      <c r="AJ33" s="45" t="s">
        <v>2</v>
      </c>
      <c r="AK33" s="45">
        <v>50</v>
      </c>
      <c r="AL33" s="45">
        <v>15</v>
      </c>
      <c r="AN33" s="44" t="s">
        <v>714</v>
      </c>
    </row>
    <row r="34" spans="1:186" s="44" customFormat="1" ht="17.45" customHeight="1">
      <c r="A34" s="216">
        <v>260</v>
      </c>
      <c r="B34" s="210">
        <v>42816</v>
      </c>
      <c r="C34" s="211" t="s">
        <v>1086</v>
      </c>
      <c r="D34" s="211"/>
      <c r="E34" s="211"/>
      <c r="F34" s="211"/>
      <c r="G34" s="212" t="s">
        <v>239</v>
      </c>
      <c r="H34" s="212" t="s">
        <v>1087</v>
      </c>
      <c r="I34" s="213">
        <v>500</v>
      </c>
      <c r="J34" s="210">
        <v>42822</v>
      </c>
      <c r="K34" s="212" t="s">
        <v>6</v>
      </c>
      <c r="L34" s="212" t="s">
        <v>64</v>
      </c>
      <c r="M34" s="212" t="s">
        <v>64</v>
      </c>
      <c r="N34" s="212" t="s">
        <v>1088</v>
      </c>
      <c r="O34" s="212"/>
      <c r="P34" s="45"/>
      <c r="Q34" s="214"/>
      <c r="R34" s="214"/>
      <c r="S34" s="210">
        <v>42818</v>
      </c>
      <c r="T34" s="213">
        <v>510</v>
      </c>
      <c r="U34" s="213"/>
      <c r="V34" s="213"/>
      <c r="W34" s="213"/>
      <c r="X34" s="213"/>
      <c r="Y34" s="213"/>
      <c r="Z34" s="211" t="s">
        <v>12</v>
      </c>
      <c r="AA34" s="212" t="s">
        <v>507</v>
      </c>
      <c r="AB34" s="215">
        <v>539</v>
      </c>
      <c r="AC34" s="215">
        <v>1457</v>
      </c>
      <c r="AD34" s="127">
        <f t="shared" si="0"/>
        <v>25.2</v>
      </c>
      <c r="AE34" s="127">
        <f t="shared" si="1"/>
        <v>932.49142857142886</v>
      </c>
      <c r="AF34" s="141">
        <f t="shared" si="2"/>
        <v>28.541523809523817</v>
      </c>
      <c r="AG34" s="142">
        <f t="shared" si="3"/>
        <v>28</v>
      </c>
      <c r="AH34" s="141">
        <f t="shared" si="4"/>
        <v>28.324914285714289</v>
      </c>
      <c r="AI34" s="45"/>
      <c r="AJ34" s="45" t="s">
        <v>2</v>
      </c>
      <c r="AK34" s="45">
        <v>50</v>
      </c>
      <c r="AL34" s="45">
        <v>15</v>
      </c>
      <c r="AN34" s="44" t="s">
        <v>714</v>
      </c>
    </row>
    <row r="35" spans="1:186" s="44" customFormat="1" ht="17.45" customHeight="1">
      <c r="A35" s="216">
        <v>270</v>
      </c>
      <c r="B35" s="210">
        <v>42816</v>
      </c>
      <c r="C35" s="211" t="s">
        <v>1096</v>
      </c>
      <c r="D35" s="211"/>
      <c r="E35" s="211"/>
      <c r="F35" s="211"/>
      <c r="G35" s="212" t="s">
        <v>517</v>
      </c>
      <c r="H35" s="212" t="s">
        <v>1097</v>
      </c>
      <c r="I35" s="213">
        <v>2000</v>
      </c>
      <c r="J35" s="210">
        <v>42822</v>
      </c>
      <c r="K35" s="212" t="s">
        <v>6</v>
      </c>
      <c r="L35" s="212" t="s">
        <v>64</v>
      </c>
      <c r="M35" s="212" t="s">
        <v>64</v>
      </c>
      <c r="N35" s="212" t="s">
        <v>1098</v>
      </c>
      <c r="O35" s="212"/>
      <c r="P35" s="45"/>
      <c r="Q35" s="214"/>
      <c r="R35" s="214"/>
      <c r="S35" s="210">
        <v>42818</v>
      </c>
      <c r="T35" s="213">
        <v>2010</v>
      </c>
      <c r="U35" s="213"/>
      <c r="V35" s="213"/>
      <c r="W35" s="213"/>
      <c r="X35" s="213"/>
      <c r="Y35" s="213"/>
      <c r="Z35" s="211" t="s">
        <v>12</v>
      </c>
      <c r="AA35" s="212" t="s">
        <v>1099</v>
      </c>
      <c r="AB35" s="215">
        <v>510</v>
      </c>
      <c r="AC35" s="215">
        <v>1335</v>
      </c>
      <c r="AD35" s="127">
        <f t="shared" si="0"/>
        <v>55.2</v>
      </c>
      <c r="AE35" s="127">
        <f t="shared" si="1"/>
        <v>987.6914285714289</v>
      </c>
      <c r="AF35" s="141">
        <f t="shared" si="2"/>
        <v>29.461523809523815</v>
      </c>
      <c r="AG35" s="142">
        <f t="shared" si="3"/>
        <v>29</v>
      </c>
      <c r="AH35" s="141">
        <f t="shared" si="4"/>
        <v>29.276914285714287</v>
      </c>
      <c r="AI35" s="45"/>
      <c r="AJ35" s="45" t="s">
        <v>2</v>
      </c>
      <c r="AK35" s="45">
        <v>50</v>
      </c>
      <c r="AL35" s="45">
        <v>15</v>
      </c>
      <c r="AN35" s="44" t="s">
        <v>648</v>
      </c>
    </row>
    <row r="36" spans="1:186" s="44" customFormat="1" ht="17.45" customHeight="1">
      <c r="A36" s="216">
        <v>280</v>
      </c>
      <c r="B36" s="210">
        <v>42816</v>
      </c>
      <c r="C36" s="211" t="s">
        <v>1100</v>
      </c>
      <c r="D36" s="211"/>
      <c r="E36" s="211"/>
      <c r="F36" s="211"/>
      <c r="G36" s="212" t="s">
        <v>517</v>
      </c>
      <c r="H36" s="212" t="s">
        <v>1101</v>
      </c>
      <c r="I36" s="213">
        <v>1000</v>
      </c>
      <c r="J36" s="210">
        <v>42822</v>
      </c>
      <c r="K36" s="212" t="s">
        <v>6</v>
      </c>
      <c r="L36" s="212" t="s">
        <v>64</v>
      </c>
      <c r="M36" s="212" t="s">
        <v>64</v>
      </c>
      <c r="N36" s="212" t="s">
        <v>1102</v>
      </c>
      <c r="O36" s="212"/>
      <c r="P36" s="45"/>
      <c r="Q36" s="214"/>
      <c r="R36" s="214"/>
      <c r="S36" s="210">
        <v>42818</v>
      </c>
      <c r="T36" s="213">
        <v>1010</v>
      </c>
      <c r="U36" s="213"/>
      <c r="V36" s="213"/>
      <c r="W36" s="213"/>
      <c r="X36" s="213"/>
      <c r="Y36" s="213"/>
      <c r="Z36" s="211" t="s">
        <v>35</v>
      </c>
      <c r="AA36" s="212" t="s">
        <v>495</v>
      </c>
      <c r="AB36" s="215">
        <v>531</v>
      </c>
      <c r="AC36" s="215">
        <v>1625</v>
      </c>
      <c r="AD36" s="127">
        <f t="shared" si="0"/>
        <v>35.200000000000003</v>
      </c>
      <c r="AE36" s="127">
        <f t="shared" si="1"/>
        <v>1022.8914285714289</v>
      </c>
      <c r="AF36" s="141">
        <f t="shared" si="2"/>
        <v>30.048190476190481</v>
      </c>
      <c r="AG36" s="142">
        <f t="shared" si="3"/>
        <v>30</v>
      </c>
      <c r="AH36" s="141">
        <f t="shared" si="4"/>
        <v>30.02891428571429</v>
      </c>
      <c r="AI36" s="45"/>
      <c r="AJ36" s="45" t="s">
        <v>2</v>
      </c>
      <c r="AK36" s="45">
        <v>50</v>
      </c>
      <c r="AL36" s="45">
        <v>15</v>
      </c>
      <c r="AN36" s="44" t="s">
        <v>648</v>
      </c>
    </row>
    <row r="37" spans="1:186" s="44" customFormat="1" ht="17.45" customHeight="1">
      <c r="A37" s="216">
        <v>290</v>
      </c>
      <c r="B37" s="210">
        <v>42817</v>
      </c>
      <c r="C37" s="211" t="s">
        <v>1144</v>
      </c>
      <c r="D37" s="211"/>
      <c r="E37" s="211"/>
      <c r="F37" s="211"/>
      <c r="G37" s="212" t="s">
        <v>517</v>
      </c>
      <c r="H37" s="212" t="s">
        <v>546</v>
      </c>
      <c r="I37" s="213">
        <v>2000</v>
      </c>
      <c r="J37" s="210">
        <v>42822</v>
      </c>
      <c r="K37" s="212" t="s">
        <v>6</v>
      </c>
      <c r="L37" s="212" t="s">
        <v>64</v>
      </c>
      <c r="M37" s="212" t="s">
        <v>64</v>
      </c>
      <c r="N37" s="212" t="s">
        <v>547</v>
      </c>
      <c r="O37" s="212"/>
      <c r="P37" s="45"/>
      <c r="Q37" s="214"/>
      <c r="R37" s="214"/>
      <c r="S37" s="210" t="s">
        <v>449</v>
      </c>
      <c r="T37" s="213">
        <v>2000</v>
      </c>
      <c r="U37" s="213"/>
      <c r="V37" s="213"/>
      <c r="W37" s="213"/>
      <c r="X37" s="213"/>
      <c r="Y37" s="213"/>
      <c r="Z37" s="211" t="s">
        <v>12</v>
      </c>
      <c r="AA37" s="212" t="s">
        <v>258</v>
      </c>
      <c r="AB37" s="215">
        <v>500</v>
      </c>
      <c r="AC37" s="215">
        <v>1313</v>
      </c>
      <c r="AD37" s="127">
        <f t="shared" si="0"/>
        <v>55</v>
      </c>
      <c r="AE37" s="127">
        <f t="shared" si="1"/>
        <v>1077.8914285714291</v>
      </c>
      <c r="AF37" s="141">
        <f t="shared" si="2"/>
        <v>30.964857142857152</v>
      </c>
      <c r="AG37" s="142">
        <f t="shared" si="3"/>
        <v>30</v>
      </c>
      <c r="AH37" s="141">
        <f t="shared" si="4"/>
        <v>30.578914285714291</v>
      </c>
      <c r="AI37" s="45"/>
      <c r="AJ37" s="45" t="s">
        <v>2</v>
      </c>
      <c r="AK37" s="45">
        <v>50</v>
      </c>
      <c r="AL37" s="45">
        <v>15</v>
      </c>
      <c r="AN37" s="44" t="s">
        <v>648</v>
      </c>
    </row>
    <row r="38" spans="1:186" s="44" customFormat="1" ht="17.45" customHeight="1">
      <c r="A38" s="216">
        <v>300</v>
      </c>
      <c r="B38" s="210">
        <v>42816</v>
      </c>
      <c r="C38" s="211" t="s">
        <v>1061</v>
      </c>
      <c r="D38" s="211"/>
      <c r="E38" s="211"/>
      <c r="F38" s="211"/>
      <c r="G38" s="212" t="s">
        <v>538</v>
      </c>
      <c r="H38" s="212" t="s">
        <v>1062</v>
      </c>
      <c r="I38" s="213">
        <v>2000</v>
      </c>
      <c r="J38" s="210">
        <v>42822</v>
      </c>
      <c r="K38" s="212" t="s">
        <v>506</v>
      </c>
      <c r="L38" s="212" t="s">
        <v>64</v>
      </c>
      <c r="M38" s="212" t="s">
        <v>64</v>
      </c>
      <c r="N38" s="212" t="s">
        <v>1063</v>
      </c>
      <c r="O38" s="212"/>
      <c r="P38" s="45"/>
      <c r="Q38" s="214"/>
      <c r="R38" s="214"/>
      <c r="S38" s="210">
        <v>42817</v>
      </c>
      <c r="T38" s="213">
        <v>2010</v>
      </c>
      <c r="U38" s="213"/>
      <c r="V38" s="213"/>
      <c r="W38" s="213"/>
      <c r="X38" s="213"/>
      <c r="Y38" s="213"/>
      <c r="Z38" s="211" t="s">
        <v>12</v>
      </c>
      <c r="AA38" s="212" t="s">
        <v>1064</v>
      </c>
      <c r="AB38" s="215">
        <v>676</v>
      </c>
      <c r="AC38" s="215">
        <v>1323</v>
      </c>
      <c r="AD38" s="127">
        <f t="shared" si="0"/>
        <v>55.2</v>
      </c>
      <c r="AE38" s="127">
        <f t="shared" si="1"/>
        <v>1133.0914285714291</v>
      </c>
      <c r="AF38" s="141">
        <f t="shared" si="2"/>
        <v>31.88485714285715</v>
      </c>
      <c r="AG38" s="142">
        <f t="shared" si="3"/>
        <v>31</v>
      </c>
      <c r="AH38" s="141">
        <f t="shared" si="4"/>
        <v>31.530914285714289</v>
      </c>
      <c r="AI38" s="45"/>
      <c r="AJ38" s="45" t="s">
        <v>2</v>
      </c>
      <c r="AK38" s="45">
        <v>50</v>
      </c>
      <c r="AL38" s="45">
        <v>15</v>
      </c>
      <c r="AN38" s="44" t="s">
        <v>1083</v>
      </c>
    </row>
    <row r="39" spans="1:186" s="9" customFormat="1" ht="12.75" customHeight="1">
      <c r="A39" s="3"/>
      <c r="B39" s="4"/>
      <c r="C39" s="14"/>
      <c r="D39" s="5"/>
      <c r="E39" s="3"/>
      <c r="F39" s="3"/>
      <c r="G39" s="1"/>
      <c r="H39" s="1"/>
      <c r="I39" s="3">
        <f>SUM(I8:I38)</f>
        <v>24461</v>
      </c>
      <c r="J39" s="4"/>
      <c r="K39" s="1"/>
      <c r="L39" s="1"/>
      <c r="M39" s="1"/>
      <c r="N39" s="14"/>
      <c r="O39" s="1"/>
      <c r="P39" s="1"/>
      <c r="Q39" s="1"/>
      <c r="R39" s="1"/>
      <c r="S39" s="4"/>
      <c r="T39" s="3">
        <f>SUM(T8:T38)</f>
        <v>24761</v>
      </c>
      <c r="U39" s="3"/>
      <c r="V39" s="3"/>
      <c r="W39" s="3"/>
      <c r="X39" s="3"/>
      <c r="Y39" s="12"/>
      <c r="Z39" s="3"/>
      <c r="AA39" s="6"/>
      <c r="AB39" s="14"/>
      <c r="AC39" s="7"/>
      <c r="AD39" s="11">
        <f>SUM(AD7:AD38)</f>
        <v>1133.0914285714291</v>
      </c>
      <c r="AE39" s="11"/>
      <c r="AF39" s="146"/>
      <c r="AG39" s="147"/>
      <c r="AH39" s="11">
        <f>AD39/60</f>
        <v>18.88485714285715</v>
      </c>
      <c r="AI39" s="8"/>
      <c r="AJ39" s="43"/>
      <c r="AK39" s="2"/>
      <c r="AL39" s="2"/>
      <c r="GD39" s="10"/>
    </row>
    <row r="40" spans="1:186" ht="12.75" customHeight="1" thickBot="1">
      <c r="A40" s="148" t="s">
        <v>3</v>
      </c>
      <c r="B40" s="149"/>
      <c r="C40" s="149"/>
      <c r="D40" s="150"/>
      <c r="E40" s="150"/>
      <c r="F40" s="151"/>
      <c r="G40" s="149"/>
      <c r="H40" s="152"/>
      <c r="I40" s="152"/>
      <c r="J40" s="153"/>
      <c r="K40" s="153" t="s">
        <v>4</v>
      </c>
      <c r="L40" s="154"/>
      <c r="M40" s="155"/>
      <c r="N40" s="155"/>
      <c r="O40" s="155"/>
      <c r="P40" s="155"/>
      <c r="Q40" s="155"/>
      <c r="R40" s="155"/>
      <c r="S40" s="156"/>
      <c r="T40" s="157"/>
      <c r="U40" s="40"/>
      <c r="V40" s="40"/>
      <c r="W40" s="158"/>
      <c r="X40" s="159"/>
      <c r="Y40" s="160"/>
      <c r="Z40" s="161"/>
      <c r="AA40" s="155"/>
      <c r="AB40" s="155"/>
      <c r="AC40" s="155"/>
      <c r="AD40" s="162"/>
      <c r="AE40" s="163"/>
      <c r="AF40" s="163"/>
      <c r="AG40" s="164"/>
      <c r="AH40" s="165"/>
      <c r="AI40" s="166"/>
      <c r="AJ40" s="167"/>
      <c r="AK40" s="168"/>
      <c r="AL40" s="55"/>
      <c r="AM40" s="42"/>
      <c r="AN40" s="42"/>
      <c r="AO40" s="42"/>
      <c r="AP40" s="42"/>
      <c r="AQ40" s="42"/>
      <c r="AR40" s="42"/>
      <c r="AS40" s="42"/>
      <c r="AT40" s="42"/>
      <c r="AU40" s="42"/>
    </row>
    <row r="41" spans="1:186" s="169" customFormat="1" ht="18" customHeight="1" thickBot="1">
      <c r="A41" s="1516" t="s">
        <v>5</v>
      </c>
      <c r="B41" s="1517"/>
      <c r="C41" s="1517"/>
      <c r="D41" s="1517"/>
      <c r="E41" s="1517"/>
      <c r="F41" s="1517"/>
      <c r="G41" s="1517"/>
      <c r="H41" s="1517"/>
      <c r="I41" s="1517"/>
      <c r="J41" s="1517"/>
      <c r="K41" s="1517"/>
      <c r="L41" s="1517"/>
      <c r="M41" s="1517"/>
      <c r="N41" s="1517"/>
      <c r="O41" s="1517"/>
      <c r="P41" s="1517"/>
      <c r="Q41" s="1517"/>
      <c r="R41" s="1517"/>
      <c r="S41" s="1517"/>
      <c r="T41" s="1517"/>
      <c r="U41" s="1517"/>
      <c r="V41" s="1517"/>
      <c r="W41" s="1517"/>
      <c r="X41" s="1517"/>
      <c r="Y41" s="1517"/>
      <c r="Z41" s="1517"/>
      <c r="AA41" s="1517"/>
      <c r="AB41" s="1517"/>
      <c r="AC41" s="1517"/>
      <c r="AD41" s="1517"/>
      <c r="AE41" s="1517"/>
      <c r="AF41" s="1517"/>
      <c r="AG41" s="1517"/>
      <c r="AH41" s="1517"/>
      <c r="AI41" s="1517"/>
      <c r="AJ41" s="1517"/>
      <c r="AK41" s="1517"/>
      <c r="AL41" s="1518"/>
    </row>
    <row r="42" spans="1:186" ht="14.25" customHeight="1">
      <c r="A42" s="170"/>
      <c r="H42" s="171"/>
      <c r="I42" s="171"/>
      <c r="J42" s="171"/>
      <c r="K42" s="172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173"/>
      <c r="Z42" s="171"/>
      <c r="AA42" s="174"/>
      <c r="AB42" s="174"/>
      <c r="AC42" s="174"/>
      <c r="AD42" s="175"/>
      <c r="AE42" s="171"/>
      <c r="AF42" s="171"/>
      <c r="AG42" s="171"/>
      <c r="AH42" s="171"/>
      <c r="AI42" s="171"/>
      <c r="AJ42" s="171"/>
    </row>
    <row r="43" spans="1:186" ht="14.25" customHeight="1">
      <c r="T43" s="42"/>
      <c r="U43" s="42"/>
      <c r="V43" s="42"/>
      <c r="W43" s="176"/>
      <c r="X43" s="176"/>
      <c r="Y43" s="177"/>
      <c r="AB43" s="178" t="s">
        <v>297</v>
      </c>
    </row>
    <row r="44" spans="1:186" ht="19.5" customHeight="1">
      <c r="H44" s="78" t="s">
        <v>592</v>
      </c>
      <c r="S44" s="78" t="s">
        <v>594</v>
      </c>
      <c r="Y44" s="35"/>
      <c r="AO44" s="42"/>
      <c r="AP44" s="42"/>
    </row>
    <row r="45" spans="1:186" s="199" customFormat="1" ht="16.5" customHeight="1">
      <c r="H45" s="1515"/>
      <c r="I45" s="1515"/>
      <c r="S45" s="1515" t="s">
        <v>61</v>
      </c>
      <c r="T45" s="1515"/>
      <c r="U45" s="1515"/>
      <c r="V45" s="1515"/>
      <c r="W45" s="1515"/>
      <c r="X45" s="1515"/>
      <c r="Y45" s="1515"/>
      <c r="Z45" s="1515"/>
      <c r="AA45" s="200"/>
      <c r="AB45" s="200"/>
      <c r="AC45" s="200"/>
      <c r="AN45" s="201"/>
      <c r="AO45" s="201"/>
    </row>
    <row r="46" spans="1:186" ht="19.5" customHeight="1">
      <c r="A46" s="78"/>
      <c r="B46" s="78"/>
      <c r="H46" s="78" t="s">
        <v>593</v>
      </c>
      <c r="N46" s="78"/>
      <c r="T46" s="78"/>
      <c r="U46" s="78"/>
      <c r="Y46" s="35"/>
      <c r="AO46" s="42"/>
      <c r="AP46" s="42"/>
    </row>
  </sheetData>
  <mergeCells count="10">
    <mergeCell ref="S45:Z45"/>
    <mergeCell ref="A41:AL41"/>
    <mergeCell ref="H45:I45"/>
    <mergeCell ref="A2:AC2"/>
    <mergeCell ref="D4:E5"/>
    <mergeCell ref="G4:G5"/>
    <mergeCell ref="H4:H5"/>
    <mergeCell ref="K4:M4"/>
    <mergeCell ref="P4:R4"/>
    <mergeCell ref="AB4:AC4"/>
  </mergeCells>
  <conditionalFormatting sqref="C39:C43 C47:C65536">
    <cfRule type="duplicateValues" dxfId="3495" priority="526" stopIfTrue="1"/>
  </conditionalFormatting>
  <conditionalFormatting sqref="C39:C43 C1:C7 C47:C65536">
    <cfRule type="duplicateValues" dxfId="3494" priority="527" stopIfTrue="1"/>
  </conditionalFormatting>
  <conditionalFormatting sqref="C39:C43 C1:C7 C47:C65536">
    <cfRule type="duplicateValues" dxfId="3493" priority="528" stopIfTrue="1"/>
    <cfRule type="duplicateValues" dxfId="3492" priority="529" stopIfTrue="1"/>
  </conditionalFormatting>
  <conditionalFormatting sqref="C44:C46">
    <cfRule type="duplicateValues" dxfId="3491" priority="445" stopIfTrue="1"/>
    <cfRule type="duplicateValues" dxfId="3490" priority="446" stopIfTrue="1"/>
  </conditionalFormatting>
  <conditionalFormatting sqref="C44:C46">
    <cfRule type="duplicateValues" dxfId="3489" priority="447" stopIfTrue="1"/>
  </conditionalFormatting>
  <conditionalFormatting sqref="C44:C46">
    <cfRule type="duplicateValues" dxfId="3488" priority="448" stopIfTrue="1"/>
  </conditionalFormatting>
  <conditionalFormatting sqref="C44:C46">
    <cfRule type="duplicateValues" dxfId="3487" priority="449" stopIfTrue="1"/>
    <cfRule type="duplicateValues" dxfId="3486" priority="450" stopIfTrue="1"/>
  </conditionalFormatting>
  <conditionalFormatting sqref="AI20:AL20 C20:AC20 BA20:BD20 AR20:AU20 BS20 BJ20:BK20">
    <cfRule type="duplicateValues" dxfId="3485" priority="283" stopIfTrue="1"/>
  </conditionalFormatting>
  <conditionalFormatting sqref="AI20:AL20 C20:AC20 BA20:BD20 AR20:AU20 BS20 BJ20:BK20">
    <cfRule type="duplicateValues" dxfId="3484" priority="284" stopIfTrue="1"/>
    <cfRule type="duplicateValues" dxfId="3483" priority="285" stopIfTrue="1"/>
  </conditionalFormatting>
  <conditionalFormatting sqref="BT20">
    <cfRule type="duplicateValues" dxfId="3482" priority="286" stopIfTrue="1"/>
  </conditionalFormatting>
  <conditionalFormatting sqref="BT20">
    <cfRule type="duplicateValues" dxfId="3481" priority="287" stopIfTrue="1"/>
    <cfRule type="duplicateValues" dxfId="3480" priority="288" stopIfTrue="1"/>
  </conditionalFormatting>
  <conditionalFormatting sqref="C21:F21">
    <cfRule type="duplicateValues" dxfId="3479" priority="238" stopIfTrue="1"/>
  </conditionalFormatting>
  <conditionalFormatting sqref="C21:F21">
    <cfRule type="duplicateValues" dxfId="3478" priority="239" stopIfTrue="1"/>
    <cfRule type="duplicateValues" dxfId="3477" priority="240" stopIfTrue="1"/>
  </conditionalFormatting>
  <conditionalFormatting sqref="AI25:AL26 BJ25:BK26 BS25:BS26 AR25:AU26 BA25:BD26 C25:AC26">
    <cfRule type="duplicateValues" dxfId="3476" priority="232" stopIfTrue="1"/>
  </conditionalFormatting>
  <conditionalFormatting sqref="AI25:AL26 BJ25:BK26 BS25:BS26 AR25:AU26 BA25:BD26 C25:AC26">
    <cfRule type="duplicateValues" dxfId="3475" priority="233" stopIfTrue="1"/>
    <cfRule type="duplicateValues" dxfId="3474" priority="234" stopIfTrue="1"/>
  </conditionalFormatting>
  <conditionalFormatting sqref="BT25:BT26">
    <cfRule type="duplicateValues" dxfId="3473" priority="235" stopIfTrue="1"/>
  </conditionalFormatting>
  <conditionalFormatting sqref="BT25:BT26">
    <cfRule type="duplicateValues" dxfId="3472" priority="236" stopIfTrue="1"/>
    <cfRule type="duplicateValues" dxfId="3471" priority="237" stopIfTrue="1"/>
  </conditionalFormatting>
  <conditionalFormatting sqref="AI27:AL27 C27:AC27 BA27:BD27 AR27:AU27 BS27 BJ27:BK27">
    <cfRule type="duplicateValues" dxfId="3470" priority="226" stopIfTrue="1"/>
  </conditionalFormatting>
  <conditionalFormatting sqref="AI27:AL27 C27:AC27 BA27:BD27 AR27:AU27 BS27 BJ27:BK27">
    <cfRule type="duplicateValues" dxfId="3469" priority="227" stopIfTrue="1"/>
    <cfRule type="duplicateValues" dxfId="3468" priority="228" stopIfTrue="1"/>
  </conditionalFormatting>
  <conditionalFormatting sqref="BT27">
    <cfRule type="duplicateValues" dxfId="3467" priority="229" stopIfTrue="1"/>
  </conditionalFormatting>
  <conditionalFormatting sqref="BT27">
    <cfRule type="duplicateValues" dxfId="3466" priority="230" stopIfTrue="1"/>
    <cfRule type="duplicateValues" dxfId="3465" priority="231" stopIfTrue="1"/>
  </conditionalFormatting>
  <conditionalFormatting sqref="BJ9:BK9 BS9 AR9:AU9 BA9:BD9 C9:AC9 AI9:AL9">
    <cfRule type="duplicateValues" dxfId="3464" priority="220" stopIfTrue="1"/>
  </conditionalFormatting>
  <conditionalFormatting sqref="BJ9:BK9 BS9 AR9:AU9 BA9:BD9 C9:AC9 AI9:AL9">
    <cfRule type="duplicateValues" dxfId="3463" priority="221" stopIfTrue="1"/>
    <cfRule type="duplicateValues" dxfId="3462" priority="222" stopIfTrue="1"/>
  </conditionalFormatting>
  <conditionalFormatting sqref="BT9">
    <cfRule type="duplicateValues" dxfId="3461" priority="223" stopIfTrue="1"/>
  </conditionalFormatting>
  <conditionalFormatting sqref="BT9">
    <cfRule type="duplicateValues" dxfId="3460" priority="224" stopIfTrue="1"/>
    <cfRule type="duplicateValues" dxfId="3459" priority="225" stopIfTrue="1"/>
  </conditionalFormatting>
  <conditionalFormatting sqref="AI33:AL36 C33:AC36 BA33:BD36 AR33:AU36 BS33:BS36 BJ33:BK36">
    <cfRule type="duplicateValues" dxfId="3458" priority="208" stopIfTrue="1"/>
  </conditionalFormatting>
  <conditionalFormatting sqref="AI33:AL36 C33:AC36 BA33:BD36 AR33:AU36 BS33:BS36 BJ33:BK36">
    <cfRule type="duplicateValues" dxfId="3457" priority="209" stopIfTrue="1"/>
    <cfRule type="duplicateValues" dxfId="3456" priority="210" stopIfTrue="1"/>
  </conditionalFormatting>
  <conditionalFormatting sqref="BT33:BT36">
    <cfRule type="duplicateValues" dxfId="3455" priority="211" stopIfTrue="1"/>
  </conditionalFormatting>
  <conditionalFormatting sqref="BT33:BT36">
    <cfRule type="duplicateValues" dxfId="3454" priority="212" stopIfTrue="1"/>
    <cfRule type="duplicateValues" dxfId="3453" priority="213" stopIfTrue="1"/>
  </conditionalFormatting>
  <conditionalFormatting sqref="AI38:AL38 BJ38:BK38 BS38 AR38:AU38 BA38:BD38 C38:AC38">
    <cfRule type="duplicateValues" dxfId="3452" priority="214" stopIfTrue="1"/>
  </conditionalFormatting>
  <conditionalFormatting sqref="AI38:AL38 BJ38:BK38 BS38 AR38:AU38 BA38:BD38 C38:AC38">
    <cfRule type="duplicateValues" dxfId="3451" priority="215" stopIfTrue="1"/>
    <cfRule type="duplicateValues" dxfId="3450" priority="216" stopIfTrue="1"/>
  </conditionalFormatting>
  <conditionalFormatting sqref="BT38">
    <cfRule type="duplicateValues" dxfId="3449" priority="217" stopIfTrue="1"/>
  </conditionalFormatting>
  <conditionalFormatting sqref="BT38">
    <cfRule type="duplicateValues" dxfId="3448" priority="218" stopIfTrue="1"/>
    <cfRule type="duplicateValues" dxfId="3447" priority="219" stopIfTrue="1"/>
  </conditionalFormatting>
  <conditionalFormatting sqref="AI37:AL37 C37:AC37 BA37:BD37 AR37:AU37 BS37 BJ37:BK37">
    <cfRule type="duplicateValues" dxfId="3446" priority="202" stopIfTrue="1"/>
  </conditionalFormatting>
  <conditionalFormatting sqref="AI37:AL37 C37:AC37 BA37:BD37 AR37:AU37 BS37 BJ37:BK37">
    <cfRule type="duplicateValues" dxfId="3445" priority="203" stopIfTrue="1"/>
    <cfRule type="duplicateValues" dxfId="3444" priority="204" stopIfTrue="1"/>
  </conditionalFormatting>
  <conditionalFormatting sqref="BT37">
    <cfRule type="duplicateValues" dxfId="3443" priority="205" stopIfTrue="1"/>
  </conditionalFormatting>
  <conditionalFormatting sqref="BT37">
    <cfRule type="duplicateValues" dxfId="3442" priority="206" stopIfTrue="1"/>
    <cfRule type="duplicateValues" dxfId="3441" priority="207" stopIfTrue="1"/>
  </conditionalFormatting>
  <conditionalFormatting sqref="BJ28:BK28 BS28 AR28:AU28 BA28:BD28 C28:AC28 AI28:AL28">
    <cfRule type="duplicateValues" dxfId="3440" priority="190" stopIfTrue="1"/>
  </conditionalFormatting>
  <conditionalFormatting sqref="BJ28:BK28 BS28 AR28:AU28 BA28:BD28 C28:AC28 AI28:AL28">
    <cfRule type="duplicateValues" dxfId="3439" priority="191" stopIfTrue="1"/>
    <cfRule type="duplicateValues" dxfId="3438" priority="192" stopIfTrue="1"/>
  </conditionalFormatting>
  <conditionalFormatting sqref="BT28">
    <cfRule type="duplicateValues" dxfId="3437" priority="193" stopIfTrue="1"/>
  </conditionalFormatting>
  <conditionalFormatting sqref="BT28">
    <cfRule type="duplicateValues" dxfId="3436" priority="194" stopIfTrue="1"/>
    <cfRule type="duplicateValues" dxfId="3435" priority="195" stopIfTrue="1"/>
  </conditionalFormatting>
  <conditionalFormatting sqref="AK10:AL10">
    <cfRule type="duplicateValues" dxfId="3434" priority="175" stopIfTrue="1"/>
  </conditionalFormatting>
  <conditionalFormatting sqref="AK10:AL10">
    <cfRule type="duplicateValues" dxfId="3433" priority="176" stopIfTrue="1"/>
    <cfRule type="duplicateValues" dxfId="3432" priority="177" stopIfTrue="1"/>
  </conditionalFormatting>
  <conditionalFormatting sqref="AJ10">
    <cfRule type="duplicateValues" dxfId="3431" priority="178" stopIfTrue="1"/>
  </conditionalFormatting>
  <conditionalFormatting sqref="AJ10">
    <cfRule type="duplicateValues" dxfId="3430" priority="179" stopIfTrue="1"/>
    <cfRule type="duplicateValues" dxfId="3429" priority="180" stopIfTrue="1"/>
  </conditionalFormatting>
  <conditionalFormatting sqref="C10:L10">
    <cfRule type="duplicateValues" dxfId="3428" priority="181" stopIfTrue="1"/>
  </conditionalFormatting>
  <conditionalFormatting sqref="C10:L10">
    <cfRule type="duplicateValues" dxfId="3427" priority="182" stopIfTrue="1"/>
    <cfRule type="duplicateValues" dxfId="3426" priority="183" stopIfTrue="1"/>
  </conditionalFormatting>
  <conditionalFormatting sqref="BJ8:BK8 BS8 AR8:AU8 BA8:BD8 C8:AC8 AI8:AL8">
    <cfRule type="duplicateValues" dxfId="3425" priority="163" stopIfTrue="1"/>
  </conditionalFormatting>
  <conditionalFormatting sqref="BJ8:BK8 BS8 AR8:AU8 BA8:BD8 C8:AC8 AI8:AL8">
    <cfRule type="duplicateValues" dxfId="3424" priority="164" stopIfTrue="1"/>
    <cfRule type="duplicateValues" dxfId="3423" priority="165" stopIfTrue="1"/>
  </conditionalFormatting>
  <conditionalFormatting sqref="BT8">
    <cfRule type="duplicateValues" dxfId="3422" priority="166" stopIfTrue="1"/>
  </conditionalFormatting>
  <conditionalFormatting sqref="BT8">
    <cfRule type="duplicateValues" dxfId="3421" priority="167" stopIfTrue="1"/>
    <cfRule type="duplicateValues" dxfId="3420" priority="168" stopIfTrue="1"/>
  </conditionalFormatting>
  <conditionalFormatting sqref="C13">
    <cfRule type="duplicateValues" dxfId="3419" priority="154" stopIfTrue="1"/>
  </conditionalFormatting>
  <conditionalFormatting sqref="C13">
    <cfRule type="duplicateValues" dxfId="3418" priority="155" stopIfTrue="1"/>
    <cfRule type="duplicateValues" dxfId="3417" priority="156" stopIfTrue="1"/>
  </conditionalFormatting>
  <conditionalFormatting sqref="AJ13">
    <cfRule type="duplicateValues" dxfId="3416" priority="151" stopIfTrue="1"/>
  </conditionalFormatting>
  <conditionalFormatting sqref="AJ13">
    <cfRule type="duplicateValues" dxfId="3415" priority="152" stopIfTrue="1"/>
    <cfRule type="duplicateValues" dxfId="3414" priority="153" stopIfTrue="1"/>
  </conditionalFormatting>
  <conditionalFormatting sqref="AI22:AL22 C22:AC22 AR22:AU22 BA22:BD22 BS22 BJ22:BK22">
    <cfRule type="duplicateValues" dxfId="3413" priority="145" stopIfTrue="1"/>
  </conditionalFormatting>
  <conditionalFormatting sqref="AI22:AL22 C22:AC22 AR22:AU22 BA22:BD22 BS22 BJ22:BK22">
    <cfRule type="duplicateValues" dxfId="3412" priority="146" stopIfTrue="1"/>
    <cfRule type="duplicateValues" dxfId="3411" priority="147" stopIfTrue="1"/>
  </conditionalFormatting>
  <conditionalFormatting sqref="BT22">
    <cfRule type="duplicateValues" dxfId="3410" priority="148" stopIfTrue="1"/>
  </conditionalFormatting>
  <conditionalFormatting sqref="BT22">
    <cfRule type="duplicateValues" dxfId="3409" priority="149" stopIfTrue="1"/>
    <cfRule type="duplicateValues" dxfId="3408" priority="150" stopIfTrue="1"/>
  </conditionalFormatting>
  <conditionalFormatting sqref="BJ23:BK23 BS23 BA23:BD23 AR23:AU23 C23:AC23 AI23:AL23">
    <cfRule type="duplicateValues" dxfId="3407" priority="139" stopIfTrue="1"/>
  </conditionalFormatting>
  <conditionalFormatting sqref="BJ23:BK23 BS23 BA23:BD23 AR23:AU23 C23:AC23 AI23:AL23">
    <cfRule type="duplicateValues" dxfId="3406" priority="140" stopIfTrue="1"/>
    <cfRule type="duplicateValues" dxfId="3405" priority="141" stopIfTrue="1"/>
  </conditionalFormatting>
  <conditionalFormatting sqref="BT23">
    <cfRule type="duplicateValues" dxfId="3404" priority="142" stopIfTrue="1"/>
  </conditionalFormatting>
  <conditionalFormatting sqref="BT23">
    <cfRule type="duplicateValues" dxfId="3403" priority="143" stopIfTrue="1"/>
    <cfRule type="duplicateValues" dxfId="3402" priority="144" stopIfTrue="1"/>
  </conditionalFormatting>
  <conditionalFormatting sqref="AI24:AL24 AI29:AL29 C24:AC24 C29:AC29 BA24:BD24 BA29:BD29 AR24:AU24 AR29:AU29 BS24 BS29 BJ24:BK24 BJ29:BK29">
    <cfRule type="duplicateValues" dxfId="3401" priority="65001" stopIfTrue="1"/>
  </conditionalFormatting>
  <conditionalFormatting sqref="AI24:AL24 AI29:AL29 C24:AC24 C29:AC29 BA24:BD24 BA29:BD29 AR24:AU24 AR29:AU29 BS24 BS29 BJ24:BK24 BJ29:BK29">
    <cfRule type="duplicateValues" dxfId="3400" priority="65013" stopIfTrue="1"/>
    <cfRule type="duplicateValues" dxfId="3399" priority="65014" stopIfTrue="1"/>
  </conditionalFormatting>
  <conditionalFormatting sqref="BT24 BT29">
    <cfRule type="duplicateValues" dxfId="3398" priority="65037" stopIfTrue="1"/>
  </conditionalFormatting>
  <conditionalFormatting sqref="BT24 BT29">
    <cfRule type="duplicateValues" dxfId="3397" priority="65039" stopIfTrue="1"/>
    <cfRule type="duplicateValues" dxfId="3396" priority="65040" stopIfTrue="1"/>
  </conditionalFormatting>
  <conditionalFormatting sqref="AI16:AL19 AI30:AL30 C16:AC19 C30:AC30 BA16:BD19 BA30:BD30 AR16:AU19 AR30:AU30 BS16:BS19 BS30 BJ16:BK19 BJ30:BK30">
    <cfRule type="duplicateValues" dxfId="3395" priority="65052" stopIfTrue="1"/>
  </conditionalFormatting>
  <conditionalFormatting sqref="AI16:AL19 AI30:AL30 C16:AC19 C30:AC30 BA16:BD19 BA30:BD30 AR16:AU19 AR30:AU30 BS16:BS19 BS30 BJ16:BK19 BJ30:BK30">
    <cfRule type="duplicateValues" dxfId="3394" priority="65064" stopIfTrue="1"/>
    <cfRule type="duplicateValues" dxfId="3393" priority="65065" stopIfTrue="1"/>
  </conditionalFormatting>
  <conditionalFormatting sqref="BT16:BT19 BT30">
    <cfRule type="duplicateValues" dxfId="3392" priority="65088" stopIfTrue="1"/>
  </conditionalFormatting>
  <conditionalFormatting sqref="BT16:BT19 BT30">
    <cfRule type="duplicateValues" dxfId="3391" priority="65090" stopIfTrue="1"/>
    <cfRule type="duplicateValues" dxfId="3390" priority="65091" stopIfTrue="1"/>
  </conditionalFormatting>
  <conditionalFormatting sqref="BJ15:BK15 BS15 BA15:BD15 AR15:AU15 C15:AC15 AI15:AL15">
    <cfRule type="duplicateValues" dxfId="3389" priority="133" stopIfTrue="1"/>
  </conditionalFormatting>
  <conditionalFormatting sqref="BJ15:BK15 BS15 BA15:BD15 AR15:AU15 C15:AC15 AI15:AL15">
    <cfRule type="duplicateValues" dxfId="3388" priority="134" stopIfTrue="1"/>
    <cfRule type="duplicateValues" dxfId="3387" priority="135" stopIfTrue="1"/>
  </conditionalFormatting>
  <conditionalFormatting sqref="BT15">
    <cfRule type="duplicateValues" dxfId="3386" priority="136" stopIfTrue="1"/>
  </conditionalFormatting>
  <conditionalFormatting sqref="BT15">
    <cfRule type="duplicateValues" dxfId="3385" priority="137" stopIfTrue="1"/>
    <cfRule type="duplicateValues" dxfId="3384" priority="138" stopIfTrue="1"/>
  </conditionalFormatting>
  <conditionalFormatting sqref="AI14:AL14 C14:AC14 AR14:AU14 BA14:BD14 BS14 BJ14:BK14">
    <cfRule type="duplicateValues" dxfId="3383" priority="127" stopIfTrue="1"/>
  </conditionalFormatting>
  <conditionalFormatting sqref="AI14:AL14 C14:AC14 AR14:AU14 BA14:BD14 BS14 BJ14:BK14">
    <cfRule type="duplicateValues" dxfId="3382" priority="128" stopIfTrue="1"/>
    <cfRule type="duplicateValues" dxfId="3381" priority="129" stopIfTrue="1"/>
  </conditionalFormatting>
  <conditionalFormatting sqref="BT14">
    <cfRule type="duplicateValues" dxfId="3380" priority="130" stopIfTrue="1"/>
  </conditionalFormatting>
  <conditionalFormatting sqref="BT14">
    <cfRule type="duplicateValues" dxfId="3379" priority="131" stopIfTrue="1"/>
    <cfRule type="duplicateValues" dxfId="3378" priority="132" stopIfTrue="1"/>
  </conditionalFormatting>
  <conditionalFormatting sqref="BJ11:BK11 BS11 BA11:BD11 AR11:AU11 C11:AC11 AI11:AL11">
    <cfRule type="duplicateValues" dxfId="3377" priority="121" stopIfTrue="1"/>
  </conditionalFormatting>
  <conditionalFormatting sqref="BJ11:BK11 BS11 BA11:BD11 AR11:AU11 C11:AC11 AI11:AL11">
    <cfRule type="duplicateValues" dxfId="3376" priority="122" stopIfTrue="1"/>
    <cfRule type="duplicateValues" dxfId="3375" priority="123" stopIfTrue="1"/>
  </conditionalFormatting>
  <conditionalFormatting sqref="BT11">
    <cfRule type="duplicateValues" dxfId="3374" priority="124" stopIfTrue="1"/>
  </conditionalFormatting>
  <conditionalFormatting sqref="BT11">
    <cfRule type="duplicateValues" dxfId="3373" priority="125" stopIfTrue="1"/>
    <cfRule type="duplicateValues" dxfId="3372" priority="126" stopIfTrue="1"/>
  </conditionalFormatting>
  <conditionalFormatting sqref="BH12:BI12 BQ12 AY12:BB12 AP12:AS12 C12:AC12 AI12:AL12">
    <cfRule type="duplicateValues" dxfId="3371" priority="103" stopIfTrue="1"/>
  </conditionalFormatting>
  <conditionalFormatting sqref="BH12:BI12 BQ12 AY12:BB12 AP12:AS12 C12:AC12 AI12:AL12">
    <cfRule type="duplicateValues" dxfId="3370" priority="104" stopIfTrue="1"/>
    <cfRule type="duplicateValues" dxfId="3369" priority="105" stopIfTrue="1"/>
  </conditionalFormatting>
  <conditionalFormatting sqref="BR12">
    <cfRule type="duplicateValues" dxfId="3368" priority="106" stopIfTrue="1"/>
  </conditionalFormatting>
  <conditionalFormatting sqref="BR12">
    <cfRule type="duplicateValues" dxfId="3367" priority="107" stopIfTrue="1"/>
    <cfRule type="duplicateValues" dxfId="3366" priority="108" stopIfTrue="1"/>
  </conditionalFormatting>
  <conditionalFormatting sqref="AI31:AL31 AP31:AS31 C31:AC31 AY31:BB31 BQ31 BH31:BI31">
    <cfRule type="duplicateValues" dxfId="3365" priority="10" stopIfTrue="1"/>
  </conditionalFormatting>
  <conditionalFormatting sqref="AI31:AL31 AP31:AS31 C31:AC31 AY31:BB31 BQ31 BH31:BI31">
    <cfRule type="duplicateValues" dxfId="3364" priority="11" stopIfTrue="1"/>
    <cfRule type="duplicateValues" dxfId="3363" priority="12" stopIfTrue="1"/>
  </conditionalFormatting>
  <conditionalFormatting sqref="BR31">
    <cfRule type="duplicateValues" dxfId="3362" priority="13" stopIfTrue="1"/>
  </conditionalFormatting>
  <conditionalFormatting sqref="BR31">
    <cfRule type="duplicateValues" dxfId="3361" priority="14" stopIfTrue="1"/>
    <cfRule type="duplicateValues" dxfId="3360" priority="15" stopIfTrue="1"/>
  </conditionalFormatting>
  <conditionalFormatting sqref="AI32:AL32 C32:R32 BA32:BD32 AR32:AU32 BJ32:BK32 BS32 T32:AC32">
    <cfRule type="duplicateValues" dxfId="3359" priority="4" stopIfTrue="1"/>
  </conditionalFormatting>
  <conditionalFormatting sqref="AI32:AL32 C32:R32 BA32:BD32 AR32:AU32 BJ32:BK32 BS32 T32:AC32">
    <cfRule type="duplicateValues" dxfId="3358" priority="5" stopIfTrue="1"/>
    <cfRule type="duplicateValues" dxfId="3357" priority="6" stopIfTrue="1"/>
  </conditionalFormatting>
  <conditionalFormatting sqref="BT32">
    <cfRule type="duplicateValues" dxfId="3356" priority="7" stopIfTrue="1"/>
  </conditionalFormatting>
  <conditionalFormatting sqref="BT32">
    <cfRule type="duplicateValues" dxfId="3355" priority="8" stopIfTrue="1"/>
    <cfRule type="duplicateValues" dxfId="3354" priority="9" stopIfTrue="1"/>
  </conditionalFormatting>
  <conditionalFormatting sqref="S32">
    <cfRule type="duplicateValues" dxfId="3353" priority="1" stopIfTrue="1"/>
  </conditionalFormatting>
  <conditionalFormatting sqref="S32">
    <cfRule type="duplicateValues" dxfId="3352" priority="2" stopIfTrue="1"/>
    <cfRule type="duplicateValues" dxfId="3351" priority="3" stopIfTrue="1"/>
  </conditionalFormatting>
  <printOptions horizontalCentered="1"/>
  <pageMargins left="0" right="0" top="0" bottom="0" header="0.31496062992125984" footer="0.31496062992125984"/>
  <pageSetup paperSize="156" scale="7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GD46"/>
  <sheetViews>
    <sheetView topLeftCell="A4" zoomScale="120" zoomScaleNormal="120" workbookViewId="0">
      <selection activeCell="C27" sqref="C27"/>
    </sheetView>
  </sheetViews>
  <sheetFormatPr defaultRowHeight="12.75"/>
  <cols>
    <col min="1" max="1" width="4.5703125" style="35" customWidth="1"/>
    <col min="2" max="2" width="6" style="35" customWidth="1"/>
    <col min="3" max="3" width="7" style="35" customWidth="1"/>
    <col min="4" max="4" width="3.42578125" style="35" hidden="1" customWidth="1"/>
    <col min="5" max="5" width="11.85546875" style="35" hidden="1" customWidth="1"/>
    <col min="6" max="6" width="6.7109375" style="35" hidden="1" customWidth="1"/>
    <col min="7" max="7" width="10.7109375" style="35" customWidth="1"/>
    <col min="8" max="8" width="22.7109375" style="35" customWidth="1"/>
    <col min="9" max="10" width="5.85546875" style="35" customWidth="1"/>
    <col min="11" max="11" width="12.140625" style="35" customWidth="1"/>
    <col min="12" max="12" width="13.28515625" style="35" customWidth="1"/>
    <col min="13" max="13" width="5.28515625" style="35" customWidth="1"/>
    <col min="14" max="14" width="6.140625" style="35" customWidth="1"/>
    <col min="15" max="15" width="3.5703125" style="35" customWidth="1"/>
    <col min="16" max="16" width="3" style="35" customWidth="1"/>
    <col min="17" max="17" width="3.140625" style="35" customWidth="1"/>
    <col min="18" max="18" width="2.7109375" style="35" customWidth="1"/>
    <col min="19" max="19" width="6.5703125" style="35" customWidth="1"/>
    <col min="20" max="20" width="5.28515625" style="35" customWidth="1"/>
    <col min="21" max="21" width="6.28515625" style="35" customWidth="1"/>
    <col min="22" max="22" width="6" style="35" customWidth="1"/>
    <col min="23" max="23" width="5.140625" style="35" customWidth="1"/>
    <col min="24" max="24" width="5.140625" style="35" hidden="1" customWidth="1"/>
    <col min="25" max="25" width="5.140625" style="63" hidden="1" customWidth="1"/>
    <col min="26" max="26" width="4.85546875" style="35" customWidth="1"/>
    <col min="27" max="27" width="12.5703125" style="35" customWidth="1"/>
    <col min="28" max="28" width="4.5703125" style="35" customWidth="1"/>
    <col min="29" max="29" width="4.28515625" style="35" customWidth="1"/>
    <col min="30" max="30" width="4.5703125" style="35" customWidth="1"/>
    <col min="31" max="31" width="4.7109375" style="35" hidden="1" customWidth="1"/>
    <col min="32" max="32" width="6.7109375" style="35" hidden="1" customWidth="1"/>
    <col min="33" max="33" width="3.7109375" style="35" hidden="1" customWidth="1"/>
    <col min="34" max="34" width="4.5703125" style="35" customWidth="1"/>
    <col min="35" max="35" width="3.5703125" style="35" customWidth="1"/>
    <col min="36" max="36" width="5.85546875" style="35" customWidth="1"/>
    <col min="37" max="37" width="3.42578125" style="35" customWidth="1"/>
    <col min="38" max="38" width="4.140625" style="35" customWidth="1"/>
    <col min="39" max="16384" width="9.140625" style="35"/>
  </cols>
  <sheetData>
    <row r="1" spans="1:40" ht="6" customHeight="1" thickBot="1"/>
    <row r="2" spans="1:40" ht="12" customHeight="1" thickTop="1" thickBot="1">
      <c r="A2" s="1519" t="s">
        <v>9</v>
      </c>
      <c r="B2" s="1520"/>
      <c r="C2" s="1520"/>
      <c r="D2" s="1520"/>
      <c r="E2" s="1520"/>
      <c r="F2" s="1520"/>
      <c r="G2" s="1520"/>
      <c r="H2" s="1520"/>
      <c r="I2" s="1520"/>
      <c r="J2" s="1520"/>
      <c r="K2" s="1520"/>
      <c r="L2" s="1520"/>
      <c r="M2" s="1520"/>
      <c r="N2" s="1520"/>
      <c r="O2" s="1520"/>
      <c r="P2" s="1520"/>
      <c r="Q2" s="1520"/>
      <c r="R2" s="1520"/>
      <c r="S2" s="1520"/>
      <c r="T2" s="1520"/>
      <c r="U2" s="1520"/>
      <c r="V2" s="1520"/>
      <c r="W2" s="1520"/>
      <c r="X2" s="1520"/>
      <c r="Y2" s="1520"/>
      <c r="Z2" s="1520"/>
      <c r="AA2" s="1520"/>
      <c r="AB2" s="1520"/>
      <c r="AC2" s="1520"/>
      <c r="AD2" s="64"/>
      <c r="AE2" s="64"/>
      <c r="AF2" s="64"/>
      <c r="AG2" s="64"/>
      <c r="AH2" s="65"/>
      <c r="AI2" s="66" t="s">
        <v>51</v>
      </c>
      <c r="AJ2" s="67" t="s">
        <v>52</v>
      </c>
    </row>
    <row r="3" spans="1:40" s="78" customFormat="1" ht="16.5" customHeight="1" thickTop="1" thickBot="1">
      <c r="A3" s="68" t="s">
        <v>62</v>
      </c>
      <c r="B3" s="69"/>
      <c r="C3" s="69"/>
      <c r="D3" s="70"/>
      <c r="E3" s="70"/>
      <c r="F3" s="70"/>
      <c r="G3" s="70"/>
      <c r="H3" s="71"/>
      <c r="I3" s="72" t="s">
        <v>36</v>
      </c>
      <c r="J3" s="73"/>
      <c r="K3" s="74" t="s">
        <v>59</v>
      </c>
      <c r="L3" s="74"/>
      <c r="M3" s="75"/>
      <c r="N3" s="76"/>
      <c r="O3" s="77"/>
      <c r="P3" s="77"/>
      <c r="Q3" s="77"/>
      <c r="S3" s="79"/>
      <c r="T3" s="36"/>
      <c r="U3" s="36"/>
      <c r="V3" s="36"/>
      <c r="W3" s="36"/>
      <c r="X3" s="36"/>
      <c r="Y3" s="80"/>
      <c r="Z3" s="81"/>
      <c r="AA3" s="75"/>
      <c r="AB3" s="54" t="s">
        <v>395</v>
      </c>
      <c r="AC3" s="82"/>
      <c r="AD3" s="83"/>
      <c r="AE3" s="84"/>
      <c r="AF3" s="84"/>
      <c r="AG3" s="84"/>
      <c r="AH3" s="84"/>
      <c r="AI3" s="85"/>
      <c r="AJ3" s="86"/>
      <c r="AK3" s="78" t="s">
        <v>1281</v>
      </c>
    </row>
    <row r="4" spans="1:40" ht="12" customHeight="1" thickTop="1">
      <c r="A4" s="87" t="s">
        <v>37</v>
      </c>
      <c r="B4" s="88" t="s">
        <v>13</v>
      </c>
      <c r="C4" s="89" t="s">
        <v>14</v>
      </c>
      <c r="D4" s="1521" t="s">
        <v>56</v>
      </c>
      <c r="E4" s="1522"/>
      <c r="F4" s="90"/>
      <c r="G4" s="1525" t="s">
        <v>15</v>
      </c>
      <c r="H4" s="1526" t="s">
        <v>16</v>
      </c>
      <c r="I4" s="92" t="s">
        <v>17</v>
      </c>
      <c r="J4" s="89" t="s">
        <v>18</v>
      </c>
      <c r="K4" s="1528" t="s">
        <v>19</v>
      </c>
      <c r="L4" s="1528"/>
      <c r="M4" s="1528"/>
      <c r="N4" s="88" t="s">
        <v>39</v>
      </c>
      <c r="O4" s="93" t="s">
        <v>20</v>
      </c>
      <c r="P4" s="1529" t="s">
        <v>21</v>
      </c>
      <c r="Q4" s="1529"/>
      <c r="R4" s="1529"/>
      <c r="S4" s="94" t="s">
        <v>22</v>
      </c>
      <c r="T4" s="37" t="s">
        <v>38</v>
      </c>
      <c r="U4" s="37"/>
      <c r="V4" s="37" t="s">
        <v>57</v>
      </c>
      <c r="W4" s="37" t="s">
        <v>53</v>
      </c>
      <c r="X4" s="37" t="s">
        <v>7</v>
      </c>
      <c r="Y4" s="95" t="s">
        <v>8</v>
      </c>
      <c r="Z4" s="88" t="s">
        <v>40</v>
      </c>
      <c r="AA4" s="96" t="s">
        <v>41</v>
      </c>
      <c r="AB4" s="1530" t="s">
        <v>23</v>
      </c>
      <c r="AC4" s="1531"/>
      <c r="AD4" s="97" t="s">
        <v>44</v>
      </c>
      <c r="AE4" s="98" t="s">
        <v>45</v>
      </c>
      <c r="AF4" s="98" t="s">
        <v>46</v>
      </c>
      <c r="AG4" s="98"/>
      <c r="AH4" s="99" t="s">
        <v>44</v>
      </c>
      <c r="AI4" s="100" t="s">
        <v>51</v>
      </c>
      <c r="AJ4" s="101" t="s">
        <v>52</v>
      </c>
    </row>
    <row r="5" spans="1:40" ht="12" customHeight="1" thickBot="1">
      <c r="A5" s="102" t="s">
        <v>47</v>
      </c>
      <c r="B5" s="103" t="s">
        <v>24</v>
      </c>
      <c r="C5" s="89" t="s">
        <v>25</v>
      </c>
      <c r="D5" s="1523"/>
      <c r="E5" s="1524"/>
      <c r="F5" s="104" t="s">
        <v>56</v>
      </c>
      <c r="G5" s="1525"/>
      <c r="H5" s="1527"/>
      <c r="I5" s="92" t="s">
        <v>26</v>
      </c>
      <c r="J5" s="105" t="s">
        <v>26</v>
      </c>
      <c r="K5" s="106" t="s">
        <v>27</v>
      </c>
      <c r="L5" s="106" t="s">
        <v>28</v>
      </c>
      <c r="M5" s="107" t="s">
        <v>29</v>
      </c>
      <c r="N5" s="108"/>
      <c r="O5" s="109"/>
      <c r="P5" s="110" t="s">
        <v>30</v>
      </c>
      <c r="Q5" s="110" t="s">
        <v>31</v>
      </c>
      <c r="R5" s="110" t="s">
        <v>32</v>
      </c>
      <c r="S5" s="111" t="s">
        <v>33</v>
      </c>
      <c r="T5" s="38" t="s">
        <v>48</v>
      </c>
      <c r="U5" s="38" t="s">
        <v>217</v>
      </c>
      <c r="V5" s="38" t="s">
        <v>58</v>
      </c>
      <c r="W5" s="38" t="s">
        <v>54</v>
      </c>
      <c r="X5" s="38"/>
      <c r="Y5" s="112"/>
      <c r="Z5" s="113"/>
      <c r="AA5" s="107" t="s">
        <v>34</v>
      </c>
      <c r="AB5" s="107" t="s">
        <v>42</v>
      </c>
      <c r="AC5" s="107" t="s">
        <v>43</v>
      </c>
      <c r="AD5" s="114" t="s">
        <v>49</v>
      </c>
      <c r="AE5" s="115"/>
      <c r="AF5" s="115"/>
      <c r="AG5" s="116"/>
      <c r="AH5" s="117"/>
      <c r="AI5" s="118"/>
      <c r="AJ5" s="119"/>
      <c r="AK5" s="120" t="s">
        <v>50</v>
      </c>
      <c r="AL5" s="120" t="s">
        <v>0</v>
      </c>
    </row>
    <row r="6" spans="1:40" ht="21.75" hidden="1" thickTop="1">
      <c r="A6" s="121"/>
      <c r="B6" s="122"/>
      <c r="C6" s="122"/>
      <c r="D6" s="122"/>
      <c r="E6" s="122"/>
      <c r="F6" s="122"/>
      <c r="G6" s="122"/>
      <c r="H6" s="122"/>
      <c r="I6" s="122"/>
      <c r="J6" s="122"/>
      <c r="K6" s="123"/>
      <c r="L6" s="124"/>
      <c r="M6" s="122"/>
      <c r="N6" s="122"/>
      <c r="O6" s="122"/>
      <c r="P6" s="122"/>
      <c r="Q6" s="122"/>
      <c r="R6" s="122"/>
      <c r="S6" s="125"/>
      <c r="T6" s="39"/>
      <c r="U6" s="39"/>
      <c r="V6" s="39"/>
      <c r="W6" s="39"/>
      <c r="X6" s="39"/>
      <c r="Y6" s="126"/>
      <c r="Z6" s="122"/>
      <c r="AA6" s="122"/>
      <c r="AB6" s="122"/>
      <c r="AC6" s="122"/>
      <c r="AD6" s="127">
        <f>T6/80</f>
        <v>0</v>
      </c>
      <c r="AE6" s="128">
        <f>AD6+AE5</f>
        <v>0</v>
      </c>
      <c r="AF6" s="129">
        <f>(7+(AE6/60))</f>
        <v>7</v>
      </c>
      <c r="AG6" s="130">
        <f>FLOOR(AF6,1)</f>
        <v>7</v>
      </c>
      <c r="AH6" s="131">
        <f>(AG6+((AF6-AG6)*60*0.01))</f>
        <v>7</v>
      </c>
      <c r="AI6" s="132"/>
      <c r="AJ6" s="133"/>
    </row>
    <row r="7" spans="1:40" s="145" customFormat="1" ht="12" customHeight="1" thickTop="1">
      <c r="A7" s="134"/>
      <c r="B7" s="135"/>
      <c r="C7" s="91"/>
      <c r="D7" s="136"/>
      <c r="E7" s="46"/>
      <c r="F7" s="46"/>
      <c r="G7" s="137"/>
      <c r="H7" s="137"/>
      <c r="I7" s="46"/>
      <c r="J7" s="135"/>
      <c r="K7" s="137" t="s">
        <v>1</v>
      </c>
      <c r="L7" s="137"/>
      <c r="M7" s="137"/>
      <c r="N7" s="91"/>
      <c r="O7" s="137"/>
      <c r="P7" s="137"/>
      <c r="Q7" s="137"/>
      <c r="R7" s="137"/>
      <c r="S7" s="135"/>
      <c r="T7" s="46"/>
      <c r="U7" s="46"/>
      <c r="V7" s="46"/>
      <c r="W7" s="46"/>
      <c r="X7" s="46"/>
      <c r="Y7" s="138"/>
      <c r="Z7" s="46"/>
      <c r="AA7" s="139"/>
      <c r="AB7" s="91"/>
      <c r="AC7" s="140"/>
      <c r="AD7" s="127">
        <f>T7/AK7+AL7</f>
        <v>30</v>
      </c>
      <c r="AE7" s="127">
        <f>AD7+AE6</f>
        <v>30</v>
      </c>
      <c r="AF7" s="141">
        <f>(8+(AE7/60))</f>
        <v>8.5</v>
      </c>
      <c r="AG7" s="142">
        <f>FLOOR(AF7,1)</f>
        <v>8</v>
      </c>
      <c r="AH7" s="141">
        <f>(AG7+((AF7-AG7)*60*0.01))</f>
        <v>8.3000000000000007</v>
      </c>
      <c r="AI7" s="141"/>
      <c r="AJ7" s="143"/>
      <c r="AK7" s="144">
        <v>50</v>
      </c>
      <c r="AL7" s="144">
        <v>30</v>
      </c>
    </row>
    <row r="8" spans="1:40" s="44" customFormat="1" ht="17.45" customHeight="1">
      <c r="A8" s="216" t="s">
        <v>69</v>
      </c>
      <c r="B8" s="210">
        <v>42816</v>
      </c>
      <c r="C8" s="211" t="s">
        <v>1096</v>
      </c>
      <c r="D8" s="211"/>
      <c r="E8" s="211"/>
      <c r="F8" s="211"/>
      <c r="G8" s="212" t="s">
        <v>517</v>
      </c>
      <c r="H8" s="212" t="s">
        <v>1097</v>
      </c>
      <c r="I8" s="213">
        <v>2000</v>
      </c>
      <c r="J8" s="210">
        <v>42822</v>
      </c>
      <c r="K8" s="212" t="s">
        <v>6</v>
      </c>
      <c r="L8" s="212" t="s">
        <v>64</v>
      </c>
      <c r="M8" s="212" t="s">
        <v>64</v>
      </c>
      <c r="N8" s="212" t="s">
        <v>1098</v>
      </c>
      <c r="O8" s="212"/>
      <c r="P8" s="45"/>
      <c r="Q8" s="214"/>
      <c r="R8" s="214"/>
      <c r="S8" s="210">
        <v>42818</v>
      </c>
      <c r="T8" s="213">
        <v>2010</v>
      </c>
      <c r="U8" s="213"/>
      <c r="V8" s="213"/>
      <c r="W8" s="213"/>
      <c r="X8" s="213"/>
      <c r="Y8" s="213"/>
      <c r="Z8" s="211" t="s">
        <v>12</v>
      </c>
      <c r="AA8" s="212" t="s">
        <v>1099</v>
      </c>
      <c r="AB8" s="215">
        <v>510</v>
      </c>
      <c r="AC8" s="215">
        <v>1335</v>
      </c>
      <c r="AD8" s="127">
        <f t="shared" ref="AD8:AD38" si="0">T8/AK8+AL8</f>
        <v>55.2</v>
      </c>
      <c r="AE8" s="127">
        <f t="shared" ref="AE8:AE38" si="1">AD8+AE7</f>
        <v>85.2</v>
      </c>
      <c r="AF8" s="141">
        <f t="shared" ref="AF8:AF38" si="2">(8+(AE8/60))</f>
        <v>9.42</v>
      </c>
      <c r="AG8" s="142">
        <f t="shared" ref="AG8:AG38" si="3">FLOOR(AF8,1)</f>
        <v>9</v>
      </c>
      <c r="AH8" s="141">
        <f t="shared" ref="AH8:AH38" si="4">(AG8+((AF8-AG8)*60*0.01))</f>
        <v>9.2520000000000007</v>
      </c>
      <c r="AI8" s="45"/>
      <c r="AJ8" s="45" t="s">
        <v>2</v>
      </c>
      <c r="AK8" s="45">
        <v>50</v>
      </c>
      <c r="AL8" s="45">
        <v>15</v>
      </c>
      <c r="AN8" s="44" t="s">
        <v>648</v>
      </c>
    </row>
    <row r="9" spans="1:40" s="44" customFormat="1" ht="17.45" customHeight="1">
      <c r="A9" s="216" t="s">
        <v>69</v>
      </c>
      <c r="B9" s="210">
        <v>42817</v>
      </c>
      <c r="C9" s="211" t="s">
        <v>1144</v>
      </c>
      <c r="D9" s="211"/>
      <c r="E9" s="211"/>
      <c r="F9" s="211"/>
      <c r="G9" s="212" t="s">
        <v>517</v>
      </c>
      <c r="H9" s="212" t="s">
        <v>546</v>
      </c>
      <c r="I9" s="213">
        <v>2000</v>
      </c>
      <c r="J9" s="210">
        <v>42822</v>
      </c>
      <c r="K9" s="212" t="s">
        <v>6</v>
      </c>
      <c r="L9" s="212" t="s">
        <v>64</v>
      </c>
      <c r="M9" s="212" t="s">
        <v>64</v>
      </c>
      <c r="N9" s="212" t="s">
        <v>547</v>
      </c>
      <c r="O9" s="212"/>
      <c r="P9" s="45"/>
      <c r="Q9" s="214"/>
      <c r="R9" s="214"/>
      <c r="S9" s="210" t="s">
        <v>449</v>
      </c>
      <c r="T9" s="213">
        <v>2000</v>
      </c>
      <c r="U9" s="213"/>
      <c r="V9" s="213"/>
      <c r="W9" s="213"/>
      <c r="X9" s="213"/>
      <c r="Y9" s="213"/>
      <c r="Z9" s="211" t="s">
        <v>12</v>
      </c>
      <c r="AA9" s="212" t="s">
        <v>258</v>
      </c>
      <c r="AB9" s="215">
        <v>500</v>
      </c>
      <c r="AC9" s="215">
        <v>1313</v>
      </c>
      <c r="AD9" s="127">
        <f t="shared" si="0"/>
        <v>55</v>
      </c>
      <c r="AE9" s="127">
        <f t="shared" si="1"/>
        <v>140.19999999999999</v>
      </c>
      <c r="AF9" s="141">
        <f t="shared" si="2"/>
        <v>10.336666666666666</v>
      </c>
      <c r="AG9" s="142">
        <f t="shared" si="3"/>
        <v>10</v>
      </c>
      <c r="AH9" s="141">
        <f t="shared" si="4"/>
        <v>10.202</v>
      </c>
      <c r="AI9" s="45"/>
      <c r="AJ9" s="45" t="s">
        <v>2</v>
      </c>
      <c r="AK9" s="45">
        <v>50</v>
      </c>
      <c r="AL9" s="45">
        <v>15</v>
      </c>
      <c r="AN9" s="44" t="s">
        <v>648</v>
      </c>
    </row>
    <row r="10" spans="1:40" s="44" customFormat="1" ht="17.45" customHeight="1">
      <c r="A10" s="216" t="s">
        <v>69</v>
      </c>
      <c r="B10" s="210">
        <v>42816</v>
      </c>
      <c r="C10" s="211" t="s">
        <v>1061</v>
      </c>
      <c r="D10" s="211"/>
      <c r="E10" s="211"/>
      <c r="F10" s="211"/>
      <c r="G10" s="212" t="s">
        <v>538</v>
      </c>
      <c r="H10" s="212" t="s">
        <v>1062</v>
      </c>
      <c r="I10" s="213">
        <v>2000</v>
      </c>
      <c r="J10" s="210">
        <v>42822</v>
      </c>
      <c r="K10" s="212" t="s">
        <v>506</v>
      </c>
      <c r="L10" s="212" t="s">
        <v>64</v>
      </c>
      <c r="M10" s="212" t="s">
        <v>64</v>
      </c>
      <c r="N10" s="212" t="s">
        <v>1063</v>
      </c>
      <c r="O10" s="212"/>
      <c r="P10" s="45"/>
      <c r="Q10" s="214"/>
      <c r="R10" s="214"/>
      <c r="S10" s="210">
        <v>42817</v>
      </c>
      <c r="T10" s="213">
        <v>2010</v>
      </c>
      <c r="U10" s="213"/>
      <c r="V10" s="213"/>
      <c r="W10" s="213"/>
      <c r="X10" s="213"/>
      <c r="Y10" s="213"/>
      <c r="Z10" s="211" t="s">
        <v>12</v>
      </c>
      <c r="AA10" s="212" t="s">
        <v>1064</v>
      </c>
      <c r="AB10" s="215">
        <v>676</v>
      </c>
      <c r="AC10" s="215">
        <v>1323</v>
      </c>
      <c r="AD10" s="127">
        <f t="shared" si="0"/>
        <v>55.2</v>
      </c>
      <c r="AE10" s="127">
        <f t="shared" si="1"/>
        <v>195.39999999999998</v>
      </c>
      <c r="AF10" s="141">
        <f t="shared" si="2"/>
        <v>11.256666666666666</v>
      </c>
      <c r="AG10" s="142">
        <f t="shared" si="3"/>
        <v>11</v>
      </c>
      <c r="AH10" s="141">
        <f t="shared" si="4"/>
        <v>11.154</v>
      </c>
      <c r="AI10" s="45"/>
      <c r="AJ10" s="45" t="s">
        <v>2</v>
      </c>
      <c r="AK10" s="45">
        <v>50</v>
      </c>
      <c r="AL10" s="45">
        <v>15</v>
      </c>
      <c r="AN10" s="44" t="s">
        <v>1083</v>
      </c>
    </row>
    <row r="11" spans="1:40" s="44" customFormat="1" ht="16.5" customHeight="1">
      <c r="A11" s="188"/>
      <c r="B11" s="189"/>
      <c r="C11" s="190"/>
      <c r="D11" s="191"/>
      <c r="E11" s="192"/>
      <c r="F11" s="192"/>
      <c r="G11" s="193"/>
      <c r="H11" s="193"/>
      <c r="I11" s="194"/>
      <c r="J11" s="189"/>
      <c r="K11" s="193" t="s">
        <v>347</v>
      </c>
      <c r="L11" s="193"/>
      <c r="M11" s="193"/>
      <c r="N11" s="190"/>
      <c r="O11" s="193"/>
      <c r="P11" s="179"/>
      <c r="Q11" s="195"/>
      <c r="R11" s="195"/>
      <c r="S11" s="189"/>
      <c r="T11" s="194"/>
      <c r="U11" s="194"/>
      <c r="V11" s="188"/>
      <c r="W11" s="196"/>
      <c r="X11" s="196"/>
      <c r="Y11" s="196"/>
      <c r="Z11" s="190"/>
      <c r="AA11" s="193"/>
      <c r="AB11" s="197"/>
      <c r="AC11" s="197"/>
      <c r="AD11" s="127">
        <f t="shared" si="0"/>
        <v>120</v>
      </c>
      <c r="AE11" s="127">
        <f t="shared" si="1"/>
        <v>315.39999999999998</v>
      </c>
      <c r="AF11" s="141">
        <f t="shared" si="2"/>
        <v>13.256666666666666</v>
      </c>
      <c r="AG11" s="142">
        <f t="shared" si="3"/>
        <v>13</v>
      </c>
      <c r="AH11" s="141">
        <f t="shared" si="4"/>
        <v>13.154</v>
      </c>
      <c r="AI11" s="179"/>
      <c r="AJ11" s="179"/>
      <c r="AK11" s="144">
        <v>50</v>
      </c>
      <c r="AL11" s="144">
        <v>120</v>
      </c>
    </row>
    <row r="12" spans="1:40" s="44" customFormat="1" ht="17.45" customHeight="1">
      <c r="A12" s="216" t="s">
        <v>69</v>
      </c>
      <c r="B12" s="210">
        <v>42816</v>
      </c>
      <c r="C12" s="211" t="s">
        <v>1103</v>
      </c>
      <c r="D12" s="211"/>
      <c r="E12" s="211"/>
      <c r="F12" s="211"/>
      <c r="G12" s="212" t="s">
        <v>517</v>
      </c>
      <c r="H12" s="212" t="s">
        <v>1104</v>
      </c>
      <c r="I12" s="213">
        <v>2000</v>
      </c>
      <c r="J12" s="210">
        <v>42822</v>
      </c>
      <c r="K12" s="212" t="s">
        <v>10</v>
      </c>
      <c r="L12" s="212" t="s">
        <v>1105</v>
      </c>
      <c r="M12" s="212" t="s">
        <v>64</v>
      </c>
      <c r="N12" s="212" t="s">
        <v>1106</v>
      </c>
      <c r="O12" s="212"/>
      <c r="P12" s="45"/>
      <c r="Q12" s="214"/>
      <c r="R12" s="214"/>
      <c r="S12" s="210">
        <v>42818</v>
      </c>
      <c r="T12" s="213">
        <v>2010</v>
      </c>
      <c r="U12" s="213"/>
      <c r="V12" s="213"/>
      <c r="W12" s="213"/>
      <c r="X12" s="213"/>
      <c r="Y12" s="213"/>
      <c r="Z12" s="211" t="s">
        <v>12</v>
      </c>
      <c r="AA12" s="212" t="s">
        <v>1107</v>
      </c>
      <c r="AB12" s="215">
        <v>488</v>
      </c>
      <c r="AC12" s="215">
        <v>1355</v>
      </c>
      <c r="AD12" s="127">
        <f t="shared" si="0"/>
        <v>55.2</v>
      </c>
      <c r="AE12" s="127">
        <f t="shared" si="1"/>
        <v>370.59999999999997</v>
      </c>
      <c r="AF12" s="141">
        <f t="shared" si="2"/>
        <v>14.176666666666666</v>
      </c>
      <c r="AG12" s="142">
        <f t="shared" si="3"/>
        <v>14</v>
      </c>
      <c r="AH12" s="141">
        <f t="shared" si="4"/>
        <v>14.106</v>
      </c>
      <c r="AI12" s="45"/>
      <c r="AJ12" s="45" t="s">
        <v>2</v>
      </c>
      <c r="AK12" s="45">
        <v>50</v>
      </c>
      <c r="AL12" s="45">
        <v>15</v>
      </c>
      <c r="AN12" s="44" t="s">
        <v>648</v>
      </c>
    </row>
    <row r="13" spans="1:40" s="44" customFormat="1" ht="17.45" customHeight="1">
      <c r="A13" s="216" t="s">
        <v>69</v>
      </c>
      <c r="B13" s="210">
        <v>42811</v>
      </c>
      <c r="C13" s="211" t="s">
        <v>905</v>
      </c>
      <c r="D13" s="211"/>
      <c r="E13" s="211"/>
      <c r="F13" s="211"/>
      <c r="G13" s="212" t="s">
        <v>241</v>
      </c>
      <c r="H13" s="212" t="s">
        <v>906</v>
      </c>
      <c r="I13" s="213">
        <v>300</v>
      </c>
      <c r="J13" s="210">
        <v>42822</v>
      </c>
      <c r="K13" s="212" t="s">
        <v>10</v>
      </c>
      <c r="L13" s="212" t="s">
        <v>60</v>
      </c>
      <c r="M13" s="212" t="s">
        <v>64</v>
      </c>
      <c r="N13" s="212" t="s">
        <v>907</v>
      </c>
      <c r="O13" s="212"/>
      <c r="P13" s="45"/>
      <c r="Q13" s="214"/>
      <c r="R13" s="214"/>
      <c r="S13" s="210">
        <v>42818</v>
      </c>
      <c r="T13" s="213">
        <v>310</v>
      </c>
      <c r="U13" s="213"/>
      <c r="V13" s="213"/>
      <c r="W13" s="213"/>
      <c r="X13" s="213"/>
      <c r="Y13" s="213"/>
      <c r="Z13" s="211" t="s">
        <v>12</v>
      </c>
      <c r="AA13" s="212" t="s">
        <v>242</v>
      </c>
      <c r="AB13" s="215">
        <v>371</v>
      </c>
      <c r="AC13" s="215">
        <v>1037</v>
      </c>
      <c r="AD13" s="127">
        <f t="shared" si="0"/>
        <v>21.2</v>
      </c>
      <c r="AE13" s="127">
        <f t="shared" si="1"/>
        <v>391.79999999999995</v>
      </c>
      <c r="AF13" s="141">
        <f t="shared" si="2"/>
        <v>14.53</v>
      </c>
      <c r="AG13" s="142">
        <f t="shared" si="3"/>
        <v>14</v>
      </c>
      <c r="AH13" s="141">
        <f t="shared" si="4"/>
        <v>14.318</v>
      </c>
      <c r="AI13" s="45"/>
      <c r="AJ13" s="45" t="s">
        <v>2</v>
      </c>
      <c r="AK13" s="45">
        <v>50</v>
      </c>
      <c r="AL13" s="45">
        <v>15</v>
      </c>
      <c r="AN13" s="44" t="s">
        <v>658</v>
      </c>
    </row>
    <row r="14" spans="1:40" s="44" customFormat="1" ht="17.45" customHeight="1">
      <c r="A14" s="216" t="s">
        <v>69</v>
      </c>
      <c r="B14" s="210">
        <v>42811</v>
      </c>
      <c r="C14" s="211" t="s">
        <v>908</v>
      </c>
      <c r="D14" s="211"/>
      <c r="E14" s="211"/>
      <c r="F14" s="211"/>
      <c r="G14" s="212" t="s">
        <v>241</v>
      </c>
      <c r="H14" s="212" t="s">
        <v>909</v>
      </c>
      <c r="I14" s="213">
        <v>2400</v>
      </c>
      <c r="J14" s="210">
        <v>42822</v>
      </c>
      <c r="K14" s="212" t="s">
        <v>60</v>
      </c>
      <c r="L14" s="212" t="s">
        <v>10</v>
      </c>
      <c r="M14" s="212" t="s">
        <v>64</v>
      </c>
      <c r="N14" s="212" t="s">
        <v>910</v>
      </c>
      <c r="O14" s="212"/>
      <c r="P14" s="45"/>
      <c r="Q14" s="214"/>
      <c r="R14" s="214"/>
      <c r="S14" s="210">
        <v>42818</v>
      </c>
      <c r="T14" s="213">
        <v>2410</v>
      </c>
      <c r="U14" s="213"/>
      <c r="V14" s="213"/>
      <c r="W14" s="213"/>
      <c r="X14" s="213"/>
      <c r="Y14" s="213"/>
      <c r="Z14" s="211" t="s">
        <v>12</v>
      </c>
      <c r="AA14" s="212" t="s">
        <v>526</v>
      </c>
      <c r="AB14" s="215">
        <v>388</v>
      </c>
      <c r="AC14" s="215">
        <v>1277</v>
      </c>
      <c r="AD14" s="127">
        <f t="shared" si="0"/>
        <v>63.2</v>
      </c>
      <c r="AE14" s="127">
        <f t="shared" si="1"/>
        <v>454.99999999999994</v>
      </c>
      <c r="AF14" s="141">
        <f t="shared" si="2"/>
        <v>15.583333333333332</v>
      </c>
      <c r="AG14" s="142">
        <f t="shared" si="3"/>
        <v>15</v>
      </c>
      <c r="AH14" s="141">
        <f t="shared" si="4"/>
        <v>15.35</v>
      </c>
      <c r="AI14" s="45"/>
      <c r="AJ14" s="45" t="s">
        <v>2</v>
      </c>
      <c r="AK14" s="45">
        <v>50</v>
      </c>
      <c r="AL14" s="45">
        <v>15</v>
      </c>
      <c r="AN14" s="44" t="s">
        <v>658</v>
      </c>
    </row>
    <row r="15" spans="1:40" s="240" customFormat="1" ht="17.45" customHeight="1">
      <c r="A15" s="216" t="s">
        <v>69</v>
      </c>
      <c r="B15" s="229">
        <v>42816</v>
      </c>
      <c r="C15" s="231" t="s">
        <v>1065</v>
      </c>
      <c r="D15" s="231"/>
      <c r="E15" s="231"/>
      <c r="F15" s="231"/>
      <c r="G15" s="232" t="s">
        <v>316</v>
      </c>
      <c r="H15" s="232" t="s">
        <v>317</v>
      </c>
      <c r="I15" s="233">
        <v>3700</v>
      </c>
      <c r="J15" s="229">
        <v>42822</v>
      </c>
      <c r="K15" s="232" t="s">
        <v>10</v>
      </c>
      <c r="L15" s="232" t="s">
        <v>64</v>
      </c>
      <c r="M15" s="232" t="s">
        <v>64</v>
      </c>
      <c r="N15" s="232" t="s">
        <v>318</v>
      </c>
      <c r="O15" s="232"/>
      <c r="P15" s="234"/>
      <c r="Q15" s="235"/>
      <c r="R15" s="235"/>
      <c r="S15" s="229">
        <v>42817</v>
      </c>
      <c r="T15" s="233">
        <v>7420</v>
      </c>
      <c r="U15" s="233"/>
      <c r="V15" s="233"/>
      <c r="W15" s="233"/>
      <c r="X15" s="233"/>
      <c r="Y15" s="233"/>
      <c r="Z15" s="231" t="s">
        <v>35</v>
      </c>
      <c r="AA15" s="232" t="s">
        <v>224</v>
      </c>
      <c r="AB15" s="236">
        <v>400</v>
      </c>
      <c r="AC15" s="236">
        <v>1587</v>
      </c>
      <c r="AD15" s="237">
        <f t="shared" si="0"/>
        <v>163.4</v>
      </c>
      <c r="AE15" s="237">
        <f t="shared" si="1"/>
        <v>618.4</v>
      </c>
      <c r="AF15" s="238">
        <f t="shared" si="2"/>
        <v>18.306666666666665</v>
      </c>
      <c r="AG15" s="239">
        <f t="shared" si="3"/>
        <v>18</v>
      </c>
      <c r="AH15" s="238">
        <f t="shared" si="4"/>
        <v>18.183999999999997</v>
      </c>
      <c r="AI15" s="234"/>
      <c r="AJ15" s="234" t="s">
        <v>65</v>
      </c>
      <c r="AK15" s="234">
        <v>50</v>
      </c>
      <c r="AL15" s="234">
        <v>15</v>
      </c>
    </row>
    <row r="16" spans="1:40" s="44" customFormat="1" ht="16.5" customHeight="1">
      <c r="A16" s="51">
        <v>80</v>
      </c>
      <c r="B16" s="210">
        <v>42817</v>
      </c>
      <c r="C16" s="211" t="s">
        <v>1145</v>
      </c>
      <c r="D16" s="211"/>
      <c r="E16" s="211"/>
      <c r="F16" s="211"/>
      <c r="G16" s="212" t="s">
        <v>272</v>
      </c>
      <c r="H16" s="212" t="s">
        <v>488</v>
      </c>
      <c r="I16" s="213">
        <v>150</v>
      </c>
      <c r="J16" s="210">
        <v>42823</v>
      </c>
      <c r="K16" s="212" t="s">
        <v>60</v>
      </c>
      <c r="L16" s="212" t="s">
        <v>64</v>
      </c>
      <c r="M16" s="212" t="s">
        <v>64</v>
      </c>
      <c r="N16" s="212" t="s">
        <v>489</v>
      </c>
      <c r="O16" s="212"/>
      <c r="P16" s="45"/>
      <c r="Q16" s="214"/>
      <c r="R16" s="214"/>
      <c r="S16" s="210">
        <v>42821</v>
      </c>
      <c r="T16" s="213">
        <v>326</v>
      </c>
      <c r="U16" s="213"/>
      <c r="V16" s="213"/>
      <c r="W16" s="213"/>
      <c r="X16" s="213"/>
      <c r="Y16" s="213"/>
      <c r="Z16" s="211" t="s">
        <v>35</v>
      </c>
      <c r="AA16" s="212" t="s">
        <v>490</v>
      </c>
      <c r="AB16" s="215">
        <v>694</v>
      </c>
      <c r="AC16" s="215">
        <v>1559</v>
      </c>
      <c r="AD16" s="127">
        <f t="shared" si="0"/>
        <v>21.52</v>
      </c>
      <c r="AE16" s="127">
        <f t="shared" si="1"/>
        <v>639.91999999999996</v>
      </c>
      <c r="AF16" s="141">
        <f t="shared" si="2"/>
        <v>18.665333333333333</v>
      </c>
      <c r="AG16" s="142">
        <f t="shared" si="3"/>
        <v>18</v>
      </c>
      <c r="AH16" s="141">
        <f t="shared" si="4"/>
        <v>18.3992</v>
      </c>
      <c r="AI16" s="45"/>
      <c r="AJ16" s="45" t="s">
        <v>65</v>
      </c>
      <c r="AK16" s="45">
        <v>50</v>
      </c>
      <c r="AL16" s="45">
        <v>15</v>
      </c>
      <c r="AN16" s="44" t="s">
        <v>650</v>
      </c>
    </row>
    <row r="17" spans="1:40" s="44" customFormat="1" ht="16.5" customHeight="1">
      <c r="A17" s="216">
        <v>90</v>
      </c>
      <c r="B17" s="210">
        <v>42811</v>
      </c>
      <c r="C17" s="211" t="s">
        <v>864</v>
      </c>
      <c r="D17" s="211"/>
      <c r="E17" s="211"/>
      <c r="F17" s="211"/>
      <c r="G17" s="212" t="s">
        <v>342</v>
      </c>
      <c r="H17" s="212" t="s">
        <v>521</v>
      </c>
      <c r="I17" s="213">
        <v>600</v>
      </c>
      <c r="J17" s="210">
        <v>42823</v>
      </c>
      <c r="K17" s="212" t="s">
        <v>60</v>
      </c>
      <c r="L17" s="212" t="s">
        <v>341</v>
      </c>
      <c r="M17" s="212" t="s">
        <v>64</v>
      </c>
      <c r="N17" s="212" t="s">
        <v>522</v>
      </c>
      <c r="O17" s="212"/>
      <c r="P17" s="45"/>
      <c r="Q17" s="214"/>
      <c r="R17" s="214"/>
      <c r="S17" s="210">
        <v>42818</v>
      </c>
      <c r="T17" s="213">
        <v>1220</v>
      </c>
      <c r="U17" s="213"/>
      <c r="V17" s="213"/>
      <c r="W17" s="213"/>
      <c r="X17" s="213"/>
      <c r="Y17" s="213"/>
      <c r="Z17" s="211" t="s">
        <v>12</v>
      </c>
      <c r="AA17" s="212" t="s">
        <v>340</v>
      </c>
      <c r="AB17" s="215">
        <v>354</v>
      </c>
      <c r="AC17" s="215">
        <v>1442</v>
      </c>
      <c r="AD17" s="127">
        <f t="shared" si="0"/>
        <v>39.4</v>
      </c>
      <c r="AE17" s="127">
        <f t="shared" si="1"/>
        <v>679.31999999999994</v>
      </c>
      <c r="AF17" s="141">
        <f t="shared" si="2"/>
        <v>19.321999999999999</v>
      </c>
      <c r="AG17" s="142">
        <f t="shared" si="3"/>
        <v>19</v>
      </c>
      <c r="AH17" s="141">
        <f t="shared" si="4"/>
        <v>19.193200000000001</v>
      </c>
      <c r="AI17" s="45"/>
      <c r="AJ17" s="45" t="s">
        <v>65</v>
      </c>
      <c r="AK17" s="45">
        <v>50</v>
      </c>
      <c r="AL17" s="45">
        <v>15</v>
      </c>
      <c r="AN17" s="44" t="s">
        <v>680</v>
      </c>
    </row>
    <row r="18" spans="1:40" s="44" customFormat="1" ht="16.5" customHeight="1">
      <c r="A18" s="51">
        <v>100</v>
      </c>
      <c r="B18" s="210">
        <v>42814</v>
      </c>
      <c r="C18" s="211" t="s">
        <v>1014</v>
      </c>
      <c r="D18" s="211"/>
      <c r="E18" s="211"/>
      <c r="F18" s="211"/>
      <c r="G18" s="212" t="s">
        <v>279</v>
      </c>
      <c r="H18" s="212" t="s">
        <v>367</v>
      </c>
      <c r="I18" s="213">
        <v>500</v>
      </c>
      <c r="J18" s="210">
        <v>42823</v>
      </c>
      <c r="K18" s="212" t="s">
        <v>281</v>
      </c>
      <c r="L18" s="212" t="s">
        <v>64</v>
      </c>
      <c r="M18" s="212" t="s">
        <v>64</v>
      </c>
      <c r="N18" s="212" t="s">
        <v>368</v>
      </c>
      <c r="O18" s="212"/>
      <c r="P18" s="45"/>
      <c r="Q18" s="214"/>
      <c r="R18" s="214"/>
      <c r="S18" s="210">
        <v>42818</v>
      </c>
      <c r="T18" s="213">
        <v>1010</v>
      </c>
      <c r="U18" s="213"/>
      <c r="V18" s="213"/>
      <c r="W18" s="213"/>
      <c r="X18" s="213"/>
      <c r="Y18" s="213"/>
      <c r="Z18" s="211" t="s">
        <v>35</v>
      </c>
      <c r="AA18" s="212" t="s">
        <v>248</v>
      </c>
      <c r="AB18" s="215">
        <v>460</v>
      </c>
      <c r="AC18" s="215">
        <v>1788</v>
      </c>
      <c r="AD18" s="127">
        <f t="shared" si="0"/>
        <v>35.200000000000003</v>
      </c>
      <c r="AE18" s="127">
        <f t="shared" si="1"/>
        <v>714.52</v>
      </c>
      <c r="AF18" s="141">
        <f t="shared" si="2"/>
        <v>19.908666666666669</v>
      </c>
      <c r="AG18" s="142">
        <f t="shared" si="3"/>
        <v>19</v>
      </c>
      <c r="AH18" s="141">
        <f t="shared" si="4"/>
        <v>19.545200000000001</v>
      </c>
      <c r="AI18" s="45"/>
      <c r="AJ18" s="45" t="s">
        <v>65</v>
      </c>
      <c r="AK18" s="45">
        <v>50</v>
      </c>
      <c r="AL18" s="45">
        <v>15</v>
      </c>
      <c r="AN18" s="44" t="s">
        <v>649</v>
      </c>
    </row>
    <row r="19" spans="1:40" s="44" customFormat="1" ht="20.25" customHeight="1">
      <c r="A19" s="216">
        <v>110</v>
      </c>
      <c r="B19" s="210">
        <v>42814</v>
      </c>
      <c r="C19" s="211" t="s">
        <v>1015</v>
      </c>
      <c r="D19" s="211"/>
      <c r="E19" s="211"/>
      <c r="F19" s="211"/>
      <c r="G19" s="212" t="s">
        <v>279</v>
      </c>
      <c r="H19" s="212" t="s">
        <v>280</v>
      </c>
      <c r="I19" s="213">
        <v>500</v>
      </c>
      <c r="J19" s="210">
        <v>42823</v>
      </c>
      <c r="K19" s="212" t="s">
        <v>281</v>
      </c>
      <c r="L19" s="212" t="s">
        <v>64</v>
      </c>
      <c r="M19" s="212" t="s">
        <v>64</v>
      </c>
      <c r="N19" s="212" t="s">
        <v>282</v>
      </c>
      <c r="O19" s="212"/>
      <c r="P19" s="45"/>
      <c r="Q19" s="214"/>
      <c r="R19" s="214"/>
      <c r="S19" s="210">
        <v>42818</v>
      </c>
      <c r="T19" s="213">
        <v>1010</v>
      </c>
      <c r="U19" s="213"/>
      <c r="V19" s="213"/>
      <c r="W19" s="213"/>
      <c r="X19" s="213"/>
      <c r="Y19" s="213"/>
      <c r="Z19" s="211" t="s">
        <v>35</v>
      </c>
      <c r="AA19" s="212" t="s">
        <v>248</v>
      </c>
      <c r="AB19" s="215">
        <v>460</v>
      </c>
      <c r="AC19" s="215">
        <v>1788</v>
      </c>
      <c r="AD19" s="127">
        <f t="shared" si="0"/>
        <v>35.200000000000003</v>
      </c>
      <c r="AE19" s="127">
        <f t="shared" si="1"/>
        <v>749.72</v>
      </c>
      <c r="AF19" s="141">
        <f t="shared" si="2"/>
        <v>20.495333333333335</v>
      </c>
      <c r="AG19" s="142">
        <f t="shared" si="3"/>
        <v>20</v>
      </c>
      <c r="AH19" s="141">
        <f t="shared" si="4"/>
        <v>20.2972</v>
      </c>
      <c r="AI19" s="45"/>
      <c r="AJ19" s="45" t="s">
        <v>65</v>
      </c>
      <c r="AK19" s="45">
        <v>50</v>
      </c>
      <c r="AL19" s="45">
        <v>15</v>
      </c>
      <c r="AN19" s="44" t="s">
        <v>649</v>
      </c>
    </row>
    <row r="20" spans="1:40" s="44" customFormat="1" ht="16.5" customHeight="1">
      <c r="A20" s="51">
        <v>120</v>
      </c>
      <c r="B20" s="210">
        <v>42816</v>
      </c>
      <c r="C20" s="211" t="s">
        <v>1129</v>
      </c>
      <c r="D20" s="211"/>
      <c r="E20" s="211"/>
      <c r="F20" s="211"/>
      <c r="G20" s="212" t="s">
        <v>618</v>
      </c>
      <c r="H20" s="212" t="s">
        <v>1130</v>
      </c>
      <c r="I20" s="213">
        <v>300</v>
      </c>
      <c r="J20" s="210">
        <v>42823</v>
      </c>
      <c r="K20" s="212" t="s">
        <v>6</v>
      </c>
      <c r="L20" s="212" t="s">
        <v>64</v>
      </c>
      <c r="M20" s="212" t="s">
        <v>64</v>
      </c>
      <c r="N20" s="212" t="s">
        <v>1131</v>
      </c>
      <c r="O20" s="212"/>
      <c r="P20" s="45"/>
      <c r="Q20" s="214"/>
      <c r="R20" s="214"/>
      <c r="S20" s="210">
        <v>42818</v>
      </c>
      <c r="T20" s="213">
        <v>620</v>
      </c>
      <c r="U20" s="213"/>
      <c r="V20" s="213"/>
      <c r="W20" s="213"/>
      <c r="X20" s="213"/>
      <c r="Y20" s="213"/>
      <c r="Z20" s="211" t="s">
        <v>12</v>
      </c>
      <c r="AA20" s="212" t="s">
        <v>247</v>
      </c>
      <c r="AB20" s="215">
        <v>379</v>
      </c>
      <c r="AC20" s="215">
        <v>1797</v>
      </c>
      <c r="AD20" s="127">
        <f t="shared" si="0"/>
        <v>27.4</v>
      </c>
      <c r="AE20" s="127">
        <f t="shared" si="1"/>
        <v>777.12</v>
      </c>
      <c r="AF20" s="141">
        <f t="shared" si="2"/>
        <v>20.951999999999998</v>
      </c>
      <c r="AG20" s="142">
        <f t="shared" si="3"/>
        <v>20</v>
      </c>
      <c r="AH20" s="141">
        <f t="shared" si="4"/>
        <v>20.571199999999997</v>
      </c>
      <c r="AI20" s="45"/>
      <c r="AJ20" s="45" t="s">
        <v>65</v>
      </c>
      <c r="AK20" s="45">
        <v>50</v>
      </c>
      <c r="AL20" s="45">
        <v>15</v>
      </c>
      <c r="AN20" s="44" t="s">
        <v>649</v>
      </c>
    </row>
    <row r="21" spans="1:40" s="44" customFormat="1" ht="16.5" customHeight="1">
      <c r="A21" s="216">
        <v>130</v>
      </c>
      <c r="B21" s="210">
        <v>42818</v>
      </c>
      <c r="C21" s="211" t="s">
        <v>1161</v>
      </c>
      <c r="D21" s="211"/>
      <c r="E21" s="211"/>
      <c r="F21" s="211"/>
      <c r="G21" s="212" t="s">
        <v>1162</v>
      </c>
      <c r="H21" s="212" t="s">
        <v>1163</v>
      </c>
      <c r="I21" s="213">
        <v>1000</v>
      </c>
      <c r="J21" s="210">
        <v>42823</v>
      </c>
      <c r="K21" s="212" t="s">
        <v>1164</v>
      </c>
      <c r="L21" s="212" t="s">
        <v>236</v>
      </c>
      <c r="M21" s="212" t="s">
        <v>64</v>
      </c>
      <c r="N21" s="212" t="s">
        <v>1165</v>
      </c>
      <c r="O21" s="212"/>
      <c r="P21" s="45"/>
      <c r="Q21" s="214"/>
      <c r="R21" s="214"/>
      <c r="S21" s="210">
        <v>42821</v>
      </c>
      <c r="T21" s="213">
        <v>1015</v>
      </c>
      <c r="U21" s="213"/>
      <c r="V21" s="213"/>
      <c r="W21" s="213"/>
      <c r="X21" s="213"/>
      <c r="Y21" s="213"/>
      <c r="Z21" s="211" t="s">
        <v>12</v>
      </c>
      <c r="AA21" s="212" t="s">
        <v>1166</v>
      </c>
      <c r="AB21" s="215">
        <v>495</v>
      </c>
      <c r="AC21" s="215">
        <v>1657</v>
      </c>
      <c r="AD21" s="127">
        <f t="shared" si="0"/>
        <v>35.299999999999997</v>
      </c>
      <c r="AE21" s="127">
        <f t="shared" si="1"/>
        <v>812.42</v>
      </c>
      <c r="AF21" s="141">
        <f t="shared" si="2"/>
        <v>21.540333333333333</v>
      </c>
      <c r="AG21" s="142">
        <f t="shared" si="3"/>
        <v>21</v>
      </c>
      <c r="AH21" s="141">
        <f t="shared" si="4"/>
        <v>21.324200000000001</v>
      </c>
      <c r="AI21" s="45"/>
      <c r="AJ21" s="179" t="s">
        <v>299</v>
      </c>
      <c r="AK21" s="179">
        <v>50</v>
      </c>
      <c r="AL21" s="179">
        <v>15</v>
      </c>
      <c r="AN21" s="44" t="s">
        <v>645</v>
      </c>
    </row>
    <row r="22" spans="1:40" s="44" customFormat="1" ht="16.5" customHeight="1">
      <c r="A22" s="51">
        <v>140</v>
      </c>
      <c r="B22" s="210">
        <v>42809</v>
      </c>
      <c r="C22" s="211" t="s">
        <v>953</v>
      </c>
      <c r="D22" s="211"/>
      <c r="E22" s="211"/>
      <c r="F22" s="211"/>
      <c r="G22" s="212" t="s">
        <v>320</v>
      </c>
      <c r="H22" s="212" t="s">
        <v>701</v>
      </c>
      <c r="I22" s="213">
        <v>150</v>
      </c>
      <c r="J22" s="210">
        <v>42823</v>
      </c>
      <c r="K22" s="212" t="s">
        <v>60</v>
      </c>
      <c r="L22" s="212" t="s">
        <v>64</v>
      </c>
      <c r="M22" s="212" t="s">
        <v>64</v>
      </c>
      <c r="N22" s="212" t="s">
        <v>702</v>
      </c>
      <c r="O22" s="212"/>
      <c r="P22" s="45"/>
      <c r="Q22" s="214"/>
      <c r="R22" s="214"/>
      <c r="S22" s="210">
        <v>42821</v>
      </c>
      <c r="T22" s="213">
        <v>165</v>
      </c>
      <c r="U22" s="213"/>
      <c r="V22" s="213"/>
      <c r="W22" s="213"/>
      <c r="X22" s="213"/>
      <c r="Y22" s="213"/>
      <c r="Z22" s="211" t="s">
        <v>12</v>
      </c>
      <c r="AA22" s="212" t="s">
        <v>249</v>
      </c>
      <c r="AB22" s="215">
        <v>450</v>
      </c>
      <c r="AC22" s="215">
        <v>1237</v>
      </c>
      <c r="AD22" s="127">
        <f t="shared" si="0"/>
        <v>18.3</v>
      </c>
      <c r="AE22" s="127">
        <f t="shared" si="1"/>
        <v>830.71999999999991</v>
      </c>
      <c r="AF22" s="141">
        <f t="shared" si="2"/>
        <v>21.845333333333333</v>
      </c>
      <c r="AG22" s="142">
        <f t="shared" si="3"/>
        <v>21</v>
      </c>
      <c r="AH22" s="141">
        <f t="shared" si="4"/>
        <v>21.507200000000001</v>
      </c>
      <c r="AI22" s="45"/>
      <c r="AJ22" s="45" t="s">
        <v>299</v>
      </c>
      <c r="AK22" s="45">
        <v>50</v>
      </c>
      <c r="AL22" s="45">
        <v>15</v>
      </c>
      <c r="AN22" s="44" t="s">
        <v>644</v>
      </c>
    </row>
    <row r="23" spans="1:40" s="44" customFormat="1" ht="16.5" customHeight="1">
      <c r="A23" s="216">
        <v>150</v>
      </c>
      <c r="B23" s="223">
        <v>42808</v>
      </c>
      <c r="C23" s="224" t="s">
        <v>956</v>
      </c>
      <c r="D23" s="224"/>
      <c r="E23" s="224"/>
      <c r="F23" s="224"/>
      <c r="G23" s="225" t="s">
        <v>320</v>
      </c>
      <c r="H23" s="225" t="s">
        <v>701</v>
      </c>
      <c r="I23" s="226">
        <v>500</v>
      </c>
      <c r="J23" s="210">
        <v>42823</v>
      </c>
      <c r="K23" s="225" t="s">
        <v>60</v>
      </c>
      <c r="L23" s="225" t="s">
        <v>64</v>
      </c>
      <c r="M23" s="225" t="s">
        <v>64</v>
      </c>
      <c r="N23" s="225" t="s">
        <v>702</v>
      </c>
      <c r="O23" s="225"/>
      <c r="P23" s="179"/>
      <c r="Q23" s="227"/>
      <c r="R23" s="227"/>
      <c r="S23" s="210">
        <v>42821</v>
      </c>
      <c r="T23" s="226">
        <v>515</v>
      </c>
      <c r="U23" s="226"/>
      <c r="V23" s="226"/>
      <c r="W23" s="226"/>
      <c r="X23" s="226"/>
      <c r="Y23" s="226"/>
      <c r="Z23" s="224" t="s">
        <v>12</v>
      </c>
      <c r="AA23" s="225" t="s">
        <v>249</v>
      </c>
      <c r="AB23" s="228">
        <v>450</v>
      </c>
      <c r="AC23" s="228">
        <v>1237</v>
      </c>
      <c r="AD23" s="127">
        <f t="shared" si="0"/>
        <v>25.3</v>
      </c>
      <c r="AE23" s="127">
        <f t="shared" si="1"/>
        <v>856.01999999999987</v>
      </c>
      <c r="AF23" s="141">
        <f t="shared" si="2"/>
        <v>22.266999999999996</v>
      </c>
      <c r="AG23" s="142">
        <f t="shared" si="3"/>
        <v>22</v>
      </c>
      <c r="AH23" s="141">
        <f t="shared" si="4"/>
        <v>22.160199999999996</v>
      </c>
      <c r="AI23" s="179"/>
      <c r="AJ23" s="179" t="s">
        <v>299</v>
      </c>
      <c r="AK23" s="179">
        <v>50</v>
      </c>
      <c r="AL23" s="179">
        <v>15</v>
      </c>
      <c r="AN23" s="44" t="s">
        <v>644</v>
      </c>
    </row>
    <row r="24" spans="1:40" s="44" customFormat="1" ht="16.5" customHeight="1">
      <c r="A24" s="216" t="s">
        <v>207</v>
      </c>
      <c r="B24" s="210">
        <v>42815</v>
      </c>
      <c r="C24" s="211" t="s">
        <v>1031</v>
      </c>
      <c r="D24" s="211"/>
      <c r="E24" s="211"/>
      <c r="F24" s="211"/>
      <c r="G24" s="212" t="s">
        <v>1032</v>
      </c>
      <c r="H24" s="212" t="s">
        <v>1033</v>
      </c>
      <c r="I24" s="213">
        <v>100</v>
      </c>
      <c r="J24" s="210">
        <v>42823</v>
      </c>
      <c r="K24" s="212" t="s">
        <v>6</v>
      </c>
      <c r="L24" s="212" t="s">
        <v>64</v>
      </c>
      <c r="M24" s="212" t="s">
        <v>64</v>
      </c>
      <c r="N24" s="212" t="s">
        <v>1034</v>
      </c>
      <c r="O24" s="212"/>
      <c r="P24" s="45"/>
      <c r="Q24" s="214"/>
      <c r="R24" s="214"/>
      <c r="S24" s="210">
        <v>42819</v>
      </c>
      <c r="T24" s="213">
        <v>110</v>
      </c>
      <c r="U24" s="213"/>
      <c r="V24" s="213"/>
      <c r="W24" s="213"/>
      <c r="X24" s="213"/>
      <c r="Y24" s="213"/>
      <c r="Z24" s="211" t="s">
        <v>12</v>
      </c>
      <c r="AA24" s="212" t="s">
        <v>1035</v>
      </c>
      <c r="AB24" s="215">
        <v>707</v>
      </c>
      <c r="AC24" s="215">
        <v>1975</v>
      </c>
      <c r="AD24" s="127">
        <f t="shared" si="0"/>
        <v>17.2</v>
      </c>
      <c r="AE24" s="127">
        <f t="shared" si="1"/>
        <v>873.21999999999991</v>
      </c>
      <c r="AF24" s="141">
        <f t="shared" si="2"/>
        <v>22.553666666666665</v>
      </c>
      <c r="AG24" s="142">
        <f t="shared" si="3"/>
        <v>22</v>
      </c>
      <c r="AH24" s="141">
        <f t="shared" si="4"/>
        <v>22.3322</v>
      </c>
      <c r="AI24" s="45"/>
      <c r="AJ24" s="45" t="s">
        <v>65</v>
      </c>
      <c r="AK24" s="45">
        <v>50</v>
      </c>
      <c r="AL24" s="45">
        <v>15</v>
      </c>
      <c r="AN24" s="44" t="s">
        <v>644</v>
      </c>
    </row>
    <row r="25" spans="1:40" s="44" customFormat="1" ht="16.5" customHeight="1">
      <c r="A25" s="216">
        <v>170</v>
      </c>
      <c r="B25" s="210">
        <v>42817</v>
      </c>
      <c r="C25" s="211" t="s">
        <v>1146</v>
      </c>
      <c r="D25" s="211"/>
      <c r="E25" s="211"/>
      <c r="F25" s="211"/>
      <c r="G25" s="212" t="s">
        <v>272</v>
      </c>
      <c r="H25" s="212" t="s">
        <v>485</v>
      </c>
      <c r="I25" s="213">
        <v>200</v>
      </c>
      <c r="J25" s="210">
        <v>42823</v>
      </c>
      <c r="K25" s="212" t="s">
        <v>60</v>
      </c>
      <c r="L25" s="212" t="s">
        <v>64</v>
      </c>
      <c r="M25" s="212" t="s">
        <v>64</v>
      </c>
      <c r="N25" s="212" t="s">
        <v>486</v>
      </c>
      <c r="O25" s="212"/>
      <c r="P25" s="45"/>
      <c r="Q25" s="214"/>
      <c r="R25" s="214"/>
      <c r="S25" s="210">
        <v>42821</v>
      </c>
      <c r="T25" s="213">
        <v>214</v>
      </c>
      <c r="U25" s="213"/>
      <c r="V25" s="213"/>
      <c r="W25" s="213"/>
      <c r="X25" s="213"/>
      <c r="Y25" s="213"/>
      <c r="Z25" s="211" t="s">
        <v>35</v>
      </c>
      <c r="AA25" s="212" t="s">
        <v>487</v>
      </c>
      <c r="AB25" s="215">
        <v>333</v>
      </c>
      <c r="AC25" s="215">
        <v>1203</v>
      </c>
      <c r="AD25" s="127">
        <f t="shared" si="0"/>
        <v>19.28</v>
      </c>
      <c r="AE25" s="127">
        <f t="shared" si="1"/>
        <v>892.49999999999989</v>
      </c>
      <c r="AF25" s="141">
        <f t="shared" si="2"/>
        <v>22.875</v>
      </c>
      <c r="AG25" s="142">
        <f t="shared" si="3"/>
        <v>22</v>
      </c>
      <c r="AH25" s="141">
        <f t="shared" si="4"/>
        <v>22.524999999999999</v>
      </c>
      <c r="AI25" s="45"/>
      <c r="AJ25" s="45" t="s">
        <v>2</v>
      </c>
      <c r="AK25" s="45">
        <v>50</v>
      </c>
      <c r="AL25" s="45">
        <v>15</v>
      </c>
      <c r="AN25" s="44" t="s">
        <v>650</v>
      </c>
    </row>
    <row r="26" spans="1:40" s="44" customFormat="1" ht="16.5" customHeight="1">
      <c r="A26" s="216">
        <v>180</v>
      </c>
      <c r="B26" s="47">
        <v>42746</v>
      </c>
      <c r="C26" s="48" t="s">
        <v>326</v>
      </c>
      <c r="D26" s="48"/>
      <c r="E26" s="48"/>
      <c r="F26" s="48"/>
      <c r="G26" s="49" t="s">
        <v>239</v>
      </c>
      <c r="H26" s="49" t="s">
        <v>289</v>
      </c>
      <c r="I26" s="52">
        <v>500</v>
      </c>
      <c r="J26" s="47">
        <v>42823</v>
      </c>
      <c r="K26" s="49" t="s">
        <v>60</v>
      </c>
      <c r="L26" s="49" t="s">
        <v>64</v>
      </c>
      <c r="M26" s="49" t="s">
        <v>64</v>
      </c>
      <c r="N26" s="49" t="s">
        <v>290</v>
      </c>
      <c r="O26" s="49"/>
      <c r="P26" s="45"/>
      <c r="Q26" s="50"/>
      <c r="R26" s="50"/>
      <c r="S26" s="47">
        <v>42821</v>
      </c>
      <c r="T26" s="52">
        <v>505</v>
      </c>
      <c r="U26" s="52"/>
      <c r="V26" s="52"/>
      <c r="W26" s="52"/>
      <c r="X26" s="52"/>
      <c r="Y26" s="52"/>
      <c r="Z26" s="48" t="s">
        <v>12</v>
      </c>
      <c r="AA26" s="49" t="s">
        <v>242</v>
      </c>
      <c r="AB26" s="53">
        <v>607</v>
      </c>
      <c r="AC26" s="53">
        <v>1107</v>
      </c>
      <c r="AD26" s="127">
        <f t="shared" si="0"/>
        <v>25.1</v>
      </c>
      <c r="AE26" s="127">
        <f t="shared" si="1"/>
        <v>917.59999999999991</v>
      </c>
      <c r="AF26" s="141">
        <f t="shared" si="2"/>
        <v>23.293333333333329</v>
      </c>
      <c r="AG26" s="142">
        <f t="shared" si="3"/>
        <v>23</v>
      </c>
      <c r="AH26" s="141">
        <f t="shared" si="4"/>
        <v>23.175999999999998</v>
      </c>
      <c r="AI26" s="45"/>
      <c r="AJ26" s="45" t="s">
        <v>2</v>
      </c>
      <c r="AK26" s="45">
        <v>50</v>
      </c>
      <c r="AL26" s="45">
        <v>15</v>
      </c>
    </row>
    <row r="27" spans="1:40" s="44" customFormat="1" ht="16.5" customHeight="1">
      <c r="A27" s="216">
        <v>190</v>
      </c>
      <c r="B27" s="210">
        <v>42810</v>
      </c>
      <c r="C27" s="211" t="s">
        <v>811</v>
      </c>
      <c r="D27" s="211"/>
      <c r="E27" s="211"/>
      <c r="F27" s="211"/>
      <c r="G27" s="212" t="s">
        <v>478</v>
      </c>
      <c r="H27" s="212" t="s">
        <v>812</v>
      </c>
      <c r="I27" s="213">
        <v>500</v>
      </c>
      <c r="J27" s="210">
        <v>42823</v>
      </c>
      <c r="K27" s="212" t="s">
        <v>284</v>
      </c>
      <c r="L27" s="212" t="s">
        <v>64</v>
      </c>
      <c r="M27" s="212" t="s">
        <v>64</v>
      </c>
      <c r="N27" s="212" t="s">
        <v>813</v>
      </c>
      <c r="O27" s="212"/>
      <c r="P27" s="45"/>
      <c r="Q27" s="214"/>
      <c r="R27" s="214"/>
      <c r="S27" s="210">
        <v>42818</v>
      </c>
      <c r="T27" s="213">
        <v>510</v>
      </c>
      <c r="U27" s="213"/>
      <c r="V27" s="213"/>
      <c r="W27" s="213"/>
      <c r="X27" s="213"/>
      <c r="Y27" s="213"/>
      <c r="Z27" s="211" t="s">
        <v>35</v>
      </c>
      <c r="AA27" s="212" t="s">
        <v>401</v>
      </c>
      <c r="AB27" s="215">
        <v>692</v>
      </c>
      <c r="AC27" s="215">
        <v>1947</v>
      </c>
      <c r="AD27" s="127">
        <f t="shared" si="0"/>
        <v>25.2</v>
      </c>
      <c r="AE27" s="127">
        <f t="shared" si="1"/>
        <v>942.8</v>
      </c>
      <c r="AF27" s="141">
        <f t="shared" si="2"/>
        <v>23.713333333333331</v>
      </c>
      <c r="AG27" s="142">
        <f t="shared" si="3"/>
        <v>23</v>
      </c>
      <c r="AH27" s="141">
        <f t="shared" si="4"/>
        <v>23.427999999999997</v>
      </c>
      <c r="AI27" s="45"/>
      <c r="AJ27" s="45" t="s">
        <v>2</v>
      </c>
      <c r="AK27" s="45">
        <v>50</v>
      </c>
      <c r="AL27" s="45">
        <v>15</v>
      </c>
      <c r="AN27" s="44" t="s">
        <v>816</v>
      </c>
    </row>
    <row r="28" spans="1:40" s="44" customFormat="1" ht="16.5" customHeight="1">
      <c r="A28" s="216" t="s">
        <v>207</v>
      </c>
      <c r="B28" s="210">
        <v>42814</v>
      </c>
      <c r="C28" s="211" t="s">
        <v>1156</v>
      </c>
      <c r="D28" s="211"/>
      <c r="E28" s="211"/>
      <c r="F28" s="211"/>
      <c r="G28" s="212" t="s">
        <v>402</v>
      </c>
      <c r="H28" s="212" t="s">
        <v>1157</v>
      </c>
      <c r="I28" s="213">
        <v>500</v>
      </c>
      <c r="J28" s="210">
        <v>42823</v>
      </c>
      <c r="K28" s="212" t="s">
        <v>10</v>
      </c>
      <c r="L28" s="212" t="s">
        <v>404</v>
      </c>
      <c r="M28" s="212" t="s">
        <v>64</v>
      </c>
      <c r="N28" s="212" t="s">
        <v>1158</v>
      </c>
      <c r="O28" s="212"/>
      <c r="P28" s="45"/>
      <c r="Q28" s="214"/>
      <c r="R28" s="214"/>
      <c r="S28" s="210">
        <v>42817</v>
      </c>
      <c r="T28" s="213">
        <v>520</v>
      </c>
      <c r="U28" s="213"/>
      <c r="V28" s="213"/>
      <c r="W28" s="213"/>
      <c r="X28" s="213"/>
      <c r="Y28" s="213"/>
      <c r="Z28" s="211" t="s">
        <v>12</v>
      </c>
      <c r="AA28" s="212" t="s">
        <v>411</v>
      </c>
      <c r="AB28" s="215">
        <v>667</v>
      </c>
      <c r="AC28" s="215">
        <v>1425</v>
      </c>
      <c r="AD28" s="127">
        <f t="shared" si="0"/>
        <v>25.4</v>
      </c>
      <c r="AE28" s="127">
        <f t="shared" si="1"/>
        <v>968.19999999999993</v>
      </c>
      <c r="AF28" s="141">
        <f t="shared" si="2"/>
        <v>24.136666666666667</v>
      </c>
      <c r="AG28" s="142">
        <f t="shared" si="3"/>
        <v>24</v>
      </c>
      <c r="AH28" s="141">
        <f t="shared" si="4"/>
        <v>24.082000000000001</v>
      </c>
      <c r="AI28" s="45"/>
      <c r="AJ28" s="45" t="s">
        <v>2</v>
      </c>
      <c r="AK28" s="45">
        <v>50</v>
      </c>
      <c r="AL28" s="45">
        <v>15</v>
      </c>
    </row>
    <row r="29" spans="1:40" s="44" customFormat="1" ht="16.5" customHeight="1">
      <c r="A29" s="216">
        <v>210</v>
      </c>
      <c r="B29" s="210">
        <v>42808</v>
      </c>
      <c r="C29" s="211" t="s">
        <v>954</v>
      </c>
      <c r="D29" s="211"/>
      <c r="E29" s="211"/>
      <c r="F29" s="211"/>
      <c r="G29" s="212" t="s">
        <v>320</v>
      </c>
      <c r="H29" s="212" t="s">
        <v>707</v>
      </c>
      <c r="I29" s="213">
        <v>500</v>
      </c>
      <c r="J29" s="210">
        <v>42823</v>
      </c>
      <c r="K29" s="212" t="s">
        <v>60</v>
      </c>
      <c r="L29" s="212" t="s">
        <v>64</v>
      </c>
      <c r="M29" s="212" t="s">
        <v>64</v>
      </c>
      <c r="N29" s="212" t="s">
        <v>708</v>
      </c>
      <c r="O29" s="212"/>
      <c r="P29" s="45"/>
      <c r="Q29" s="214"/>
      <c r="R29" s="214"/>
      <c r="S29" s="210">
        <v>42821</v>
      </c>
      <c r="T29" s="213">
        <v>515</v>
      </c>
      <c r="U29" s="213"/>
      <c r="V29" s="213"/>
      <c r="W29" s="213"/>
      <c r="X29" s="213"/>
      <c r="Y29" s="213"/>
      <c r="Z29" s="211" t="s">
        <v>12</v>
      </c>
      <c r="AA29" s="212" t="s">
        <v>249</v>
      </c>
      <c r="AB29" s="215">
        <v>577</v>
      </c>
      <c r="AC29" s="215">
        <v>1653</v>
      </c>
      <c r="AD29" s="127">
        <f t="shared" si="0"/>
        <v>64.714285714285708</v>
      </c>
      <c r="AE29" s="127">
        <f t="shared" si="1"/>
        <v>1032.9142857142856</v>
      </c>
      <c r="AF29" s="141">
        <f t="shared" si="2"/>
        <v>25.215238095238092</v>
      </c>
      <c r="AG29" s="142">
        <f t="shared" si="3"/>
        <v>25</v>
      </c>
      <c r="AH29" s="141">
        <f t="shared" si="4"/>
        <v>25.129142857142856</v>
      </c>
      <c r="AI29" s="45"/>
      <c r="AJ29" s="45" t="s">
        <v>2</v>
      </c>
      <c r="AK29" s="45">
        <v>35</v>
      </c>
      <c r="AL29" s="45">
        <v>50</v>
      </c>
      <c r="AN29" s="44" t="s">
        <v>644</v>
      </c>
    </row>
    <row r="30" spans="1:40" s="44" customFormat="1" ht="16.5" customHeight="1">
      <c r="A30" s="51">
        <v>220</v>
      </c>
      <c r="B30" s="210">
        <v>42808</v>
      </c>
      <c r="C30" s="211" t="s">
        <v>955</v>
      </c>
      <c r="D30" s="211"/>
      <c r="E30" s="211"/>
      <c r="F30" s="211"/>
      <c r="G30" s="212" t="s">
        <v>320</v>
      </c>
      <c r="H30" s="212" t="s">
        <v>704</v>
      </c>
      <c r="I30" s="213">
        <v>500</v>
      </c>
      <c r="J30" s="210">
        <v>42823</v>
      </c>
      <c r="K30" s="212" t="s">
        <v>60</v>
      </c>
      <c r="L30" s="212" t="s">
        <v>64</v>
      </c>
      <c r="M30" s="212" t="s">
        <v>64</v>
      </c>
      <c r="N30" s="212" t="s">
        <v>705</v>
      </c>
      <c r="O30" s="212"/>
      <c r="P30" s="45"/>
      <c r="Q30" s="214"/>
      <c r="R30" s="214"/>
      <c r="S30" s="210">
        <v>42821</v>
      </c>
      <c r="T30" s="213">
        <v>515</v>
      </c>
      <c r="U30" s="213"/>
      <c r="V30" s="213"/>
      <c r="W30" s="213"/>
      <c r="X30" s="213"/>
      <c r="Y30" s="213"/>
      <c r="Z30" s="211" t="s">
        <v>12</v>
      </c>
      <c r="AA30" s="212" t="s">
        <v>249</v>
      </c>
      <c r="AB30" s="215">
        <v>515</v>
      </c>
      <c r="AC30" s="215">
        <v>1533</v>
      </c>
      <c r="AD30" s="127">
        <f t="shared" si="0"/>
        <v>64.714285714285708</v>
      </c>
      <c r="AE30" s="127">
        <f t="shared" si="1"/>
        <v>1097.6285714285714</v>
      </c>
      <c r="AF30" s="141">
        <f t="shared" si="2"/>
        <v>26.293809523809522</v>
      </c>
      <c r="AG30" s="142">
        <f t="shared" si="3"/>
        <v>26</v>
      </c>
      <c r="AH30" s="141">
        <f t="shared" si="4"/>
        <v>26.176285714285711</v>
      </c>
      <c r="AI30" s="45"/>
      <c r="AJ30" s="45" t="s">
        <v>2</v>
      </c>
      <c r="AK30" s="45">
        <v>35</v>
      </c>
      <c r="AL30" s="45">
        <v>50</v>
      </c>
      <c r="AN30" s="44" t="s">
        <v>644</v>
      </c>
    </row>
    <row r="31" spans="1:40" s="44" customFormat="1" ht="18">
      <c r="A31" s="216">
        <v>230</v>
      </c>
      <c r="B31" s="210">
        <v>42814</v>
      </c>
      <c r="C31" s="211" t="s">
        <v>950</v>
      </c>
      <c r="D31" s="211"/>
      <c r="E31" s="211"/>
      <c r="F31" s="211"/>
      <c r="G31" s="212" t="s">
        <v>320</v>
      </c>
      <c r="H31" s="212" t="s">
        <v>951</v>
      </c>
      <c r="I31" s="213">
        <v>1000</v>
      </c>
      <c r="J31" s="210">
        <v>42823</v>
      </c>
      <c r="K31" s="212" t="s">
        <v>380</v>
      </c>
      <c r="L31" s="212" t="s">
        <v>64</v>
      </c>
      <c r="M31" s="212" t="s">
        <v>64</v>
      </c>
      <c r="N31" s="212" t="s">
        <v>952</v>
      </c>
      <c r="O31" s="212"/>
      <c r="P31" s="45"/>
      <c r="Q31" s="214"/>
      <c r="R31" s="214"/>
      <c r="S31" s="210">
        <v>42815</v>
      </c>
      <c r="T31" s="213">
        <v>1005</v>
      </c>
      <c r="U31" s="213"/>
      <c r="V31" s="213"/>
      <c r="W31" s="213"/>
      <c r="X31" s="213"/>
      <c r="Y31" s="213"/>
      <c r="Z31" s="211" t="s">
        <v>12</v>
      </c>
      <c r="AA31" s="212" t="s">
        <v>249</v>
      </c>
      <c r="AB31" s="215">
        <v>524</v>
      </c>
      <c r="AC31" s="215">
        <v>957</v>
      </c>
      <c r="AD31" s="127">
        <f t="shared" si="0"/>
        <v>35.1</v>
      </c>
      <c r="AE31" s="127">
        <f t="shared" si="1"/>
        <v>1132.7285714285713</v>
      </c>
      <c r="AF31" s="141">
        <f t="shared" si="2"/>
        <v>26.878809523809522</v>
      </c>
      <c r="AG31" s="142">
        <f t="shared" si="3"/>
        <v>26</v>
      </c>
      <c r="AH31" s="141">
        <f t="shared" si="4"/>
        <v>26.527285714285714</v>
      </c>
      <c r="AI31" s="45"/>
      <c r="AJ31" s="45" t="s">
        <v>2</v>
      </c>
      <c r="AK31" s="45">
        <v>50</v>
      </c>
      <c r="AL31" s="45">
        <v>15</v>
      </c>
      <c r="AN31" s="44" t="s">
        <v>644</v>
      </c>
    </row>
    <row r="32" spans="1:40" s="44" customFormat="1" ht="18">
      <c r="A32" s="51">
        <v>240</v>
      </c>
      <c r="B32" s="210">
        <v>42814</v>
      </c>
      <c r="C32" s="211" t="s">
        <v>941</v>
      </c>
      <c r="D32" s="211"/>
      <c r="E32" s="211"/>
      <c r="F32" s="211"/>
      <c r="G32" s="212" t="s">
        <v>320</v>
      </c>
      <c r="H32" s="212" t="s">
        <v>942</v>
      </c>
      <c r="I32" s="213">
        <v>2500</v>
      </c>
      <c r="J32" s="210">
        <v>42823</v>
      </c>
      <c r="K32" s="212" t="s">
        <v>380</v>
      </c>
      <c r="L32" s="212" t="s">
        <v>1178</v>
      </c>
      <c r="M32" s="212" t="s">
        <v>64</v>
      </c>
      <c r="N32" s="212" t="s">
        <v>945</v>
      </c>
      <c r="O32" s="212"/>
      <c r="P32" s="45"/>
      <c r="Q32" s="214"/>
      <c r="R32" s="214"/>
      <c r="S32" s="210">
        <v>42815</v>
      </c>
      <c r="T32" s="213">
        <v>2505</v>
      </c>
      <c r="U32" s="213"/>
      <c r="V32" s="213"/>
      <c r="W32" s="213"/>
      <c r="X32" s="213"/>
      <c r="Y32" s="213"/>
      <c r="Z32" s="211" t="s">
        <v>35</v>
      </c>
      <c r="AA32" s="212" t="s">
        <v>946</v>
      </c>
      <c r="AB32" s="215">
        <v>570</v>
      </c>
      <c r="AC32" s="215">
        <v>1391</v>
      </c>
      <c r="AD32" s="127">
        <f t="shared" si="0"/>
        <v>65.099999999999994</v>
      </c>
      <c r="AE32" s="127">
        <f t="shared" si="1"/>
        <v>1197.8285714285712</v>
      </c>
      <c r="AF32" s="141">
        <f t="shared" si="2"/>
        <v>27.96380952380952</v>
      </c>
      <c r="AG32" s="142">
        <f t="shared" si="3"/>
        <v>27</v>
      </c>
      <c r="AH32" s="141">
        <f t="shared" si="4"/>
        <v>27.578285714285713</v>
      </c>
      <c r="AI32" s="45"/>
      <c r="AJ32" s="45" t="s">
        <v>2</v>
      </c>
      <c r="AK32" s="45">
        <v>50</v>
      </c>
      <c r="AL32" s="45">
        <v>15</v>
      </c>
      <c r="AN32" s="44" t="s">
        <v>644</v>
      </c>
    </row>
    <row r="33" spans="1:186" s="44" customFormat="1" ht="18">
      <c r="A33" s="216">
        <v>250</v>
      </c>
      <c r="B33" s="210">
        <v>42814</v>
      </c>
      <c r="C33" s="211" t="s">
        <v>947</v>
      </c>
      <c r="D33" s="211"/>
      <c r="E33" s="211"/>
      <c r="F33" s="211"/>
      <c r="G33" s="212" t="s">
        <v>320</v>
      </c>
      <c r="H33" s="212" t="s">
        <v>948</v>
      </c>
      <c r="I33" s="213">
        <v>2200</v>
      </c>
      <c r="J33" s="210">
        <v>42823</v>
      </c>
      <c r="K33" s="212" t="s">
        <v>380</v>
      </c>
      <c r="L33" s="212" t="s">
        <v>1178</v>
      </c>
      <c r="M33" s="212" t="s">
        <v>64</v>
      </c>
      <c r="N33" s="212" t="s">
        <v>949</v>
      </c>
      <c r="O33" s="212"/>
      <c r="P33" s="45"/>
      <c r="Q33" s="214"/>
      <c r="R33" s="214"/>
      <c r="S33" s="210">
        <v>42815</v>
      </c>
      <c r="T33" s="213">
        <v>2205</v>
      </c>
      <c r="U33" s="213"/>
      <c r="V33" s="213"/>
      <c r="W33" s="213"/>
      <c r="X33" s="213"/>
      <c r="Y33" s="213"/>
      <c r="Z33" s="211" t="s">
        <v>35</v>
      </c>
      <c r="AA33" s="212" t="s">
        <v>946</v>
      </c>
      <c r="AB33" s="215">
        <v>570</v>
      </c>
      <c r="AC33" s="215">
        <v>1391</v>
      </c>
      <c r="AD33" s="127">
        <f t="shared" si="0"/>
        <v>59.1</v>
      </c>
      <c r="AE33" s="127">
        <f t="shared" si="1"/>
        <v>1256.9285714285711</v>
      </c>
      <c r="AF33" s="141">
        <f t="shared" si="2"/>
        <v>28.948809523809519</v>
      </c>
      <c r="AG33" s="142">
        <f t="shared" si="3"/>
        <v>28</v>
      </c>
      <c r="AH33" s="141">
        <f t="shared" si="4"/>
        <v>28.569285714285712</v>
      </c>
      <c r="AI33" s="45"/>
      <c r="AJ33" s="45" t="s">
        <v>2</v>
      </c>
      <c r="AK33" s="45">
        <v>50</v>
      </c>
      <c r="AL33" s="45">
        <v>15</v>
      </c>
      <c r="AN33" s="44" t="s">
        <v>644</v>
      </c>
    </row>
    <row r="34" spans="1:186" s="44" customFormat="1" ht="18">
      <c r="A34" s="51">
        <v>260</v>
      </c>
      <c r="B34" s="210">
        <v>42798</v>
      </c>
      <c r="C34" s="211" t="s">
        <v>543</v>
      </c>
      <c r="D34" s="211"/>
      <c r="E34" s="211"/>
      <c r="F34" s="211"/>
      <c r="G34" s="212" t="s">
        <v>213</v>
      </c>
      <c r="H34" s="212" t="s">
        <v>310</v>
      </c>
      <c r="I34" s="213">
        <v>2000</v>
      </c>
      <c r="J34" s="210">
        <v>42823</v>
      </c>
      <c r="K34" s="212" t="s">
        <v>219</v>
      </c>
      <c r="L34" s="212" t="s">
        <v>64</v>
      </c>
      <c r="M34" s="212" t="s">
        <v>64</v>
      </c>
      <c r="N34" s="212" t="s">
        <v>311</v>
      </c>
      <c r="O34" s="212"/>
      <c r="P34" s="45"/>
      <c r="Q34" s="214"/>
      <c r="R34" s="214"/>
      <c r="S34" s="210">
        <v>42822</v>
      </c>
      <c r="T34" s="213">
        <v>2020</v>
      </c>
      <c r="U34" s="213"/>
      <c r="V34" s="213"/>
      <c r="W34" s="213"/>
      <c r="X34" s="213"/>
      <c r="Y34" s="213"/>
      <c r="Z34" s="211" t="s">
        <v>12</v>
      </c>
      <c r="AA34" s="212" t="s">
        <v>261</v>
      </c>
      <c r="AB34" s="215">
        <v>862</v>
      </c>
      <c r="AC34" s="215">
        <v>2180</v>
      </c>
      <c r="AD34" s="127">
        <f t="shared" si="0"/>
        <v>107.71428571428572</v>
      </c>
      <c r="AE34" s="127">
        <f t="shared" si="1"/>
        <v>1364.6428571428569</v>
      </c>
      <c r="AF34" s="141">
        <f t="shared" si="2"/>
        <v>30.744047619047613</v>
      </c>
      <c r="AG34" s="142">
        <f t="shared" si="3"/>
        <v>30</v>
      </c>
      <c r="AH34" s="141">
        <f t="shared" si="4"/>
        <v>30.446428571428569</v>
      </c>
      <c r="AI34" s="45"/>
      <c r="AJ34" s="45" t="s">
        <v>2</v>
      </c>
      <c r="AK34" s="45">
        <v>35</v>
      </c>
      <c r="AL34" s="45">
        <v>50</v>
      </c>
    </row>
    <row r="35" spans="1:186" s="44" customFormat="1" ht="16.5" customHeight="1">
      <c r="A35" s="51" t="s">
        <v>66</v>
      </c>
      <c r="B35" s="210">
        <v>42763</v>
      </c>
      <c r="C35" s="211" t="s">
        <v>1141</v>
      </c>
      <c r="D35" s="211"/>
      <c r="E35" s="211"/>
      <c r="F35" s="211"/>
      <c r="G35" s="212" t="s">
        <v>63</v>
      </c>
      <c r="H35" s="212" t="s">
        <v>1142</v>
      </c>
      <c r="I35" s="213">
        <v>35</v>
      </c>
      <c r="J35" s="210">
        <v>42784</v>
      </c>
      <c r="K35" s="212" t="s">
        <v>361</v>
      </c>
      <c r="L35" s="212" t="s">
        <v>64</v>
      </c>
      <c r="M35" s="212" t="s">
        <v>64</v>
      </c>
      <c r="N35" s="212" t="s">
        <v>1143</v>
      </c>
      <c r="O35" s="212"/>
      <c r="P35" s="45"/>
      <c r="Q35" s="214"/>
      <c r="R35" s="214"/>
      <c r="S35" s="210">
        <v>42821</v>
      </c>
      <c r="T35" s="213">
        <v>45</v>
      </c>
      <c r="U35" s="213"/>
      <c r="V35" s="213"/>
      <c r="W35" s="213"/>
      <c r="X35" s="213"/>
      <c r="Y35" s="213"/>
      <c r="Z35" s="211" t="s">
        <v>11</v>
      </c>
      <c r="AA35" s="212" t="s">
        <v>246</v>
      </c>
      <c r="AB35" s="215">
        <v>463</v>
      </c>
      <c r="AC35" s="215">
        <v>1649</v>
      </c>
      <c r="AD35" s="127">
        <f t="shared" si="0"/>
        <v>15.9</v>
      </c>
      <c r="AE35" s="127">
        <f t="shared" si="1"/>
        <v>1380.542857142857</v>
      </c>
      <c r="AF35" s="141">
        <f t="shared" si="2"/>
        <v>31.009047619047617</v>
      </c>
      <c r="AG35" s="142">
        <f t="shared" si="3"/>
        <v>31</v>
      </c>
      <c r="AH35" s="141">
        <f t="shared" si="4"/>
        <v>31.00542857142857</v>
      </c>
      <c r="AI35" s="45"/>
      <c r="AJ35" s="45" t="s">
        <v>2</v>
      </c>
      <c r="AK35" s="45">
        <v>50</v>
      </c>
      <c r="AL35" s="45">
        <v>15</v>
      </c>
    </row>
    <row r="36" spans="1:186" s="44" customFormat="1" ht="16.5" customHeight="1">
      <c r="A36" s="216">
        <v>280</v>
      </c>
      <c r="B36" s="210">
        <v>42798</v>
      </c>
      <c r="C36" s="211" t="s">
        <v>539</v>
      </c>
      <c r="D36" s="211"/>
      <c r="E36" s="211"/>
      <c r="F36" s="211"/>
      <c r="G36" s="212" t="s">
        <v>266</v>
      </c>
      <c r="H36" s="212" t="s">
        <v>291</v>
      </c>
      <c r="I36" s="213">
        <v>1000</v>
      </c>
      <c r="J36" s="210">
        <v>42823</v>
      </c>
      <c r="K36" s="212" t="s">
        <v>223</v>
      </c>
      <c r="L36" s="212" t="s">
        <v>64</v>
      </c>
      <c r="M36" s="212" t="s">
        <v>64</v>
      </c>
      <c r="N36" s="212" t="s">
        <v>292</v>
      </c>
      <c r="O36" s="212"/>
      <c r="P36" s="45"/>
      <c r="Q36" s="214"/>
      <c r="R36" s="214"/>
      <c r="S36" s="210">
        <v>42821</v>
      </c>
      <c r="T36" s="213">
        <v>1005</v>
      </c>
      <c r="U36" s="213"/>
      <c r="V36" s="213"/>
      <c r="W36" s="213"/>
      <c r="X36" s="213"/>
      <c r="Y36" s="213"/>
      <c r="Z36" s="211" t="s">
        <v>12</v>
      </c>
      <c r="AA36" s="212" t="s">
        <v>258</v>
      </c>
      <c r="AB36" s="215">
        <v>404</v>
      </c>
      <c r="AC36" s="215">
        <v>1325</v>
      </c>
      <c r="AD36" s="127">
        <f t="shared" si="0"/>
        <v>35.1</v>
      </c>
      <c r="AE36" s="127">
        <f t="shared" si="1"/>
        <v>1415.6428571428569</v>
      </c>
      <c r="AF36" s="141">
        <f t="shared" si="2"/>
        <v>31.594047619047615</v>
      </c>
      <c r="AG36" s="142">
        <f t="shared" si="3"/>
        <v>31</v>
      </c>
      <c r="AH36" s="141">
        <f t="shared" si="4"/>
        <v>31.35642857142857</v>
      </c>
      <c r="AI36" s="45"/>
      <c r="AJ36" s="45" t="s">
        <v>65</v>
      </c>
      <c r="AK36" s="45">
        <v>50</v>
      </c>
      <c r="AL36" s="45">
        <v>15</v>
      </c>
    </row>
    <row r="37" spans="1:186" s="44" customFormat="1" ht="18" customHeight="1">
      <c r="A37" s="216" t="s">
        <v>207</v>
      </c>
      <c r="B37" s="210">
        <v>42812</v>
      </c>
      <c r="C37" s="211" t="s">
        <v>919</v>
      </c>
      <c r="D37" s="211"/>
      <c r="E37" s="211"/>
      <c r="F37" s="211"/>
      <c r="G37" s="212" t="s">
        <v>63</v>
      </c>
      <c r="H37" s="212" t="s">
        <v>920</v>
      </c>
      <c r="I37" s="213">
        <v>5</v>
      </c>
      <c r="J37" s="210">
        <v>42818</v>
      </c>
      <c r="K37" s="212" t="s">
        <v>237</v>
      </c>
      <c r="L37" s="212" t="s">
        <v>64</v>
      </c>
      <c r="M37" s="212" t="s">
        <v>64</v>
      </c>
      <c r="N37" s="212" t="s">
        <v>921</v>
      </c>
      <c r="O37" s="212"/>
      <c r="P37" s="45"/>
      <c r="Q37" s="214"/>
      <c r="R37" s="214"/>
      <c r="S37" s="210">
        <v>42816</v>
      </c>
      <c r="T37" s="213">
        <v>10</v>
      </c>
      <c r="U37" s="213"/>
      <c r="V37" s="213"/>
      <c r="W37" s="213"/>
      <c r="X37" s="213"/>
      <c r="Y37" s="213"/>
      <c r="Z37" s="211" t="s">
        <v>11</v>
      </c>
      <c r="AA37" s="212" t="s">
        <v>218</v>
      </c>
      <c r="AB37" s="215">
        <v>595</v>
      </c>
      <c r="AC37" s="215">
        <v>1781</v>
      </c>
      <c r="AD37" s="127">
        <f t="shared" si="0"/>
        <v>15.2</v>
      </c>
      <c r="AE37" s="127">
        <f t="shared" si="1"/>
        <v>1430.8428571428569</v>
      </c>
      <c r="AF37" s="141">
        <f t="shared" si="2"/>
        <v>31.847380952380949</v>
      </c>
      <c r="AG37" s="142">
        <f t="shared" si="3"/>
        <v>31</v>
      </c>
      <c r="AH37" s="141">
        <f t="shared" si="4"/>
        <v>31.508428571428571</v>
      </c>
      <c r="AI37" s="45"/>
      <c r="AJ37" s="45" t="s">
        <v>2</v>
      </c>
      <c r="AK37" s="45">
        <v>50</v>
      </c>
      <c r="AL37" s="45">
        <v>15</v>
      </c>
      <c r="AM37" s="221">
        <v>8</v>
      </c>
    </row>
    <row r="38" spans="1:186" s="44" customFormat="1" ht="16.5" customHeight="1">
      <c r="A38" s="51" t="s">
        <v>66</v>
      </c>
      <c r="B38" s="47">
        <v>42777</v>
      </c>
      <c r="C38" s="48" t="s">
        <v>324</v>
      </c>
      <c r="D38" s="48"/>
      <c r="E38" s="48"/>
      <c r="F38" s="48"/>
      <c r="G38" s="49" t="s">
        <v>55</v>
      </c>
      <c r="H38" s="49" t="s">
        <v>295</v>
      </c>
      <c r="I38" s="52">
        <v>10</v>
      </c>
      <c r="J38" s="47">
        <v>42818</v>
      </c>
      <c r="K38" s="49" t="s">
        <v>10</v>
      </c>
      <c r="L38" s="49" t="s">
        <v>64</v>
      </c>
      <c r="M38" s="49" t="s">
        <v>64</v>
      </c>
      <c r="N38" s="49" t="s">
        <v>296</v>
      </c>
      <c r="O38" s="49"/>
      <c r="P38" s="45"/>
      <c r="Q38" s="50"/>
      <c r="R38" s="50"/>
      <c r="S38" s="47" t="s">
        <v>1160</v>
      </c>
      <c r="T38" s="52">
        <v>47</v>
      </c>
      <c r="U38" s="52"/>
      <c r="V38" s="52"/>
      <c r="W38" s="52"/>
      <c r="X38" s="52"/>
      <c r="Y38" s="52"/>
      <c r="Z38" s="48" t="s">
        <v>12</v>
      </c>
      <c r="AA38" s="49" t="s">
        <v>273</v>
      </c>
      <c r="AB38" s="53">
        <v>689</v>
      </c>
      <c r="AC38" s="53">
        <v>1925</v>
      </c>
      <c r="AD38" s="127">
        <f t="shared" si="0"/>
        <v>15.94</v>
      </c>
      <c r="AE38" s="127">
        <f t="shared" si="1"/>
        <v>1446.782857142857</v>
      </c>
      <c r="AF38" s="141">
        <f t="shared" si="2"/>
        <v>32.11304761904762</v>
      </c>
      <c r="AG38" s="142">
        <f t="shared" si="3"/>
        <v>32</v>
      </c>
      <c r="AH38" s="141">
        <f t="shared" si="4"/>
        <v>32.067828571428571</v>
      </c>
      <c r="AI38" s="45"/>
      <c r="AJ38" s="13" t="s">
        <v>216</v>
      </c>
      <c r="AK38" s="45">
        <v>50</v>
      </c>
      <c r="AL38" s="45">
        <v>15</v>
      </c>
      <c r="AN38" s="44" t="s">
        <v>678</v>
      </c>
    </row>
    <row r="39" spans="1:186" s="9" customFormat="1" ht="12.75" customHeight="1">
      <c r="A39" s="3"/>
      <c r="B39" s="4"/>
      <c r="C39" s="14"/>
      <c r="D39" s="5"/>
      <c r="E39" s="3"/>
      <c r="F39" s="3"/>
      <c r="G39" s="1"/>
      <c r="H39" s="1"/>
      <c r="I39" s="3">
        <f>SUM(I8:I38)</f>
        <v>29650</v>
      </c>
      <c r="J39" s="4"/>
      <c r="K39" s="1"/>
      <c r="L39" s="1"/>
      <c r="M39" s="1"/>
      <c r="N39" s="14"/>
      <c r="O39" s="1"/>
      <c r="P39" s="1"/>
      <c r="Q39" s="1"/>
      <c r="R39" s="1"/>
      <c r="S39" s="4"/>
      <c r="T39" s="3">
        <f>SUM(T8:T38)</f>
        <v>35782</v>
      </c>
      <c r="U39" s="3"/>
      <c r="V39" s="3"/>
      <c r="W39" s="3"/>
      <c r="X39" s="3"/>
      <c r="Y39" s="12"/>
      <c r="Z39" s="3"/>
      <c r="AA39" s="6"/>
      <c r="AB39" s="14"/>
      <c r="AC39" s="7"/>
      <c r="AD39" s="11">
        <f>SUM(AD7:AD38)</f>
        <v>1446.782857142857</v>
      </c>
      <c r="AE39" s="11"/>
      <c r="AF39" s="146"/>
      <c r="AG39" s="147"/>
      <c r="AH39" s="11">
        <f>AD39/60</f>
        <v>24.113047619047617</v>
      </c>
      <c r="AI39" s="8"/>
      <c r="AJ39" s="43"/>
      <c r="AK39" s="2"/>
      <c r="AL39" s="2"/>
      <c r="GD39" s="10"/>
    </row>
    <row r="40" spans="1:186" ht="12.75" customHeight="1" thickBot="1">
      <c r="A40" s="148" t="s">
        <v>3</v>
      </c>
      <c r="B40" s="149"/>
      <c r="C40" s="149"/>
      <c r="D40" s="150"/>
      <c r="E40" s="150"/>
      <c r="F40" s="151"/>
      <c r="G40" s="149"/>
      <c r="H40" s="152"/>
      <c r="I40" s="152"/>
      <c r="J40" s="153"/>
      <c r="K40" s="153" t="s">
        <v>4</v>
      </c>
      <c r="L40" s="154"/>
      <c r="M40" s="155"/>
      <c r="N40" s="155"/>
      <c r="O40" s="155"/>
      <c r="P40" s="155"/>
      <c r="Q40" s="155"/>
      <c r="R40" s="155"/>
      <c r="S40" s="156"/>
      <c r="T40" s="157"/>
      <c r="U40" s="40"/>
      <c r="V40" s="40"/>
      <c r="W40" s="158"/>
      <c r="X40" s="159"/>
      <c r="Y40" s="160"/>
      <c r="Z40" s="161"/>
      <c r="AA40" s="155"/>
      <c r="AB40" s="155"/>
      <c r="AC40" s="155"/>
      <c r="AD40" s="162"/>
      <c r="AE40" s="163"/>
      <c r="AF40" s="163"/>
      <c r="AG40" s="164"/>
      <c r="AH40" s="165"/>
      <c r="AI40" s="166"/>
      <c r="AJ40" s="167"/>
      <c r="AK40" s="168"/>
      <c r="AL40" s="55"/>
      <c r="AM40" s="42"/>
      <c r="AN40" s="42"/>
      <c r="AO40" s="42"/>
      <c r="AP40" s="42"/>
      <c r="AQ40" s="42"/>
      <c r="AR40" s="42"/>
      <c r="AS40" s="42"/>
      <c r="AT40" s="42"/>
      <c r="AU40" s="42"/>
    </row>
    <row r="41" spans="1:186" s="169" customFormat="1" ht="18" customHeight="1" thickBot="1">
      <c r="A41" s="1516" t="s">
        <v>5</v>
      </c>
      <c r="B41" s="1517"/>
      <c r="C41" s="1517"/>
      <c r="D41" s="1517"/>
      <c r="E41" s="1517"/>
      <c r="F41" s="1517"/>
      <c r="G41" s="1517"/>
      <c r="H41" s="1517"/>
      <c r="I41" s="1517"/>
      <c r="J41" s="1517"/>
      <c r="K41" s="1517"/>
      <c r="L41" s="1517"/>
      <c r="M41" s="1517"/>
      <c r="N41" s="1517"/>
      <c r="O41" s="1517"/>
      <c r="P41" s="1517"/>
      <c r="Q41" s="1517"/>
      <c r="R41" s="1517"/>
      <c r="S41" s="1517"/>
      <c r="T41" s="1517"/>
      <c r="U41" s="1517"/>
      <c r="V41" s="1517"/>
      <c r="W41" s="1517"/>
      <c r="X41" s="1517"/>
      <c r="Y41" s="1517"/>
      <c r="Z41" s="1517"/>
      <c r="AA41" s="1517"/>
      <c r="AB41" s="1517"/>
      <c r="AC41" s="1517"/>
      <c r="AD41" s="1517"/>
      <c r="AE41" s="1517"/>
      <c r="AF41" s="1517"/>
      <c r="AG41" s="1517"/>
      <c r="AH41" s="1517"/>
      <c r="AI41" s="1517"/>
      <c r="AJ41" s="1517"/>
      <c r="AK41" s="1517"/>
      <c r="AL41" s="1518"/>
    </row>
    <row r="42" spans="1:186" ht="14.25" customHeight="1">
      <c r="A42" s="170"/>
      <c r="H42" s="171"/>
      <c r="I42" s="171"/>
      <c r="J42" s="171"/>
      <c r="K42" s="172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173"/>
      <c r="Z42" s="171"/>
      <c r="AA42" s="174"/>
      <c r="AB42" s="174"/>
      <c r="AC42" s="174"/>
      <c r="AD42" s="175"/>
      <c r="AE42" s="171"/>
      <c r="AF42" s="171"/>
      <c r="AG42" s="171"/>
      <c r="AH42" s="171"/>
      <c r="AI42" s="171"/>
      <c r="AJ42" s="171"/>
    </row>
    <row r="43" spans="1:186" ht="14.25" customHeight="1">
      <c r="T43" s="42"/>
      <c r="U43" s="42"/>
      <c r="V43" s="42"/>
      <c r="W43" s="176"/>
      <c r="X43" s="176"/>
      <c r="Y43" s="177"/>
      <c r="AB43" s="178" t="s">
        <v>297</v>
      </c>
    </row>
    <row r="44" spans="1:186" ht="19.5" customHeight="1">
      <c r="H44" s="78" t="s">
        <v>592</v>
      </c>
      <c r="S44" s="78" t="s">
        <v>594</v>
      </c>
      <c r="Y44" s="35"/>
      <c r="AO44" s="42"/>
      <c r="AP44" s="42"/>
    </row>
    <row r="45" spans="1:186" s="199" customFormat="1" ht="16.5" customHeight="1">
      <c r="H45" s="1515"/>
      <c r="I45" s="1515"/>
      <c r="S45" s="1515" t="s">
        <v>61</v>
      </c>
      <c r="T45" s="1515"/>
      <c r="U45" s="1515"/>
      <c r="V45" s="1515"/>
      <c r="W45" s="1515"/>
      <c r="X45" s="1515"/>
      <c r="Y45" s="1515"/>
      <c r="Z45" s="1515"/>
      <c r="AA45" s="200"/>
      <c r="AB45" s="200"/>
      <c r="AC45" s="200"/>
      <c r="AN45" s="201"/>
      <c r="AO45" s="201"/>
    </row>
    <row r="46" spans="1:186" ht="19.5" customHeight="1">
      <c r="A46" s="78"/>
      <c r="B46" s="78"/>
      <c r="H46" s="78" t="s">
        <v>593</v>
      </c>
      <c r="N46" s="78"/>
      <c r="T46" s="78"/>
      <c r="U46" s="78"/>
      <c r="Y46" s="35"/>
      <c r="AO46" s="42"/>
      <c r="AP46" s="42"/>
    </row>
  </sheetData>
  <mergeCells count="10">
    <mergeCell ref="A41:AL41"/>
    <mergeCell ref="H45:I45"/>
    <mergeCell ref="S45:Z45"/>
    <mergeCell ref="A2:AC2"/>
    <mergeCell ref="D4:E5"/>
    <mergeCell ref="G4:G5"/>
    <mergeCell ref="H4:H5"/>
    <mergeCell ref="K4:M4"/>
    <mergeCell ref="P4:R4"/>
    <mergeCell ref="AB4:AC4"/>
  </mergeCells>
  <conditionalFormatting sqref="C39:C42 C47:C65536">
    <cfRule type="duplicateValues" dxfId="3350" priority="347" stopIfTrue="1"/>
  </conditionalFormatting>
  <conditionalFormatting sqref="C39:C42 C1:C7 C47:C65536">
    <cfRule type="duplicateValues" dxfId="3349" priority="348" stopIfTrue="1"/>
  </conditionalFormatting>
  <conditionalFormatting sqref="C39:C42 C1:C7 C47:C65536">
    <cfRule type="duplicateValues" dxfId="3348" priority="349" stopIfTrue="1"/>
    <cfRule type="duplicateValues" dxfId="3347" priority="350" stopIfTrue="1"/>
  </conditionalFormatting>
  <conditionalFormatting sqref="BC28:BD28">
    <cfRule type="duplicateValues" dxfId="3346" priority="326" stopIfTrue="1"/>
  </conditionalFormatting>
  <conditionalFormatting sqref="BC28:BD28">
    <cfRule type="duplicateValues" dxfId="3345" priority="327" stopIfTrue="1"/>
    <cfRule type="duplicateValues" dxfId="3344" priority="328" stopIfTrue="1"/>
  </conditionalFormatting>
  <conditionalFormatting sqref="BJ28:BK28 C28:AC28 BS28 BA28:BB28 AR28:AU28 AI28:AL28">
    <cfRule type="duplicateValues" dxfId="3343" priority="320" stopIfTrue="1"/>
  </conditionalFormatting>
  <conditionalFormatting sqref="BJ28:BK28 C28:AC28 BS28 BA28:BB28 AR28:AU28 AI28:AL28">
    <cfRule type="duplicateValues" dxfId="3342" priority="321" stopIfTrue="1"/>
    <cfRule type="duplicateValues" dxfId="3341" priority="322" stopIfTrue="1"/>
  </conditionalFormatting>
  <conditionalFormatting sqref="BT28">
    <cfRule type="duplicateValues" dxfId="3340" priority="323" stopIfTrue="1"/>
  </conditionalFormatting>
  <conditionalFormatting sqref="BT28">
    <cfRule type="duplicateValues" dxfId="3339" priority="324" stopIfTrue="1"/>
    <cfRule type="duplicateValues" dxfId="3338" priority="325" stopIfTrue="1"/>
  </conditionalFormatting>
  <conditionalFormatting sqref="C44:C46">
    <cfRule type="duplicateValues" dxfId="3337" priority="269" stopIfTrue="1"/>
    <cfRule type="duplicateValues" dxfId="3336" priority="270" stopIfTrue="1"/>
  </conditionalFormatting>
  <conditionalFormatting sqref="C44:C46">
    <cfRule type="duplicateValues" dxfId="3335" priority="271" stopIfTrue="1"/>
  </conditionalFormatting>
  <conditionalFormatting sqref="C44:C46">
    <cfRule type="duplicateValues" dxfId="3334" priority="272" stopIfTrue="1"/>
  </conditionalFormatting>
  <conditionalFormatting sqref="C44:C46">
    <cfRule type="duplicateValues" dxfId="3333" priority="273" stopIfTrue="1"/>
    <cfRule type="duplicateValues" dxfId="3332" priority="274" stopIfTrue="1"/>
  </conditionalFormatting>
  <conditionalFormatting sqref="C26:AC26 AR26:AU26 BJ26 BA26:BB26 AI26:AL26">
    <cfRule type="duplicateValues" dxfId="3331" priority="63975" stopIfTrue="1"/>
  </conditionalFormatting>
  <conditionalFormatting sqref="C26:AC26 AR26:AU26 BJ26 BA26:BB26 AI26:AL26">
    <cfRule type="duplicateValues" dxfId="3330" priority="63985" stopIfTrue="1"/>
    <cfRule type="duplicateValues" dxfId="3329" priority="63986" stopIfTrue="1"/>
  </conditionalFormatting>
  <conditionalFormatting sqref="BK26">
    <cfRule type="duplicateValues" dxfId="3328" priority="64005" stopIfTrue="1"/>
  </conditionalFormatting>
  <conditionalFormatting sqref="BK26">
    <cfRule type="duplicateValues" dxfId="3327" priority="64007" stopIfTrue="1"/>
    <cfRule type="duplicateValues" dxfId="3326" priority="64008" stopIfTrue="1"/>
  </conditionalFormatting>
  <conditionalFormatting sqref="C11">
    <cfRule type="duplicateValues" dxfId="3325" priority="242" stopIfTrue="1"/>
  </conditionalFormatting>
  <conditionalFormatting sqref="C11">
    <cfRule type="duplicateValues" dxfId="3324" priority="243" stopIfTrue="1"/>
    <cfRule type="duplicateValues" dxfId="3323" priority="244" stopIfTrue="1"/>
  </conditionalFormatting>
  <conditionalFormatting sqref="AJ11">
    <cfRule type="duplicateValues" dxfId="3322" priority="239" stopIfTrue="1"/>
  </conditionalFormatting>
  <conditionalFormatting sqref="AJ11">
    <cfRule type="duplicateValues" dxfId="3321" priority="240" stopIfTrue="1"/>
    <cfRule type="duplicateValues" dxfId="3320" priority="241" stopIfTrue="1"/>
  </conditionalFormatting>
  <conditionalFormatting sqref="C36:L36">
    <cfRule type="duplicateValues" dxfId="3319" priority="230" stopIfTrue="1"/>
  </conditionalFormatting>
  <conditionalFormatting sqref="C36:L36">
    <cfRule type="duplicateValues" dxfId="3318" priority="231" stopIfTrue="1"/>
    <cfRule type="duplicateValues" dxfId="3317" priority="232" stopIfTrue="1"/>
  </conditionalFormatting>
  <conditionalFormatting sqref="AJ36:AL36">
    <cfRule type="duplicateValues" dxfId="3316" priority="227" stopIfTrue="1"/>
  </conditionalFormatting>
  <conditionalFormatting sqref="AJ36:AL36">
    <cfRule type="duplicateValues" dxfId="3315" priority="228" stopIfTrue="1"/>
    <cfRule type="duplicateValues" dxfId="3314" priority="229" stopIfTrue="1"/>
  </conditionalFormatting>
  <conditionalFormatting sqref="BJ27:BK27 BS27 BA27:BD27 C27:AC27 AR27:AU27 AI27">
    <cfRule type="duplicateValues" dxfId="3313" priority="152" stopIfTrue="1"/>
  </conditionalFormatting>
  <conditionalFormatting sqref="BJ27:BK27 BS27 BA27:BD27 C27:AC27 AR27:AU27 AI27">
    <cfRule type="duplicateValues" dxfId="3312" priority="153" stopIfTrue="1"/>
    <cfRule type="duplicateValues" dxfId="3311" priority="154" stopIfTrue="1"/>
  </conditionalFormatting>
  <conditionalFormatting sqref="BT27">
    <cfRule type="duplicateValues" dxfId="3310" priority="155" stopIfTrue="1"/>
  </conditionalFormatting>
  <conditionalFormatting sqref="BT27">
    <cfRule type="duplicateValues" dxfId="3309" priority="156" stopIfTrue="1"/>
    <cfRule type="duplicateValues" dxfId="3308" priority="157" stopIfTrue="1"/>
  </conditionalFormatting>
  <conditionalFormatting sqref="AJ27:AL27">
    <cfRule type="duplicateValues" dxfId="3307" priority="149" stopIfTrue="1"/>
  </conditionalFormatting>
  <conditionalFormatting sqref="AJ27:AL27">
    <cfRule type="duplicateValues" dxfId="3306" priority="150" stopIfTrue="1"/>
    <cfRule type="duplicateValues" dxfId="3305" priority="151" stopIfTrue="1"/>
  </conditionalFormatting>
  <conditionalFormatting sqref="C38:AC38 AR38:AU38 BJ38 BA38:BB38 AI38:AL38">
    <cfRule type="duplicateValues" dxfId="3304" priority="131" stopIfTrue="1"/>
  </conditionalFormatting>
  <conditionalFormatting sqref="C38:AC38 AR38:AU38 BJ38 BA38:BB38 AI38:AL38">
    <cfRule type="duplicateValues" dxfId="3303" priority="132" stopIfTrue="1"/>
    <cfRule type="duplicateValues" dxfId="3302" priority="133" stopIfTrue="1"/>
  </conditionalFormatting>
  <conditionalFormatting sqref="BK38">
    <cfRule type="duplicateValues" dxfId="3301" priority="134" stopIfTrue="1"/>
  </conditionalFormatting>
  <conditionalFormatting sqref="BK38">
    <cfRule type="duplicateValues" dxfId="3300" priority="135" stopIfTrue="1"/>
    <cfRule type="duplicateValues" dxfId="3299" priority="136" stopIfTrue="1"/>
  </conditionalFormatting>
  <conditionalFormatting sqref="BR21:BS21 CA21 AZ21:BC21 BI21:BL21 C21:AC21 AI21:AT21">
    <cfRule type="duplicateValues" dxfId="3298" priority="125" stopIfTrue="1"/>
  </conditionalFormatting>
  <conditionalFormatting sqref="BR21:BS21 CA21 AZ21:BC21 BI21:BL21 C21:AC21 AI21:AT21">
    <cfRule type="duplicateValues" dxfId="3297" priority="126" stopIfTrue="1"/>
    <cfRule type="duplicateValues" dxfId="3296" priority="127" stopIfTrue="1"/>
  </conditionalFormatting>
  <conditionalFormatting sqref="CB21">
    <cfRule type="duplicateValues" dxfId="3295" priority="128" stopIfTrue="1"/>
  </conditionalFormatting>
  <conditionalFormatting sqref="CB21">
    <cfRule type="duplicateValues" dxfId="3294" priority="129" stopIfTrue="1"/>
    <cfRule type="duplicateValues" dxfId="3293" priority="130" stopIfTrue="1"/>
  </conditionalFormatting>
  <conditionalFormatting sqref="AK24:AL24">
    <cfRule type="duplicateValues" dxfId="3292" priority="116" stopIfTrue="1"/>
  </conditionalFormatting>
  <conditionalFormatting sqref="AK24:AL24">
    <cfRule type="duplicateValues" dxfId="3291" priority="117" stopIfTrue="1"/>
    <cfRule type="duplicateValues" dxfId="3290" priority="118" stopIfTrue="1"/>
  </conditionalFormatting>
  <conditionalFormatting sqref="BR24:BS24 CA24 BI24:BL24 AZ24:BC24 AQ24:AT24 C24:AC24 AI24:AJ24">
    <cfRule type="duplicateValues" dxfId="3289" priority="110" stopIfTrue="1"/>
  </conditionalFormatting>
  <conditionalFormatting sqref="BR24:BS24 CA24 BI24:BL24 AZ24:BC24 AQ24:AT24 C24:AC24 AI24:AJ24">
    <cfRule type="duplicateValues" dxfId="3288" priority="111" stopIfTrue="1"/>
    <cfRule type="duplicateValues" dxfId="3287" priority="112" stopIfTrue="1"/>
  </conditionalFormatting>
  <conditionalFormatting sqref="CB24">
    <cfRule type="duplicateValues" dxfId="3286" priority="113" stopIfTrue="1"/>
  </conditionalFormatting>
  <conditionalFormatting sqref="CB24">
    <cfRule type="duplicateValues" dxfId="3285" priority="114" stopIfTrue="1"/>
    <cfRule type="duplicateValues" dxfId="3284" priority="115" stopIfTrue="1"/>
  </conditionalFormatting>
  <conditionalFormatting sqref="AI20:AL20 C20:AC20 BA20:BD20 AR20:AU20 BS20 BJ20:BK20">
    <cfRule type="duplicateValues" dxfId="3283" priority="104" stopIfTrue="1"/>
  </conditionalFormatting>
  <conditionalFormatting sqref="AI20:AL20 C20:AC20 BA20:BD20 AR20:AU20 BS20 BJ20:BK20">
    <cfRule type="duplicateValues" dxfId="3282" priority="105" stopIfTrue="1"/>
    <cfRule type="duplicateValues" dxfId="3281" priority="106" stopIfTrue="1"/>
  </conditionalFormatting>
  <conditionalFormatting sqref="BT20">
    <cfRule type="duplicateValues" dxfId="3280" priority="107" stopIfTrue="1"/>
  </conditionalFormatting>
  <conditionalFormatting sqref="BT20">
    <cfRule type="duplicateValues" dxfId="3279" priority="108" stopIfTrue="1"/>
    <cfRule type="duplicateValues" dxfId="3278" priority="109" stopIfTrue="1"/>
  </conditionalFormatting>
  <conditionalFormatting sqref="AI17:AL17 BJ17:BK17 BS17 BA17:BD17 AR17:AU17 C17:AC17">
    <cfRule type="duplicateValues" dxfId="3277" priority="119" stopIfTrue="1"/>
  </conditionalFormatting>
  <conditionalFormatting sqref="AI17:AL17 BJ17:BK17 BS17 BA17:BD17 AR17:AU17 C17:AC17">
    <cfRule type="duplicateValues" dxfId="3276" priority="120" stopIfTrue="1"/>
    <cfRule type="duplicateValues" dxfId="3275" priority="121" stopIfTrue="1"/>
  </conditionalFormatting>
  <conditionalFormatting sqref="BT17">
    <cfRule type="duplicateValues" dxfId="3274" priority="122" stopIfTrue="1"/>
  </conditionalFormatting>
  <conditionalFormatting sqref="BT17">
    <cfRule type="duplicateValues" dxfId="3273" priority="123" stopIfTrue="1"/>
    <cfRule type="duplicateValues" dxfId="3272" priority="124" stopIfTrue="1"/>
  </conditionalFormatting>
  <conditionalFormatting sqref="BJ18:BK19 BS18:BS19 BA18:BD19 C18:AC19 AR18:AU19 AI18:AL19">
    <cfRule type="duplicateValues" dxfId="3271" priority="98" stopIfTrue="1"/>
  </conditionalFormatting>
  <conditionalFormatting sqref="BJ18:BK19 BS18:BS19 BA18:BD19 C18:AC19 AR18:AU19 AI18:AL19">
    <cfRule type="duplicateValues" dxfId="3270" priority="99" stopIfTrue="1"/>
    <cfRule type="duplicateValues" dxfId="3269" priority="100" stopIfTrue="1"/>
  </conditionalFormatting>
  <conditionalFormatting sqref="BT18:BT19">
    <cfRule type="duplicateValues" dxfId="3268" priority="101" stopIfTrue="1"/>
  </conditionalFormatting>
  <conditionalFormatting sqref="BT18:BT19">
    <cfRule type="duplicateValues" dxfId="3267" priority="102" stopIfTrue="1"/>
    <cfRule type="duplicateValues" dxfId="3266" priority="103" stopIfTrue="1"/>
  </conditionalFormatting>
  <conditionalFormatting sqref="AI25:AL25 AI35:AL35 AI16:AL16 C16:AC16 C25:AC25 C35:AC35 BA16:BD16 BA25:BD25 BA35:BD35 AR16:AU16 AR25:AU25 AR35:AU35 BS16 BS25 BS35 BJ16:BK16 BJ25:BK25 BJ35:BK35">
    <cfRule type="duplicateValues" dxfId="3265" priority="65128" stopIfTrue="1"/>
  </conditionalFormatting>
  <conditionalFormatting sqref="AI25:AL25 AI35:AL35 AI16:AL16 C16:AC16 C25:AC25 C35:AC35 BA16:BD16 BA25:BD25 BA35:BD35 AR16:AU16 AR25:AU25 AR35:AU35 BS16 BS25 BS35 BJ16:BK16 BJ25:BK25 BJ35:BK35">
    <cfRule type="duplicateValues" dxfId="3264" priority="65140" stopIfTrue="1"/>
    <cfRule type="duplicateValues" dxfId="3263" priority="65141" stopIfTrue="1"/>
  </conditionalFormatting>
  <conditionalFormatting sqref="BT25 BT35 BT16">
    <cfRule type="duplicateValues" dxfId="3262" priority="65164" stopIfTrue="1"/>
  </conditionalFormatting>
  <conditionalFormatting sqref="BT25 BT35 BT16">
    <cfRule type="duplicateValues" dxfId="3261" priority="65166" stopIfTrue="1"/>
    <cfRule type="duplicateValues" dxfId="3260" priority="65167" stopIfTrue="1"/>
  </conditionalFormatting>
  <conditionalFormatting sqref="C43">
    <cfRule type="duplicateValues" dxfId="3259" priority="94" stopIfTrue="1"/>
  </conditionalFormatting>
  <conditionalFormatting sqref="C43">
    <cfRule type="duplicateValues" dxfId="3258" priority="95" stopIfTrue="1"/>
  </conditionalFormatting>
  <conditionalFormatting sqref="C43">
    <cfRule type="duplicateValues" dxfId="3257" priority="96" stopIfTrue="1"/>
    <cfRule type="duplicateValues" dxfId="3256" priority="97" stopIfTrue="1"/>
  </conditionalFormatting>
  <conditionalFormatting sqref="BJ31:BK33 BS31:BS33 C31:I33 AI31:AL33 AR31:AU33 BA31:BD33 K31:AC33">
    <cfRule type="duplicateValues" dxfId="3255" priority="88" stopIfTrue="1"/>
  </conditionalFormatting>
  <conditionalFormatting sqref="BJ31:BK33 BS31:BS33 C31:I33 AI31:AL33 AR31:AU33 BA31:BD33 K31:AC33">
    <cfRule type="duplicateValues" dxfId="3254" priority="89" stopIfTrue="1"/>
    <cfRule type="duplicateValues" dxfId="3253" priority="90" stopIfTrue="1"/>
  </conditionalFormatting>
  <conditionalFormatting sqref="BT31:BT33">
    <cfRule type="duplicateValues" dxfId="3252" priority="91" stopIfTrue="1"/>
  </conditionalFormatting>
  <conditionalFormatting sqref="BT31:BT33">
    <cfRule type="duplicateValues" dxfId="3251" priority="92" stopIfTrue="1"/>
    <cfRule type="duplicateValues" dxfId="3250" priority="93" stopIfTrue="1"/>
  </conditionalFormatting>
  <conditionalFormatting sqref="J31:J33">
    <cfRule type="duplicateValues" dxfId="3249" priority="85" stopIfTrue="1"/>
  </conditionalFormatting>
  <conditionalFormatting sqref="J31:J33">
    <cfRule type="duplicateValues" dxfId="3248" priority="86" stopIfTrue="1"/>
    <cfRule type="duplicateValues" dxfId="3247" priority="87" stopIfTrue="1"/>
  </conditionalFormatting>
  <conditionalFormatting sqref="C34:L34">
    <cfRule type="duplicateValues" dxfId="3246" priority="73" stopIfTrue="1"/>
  </conditionalFormatting>
  <conditionalFormatting sqref="C34:L34">
    <cfRule type="duplicateValues" dxfId="3245" priority="74" stopIfTrue="1"/>
    <cfRule type="duplicateValues" dxfId="3244" priority="75" stopIfTrue="1"/>
  </conditionalFormatting>
  <conditionalFormatting sqref="AJ34:AL34">
    <cfRule type="duplicateValues" dxfId="3243" priority="70" stopIfTrue="1"/>
  </conditionalFormatting>
  <conditionalFormatting sqref="AJ34:AL34">
    <cfRule type="duplicateValues" dxfId="3242" priority="71" stopIfTrue="1"/>
    <cfRule type="duplicateValues" dxfId="3241" priority="72" stopIfTrue="1"/>
  </conditionalFormatting>
  <conditionalFormatting sqref="BJ13:BK13 BS13 AR13:AU13 BA13:BD13 C13:AC13 AI13:AL13">
    <cfRule type="duplicateValues" dxfId="3240" priority="52" stopIfTrue="1"/>
  </conditionalFormatting>
  <conditionalFormatting sqref="BJ13:BK13 BS13 AR13:AU13 BA13:BD13 C13:AC13 AI13:AL13">
    <cfRule type="duplicateValues" dxfId="3239" priority="53" stopIfTrue="1"/>
    <cfRule type="duplicateValues" dxfId="3238" priority="54" stopIfTrue="1"/>
  </conditionalFormatting>
  <conditionalFormatting sqref="BT13">
    <cfRule type="duplicateValues" dxfId="3237" priority="55" stopIfTrue="1"/>
  </conditionalFormatting>
  <conditionalFormatting sqref="BT13">
    <cfRule type="duplicateValues" dxfId="3236" priority="56" stopIfTrue="1"/>
    <cfRule type="duplicateValues" dxfId="3235" priority="57" stopIfTrue="1"/>
  </conditionalFormatting>
  <conditionalFormatting sqref="AI12:AL12 C12:AC12 BA12:BD12 AR12:AU12 BS12 BJ12:BK12">
    <cfRule type="duplicateValues" dxfId="3234" priority="58" stopIfTrue="1"/>
  </conditionalFormatting>
  <conditionalFormatting sqref="AI12:AL12 C12:AC12 BA12:BD12 AR12:AU12 BS12 BJ12:BK12">
    <cfRule type="duplicateValues" dxfId="3233" priority="59" stopIfTrue="1"/>
    <cfRule type="duplicateValues" dxfId="3232" priority="60" stopIfTrue="1"/>
  </conditionalFormatting>
  <conditionalFormatting sqref="BT12">
    <cfRule type="duplicateValues" dxfId="3231" priority="61" stopIfTrue="1"/>
  </conditionalFormatting>
  <conditionalFormatting sqref="BT12">
    <cfRule type="duplicateValues" dxfId="3230" priority="62" stopIfTrue="1"/>
    <cfRule type="duplicateValues" dxfId="3229" priority="63" stopIfTrue="1"/>
  </conditionalFormatting>
  <conditionalFormatting sqref="AI15:AL15 BJ15:BK15 BS15 AR15:AU15 BA15:BD15 C15:AC15">
    <cfRule type="duplicateValues" dxfId="3228" priority="46" stopIfTrue="1"/>
  </conditionalFormatting>
  <conditionalFormatting sqref="AI15:AL15 BJ15:BK15 BS15 AR15:AU15 BA15:BD15 C15:AC15">
    <cfRule type="duplicateValues" dxfId="3227" priority="47" stopIfTrue="1"/>
    <cfRule type="duplicateValues" dxfId="3226" priority="48" stopIfTrue="1"/>
  </conditionalFormatting>
  <conditionalFormatting sqref="BT15">
    <cfRule type="duplicateValues" dxfId="3225" priority="49" stopIfTrue="1"/>
  </conditionalFormatting>
  <conditionalFormatting sqref="BT15">
    <cfRule type="duplicateValues" dxfId="3224" priority="50" stopIfTrue="1"/>
    <cfRule type="duplicateValues" dxfId="3223" priority="51" stopIfTrue="1"/>
  </conditionalFormatting>
  <conditionalFormatting sqref="AI14:AL14 C14:AC14 BA14:BD14 AR14:AU14 BS14 BJ14:BK14">
    <cfRule type="duplicateValues" dxfId="3222" priority="40" stopIfTrue="1"/>
  </conditionalFormatting>
  <conditionalFormatting sqref="AI14:AL14 C14:AC14 BA14:BD14 AR14:AU14 BS14 BJ14:BK14">
    <cfRule type="duplicateValues" dxfId="3221" priority="41" stopIfTrue="1"/>
    <cfRule type="duplicateValues" dxfId="3220" priority="42" stopIfTrue="1"/>
  </conditionalFormatting>
  <conditionalFormatting sqref="BT14">
    <cfRule type="duplicateValues" dxfId="3219" priority="43" stopIfTrue="1"/>
  </conditionalFormatting>
  <conditionalFormatting sqref="BT14">
    <cfRule type="duplicateValues" dxfId="3218" priority="44" stopIfTrue="1"/>
    <cfRule type="duplicateValues" dxfId="3217" priority="45" stopIfTrue="1"/>
  </conditionalFormatting>
  <conditionalFormatting sqref="AI8:AL8 C8:AC8 BA8:BD8 AR8:AU8 BS8 BJ8:BK8">
    <cfRule type="duplicateValues" dxfId="3216" priority="19" stopIfTrue="1"/>
  </conditionalFormatting>
  <conditionalFormatting sqref="AI8:AL8 C8:AC8 BA8:BD8 AR8:AU8 BS8 BJ8:BK8">
    <cfRule type="duplicateValues" dxfId="3215" priority="20" stopIfTrue="1"/>
    <cfRule type="duplicateValues" dxfId="3214" priority="21" stopIfTrue="1"/>
  </conditionalFormatting>
  <conditionalFormatting sqref="BT8">
    <cfRule type="duplicateValues" dxfId="3213" priority="22" stopIfTrue="1"/>
  </conditionalFormatting>
  <conditionalFormatting sqref="BT8">
    <cfRule type="duplicateValues" dxfId="3212" priority="23" stopIfTrue="1"/>
    <cfRule type="duplicateValues" dxfId="3211" priority="24" stopIfTrue="1"/>
  </conditionalFormatting>
  <conditionalFormatting sqref="AI10:AL10 BJ10:BK10 BS10 AR10:AU10 BA10:BD10 C10:AC10">
    <cfRule type="duplicateValues" dxfId="3210" priority="13" stopIfTrue="1"/>
  </conditionalFormatting>
  <conditionalFormatting sqref="AI10:AL10 BJ10:BK10 BS10 AR10:AU10 BA10:BD10 C10:AC10">
    <cfRule type="duplicateValues" dxfId="3209" priority="14" stopIfTrue="1"/>
    <cfRule type="duplicateValues" dxfId="3208" priority="15" stopIfTrue="1"/>
  </conditionalFormatting>
  <conditionalFormatting sqref="BT10">
    <cfRule type="duplicateValues" dxfId="3207" priority="16" stopIfTrue="1"/>
  </conditionalFormatting>
  <conditionalFormatting sqref="BT10">
    <cfRule type="duplicateValues" dxfId="3206" priority="17" stopIfTrue="1"/>
    <cfRule type="duplicateValues" dxfId="3205" priority="18" stopIfTrue="1"/>
  </conditionalFormatting>
  <conditionalFormatting sqref="AI9:AL9 C9:AC9 BA9:BD9 AR9:AU9 BS9 BJ9:BK9">
    <cfRule type="duplicateValues" dxfId="3204" priority="7" stopIfTrue="1"/>
  </conditionalFormatting>
  <conditionalFormatting sqref="AI9:AL9 C9:AC9 BA9:BD9 AR9:AU9 BS9 BJ9:BK9">
    <cfRule type="duplicateValues" dxfId="3203" priority="8" stopIfTrue="1"/>
    <cfRule type="duplicateValues" dxfId="3202" priority="9" stopIfTrue="1"/>
  </conditionalFormatting>
  <conditionalFormatting sqref="BT9">
    <cfRule type="duplicateValues" dxfId="3201" priority="10" stopIfTrue="1"/>
  </conditionalFormatting>
  <conditionalFormatting sqref="BT9">
    <cfRule type="duplicateValues" dxfId="3200" priority="11" stopIfTrue="1"/>
    <cfRule type="duplicateValues" dxfId="3199" priority="12" stopIfTrue="1"/>
  </conditionalFormatting>
  <conditionalFormatting sqref="BH37:BI37 BQ37 AY37:BB37 AP37:AS37 C37:AC37 AI37:AL37">
    <cfRule type="duplicateValues" dxfId="3198" priority="1" stopIfTrue="1"/>
  </conditionalFormatting>
  <conditionalFormatting sqref="BH37:BI37 BQ37 AY37:BB37 AP37:AS37 C37:AC37 AI37:AL37">
    <cfRule type="duplicateValues" dxfId="3197" priority="2" stopIfTrue="1"/>
    <cfRule type="duplicateValues" dxfId="3196" priority="3" stopIfTrue="1"/>
  </conditionalFormatting>
  <conditionalFormatting sqref="BR37">
    <cfRule type="duplicateValues" dxfId="3195" priority="4" stopIfTrue="1"/>
  </conditionalFormatting>
  <conditionalFormatting sqref="BR37">
    <cfRule type="duplicateValues" dxfId="3194" priority="5" stopIfTrue="1"/>
    <cfRule type="duplicateValues" dxfId="3193" priority="6" stopIfTrue="1"/>
  </conditionalFormatting>
  <conditionalFormatting sqref="C29:AC30 C22:AC23 BA29:BD30 BA22:BD23 AR29:AU30 AR22:AU23 AI29:AL30 AI22:AL23 BS29:BS30 BS22:BS23 BJ29:BK30 BJ22:BK23">
    <cfRule type="duplicateValues" dxfId="3192" priority="65269" stopIfTrue="1"/>
  </conditionalFormatting>
  <conditionalFormatting sqref="C29:AC30 C22:AC23 BA29:BD30 BA22:BD23 AR29:AU30 AR22:AU23 AI29:AL30 AI22:AL23 BS29:BS30 BS22:BS23 BJ29:BK30 BJ22:BK23">
    <cfRule type="duplicateValues" dxfId="3191" priority="65281" stopIfTrue="1"/>
    <cfRule type="duplicateValues" dxfId="3190" priority="65282" stopIfTrue="1"/>
  </conditionalFormatting>
  <conditionalFormatting sqref="BT29:BT30 BT22:BT23">
    <cfRule type="duplicateValues" dxfId="3189" priority="65305" stopIfTrue="1"/>
  </conditionalFormatting>
  <conditionalFormatting sqref="BT29:BT30 BT22:BT23">
    <cfRule type="duplicateValues" dxfId="3188" priority="65307" stopIfTrue="1"/>
    <cfRule type="duplicateValues" dxfId="3187" priority="65308" stopIfTrue="1"/>
  </conditionalFormatting>
  <printOptions horizontalCentered="1"/>
  <pageMargins left="0" right="0" top="0" bottom="0" header="0.31496062992125984" footer="0.31496062992125984"/>
  <pageSetup paperSize="156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51</vt:i4>
      </vt:variant>
      <vt:variant>
        <vt:lpstr>Named Ranges</vt:lpstr>
      </vt:variant>
      <vt:variant>
        <vt:i4>7</vt:i4>
      </vt:variant>
    </vt:vector>
  </HeadingPairs>
  <TitlesOfParts>
    <vt:vector size="58" baseType="lpstr">
      <vt:lpstr>รายงานความเข้ากันได้ (1)</vt:lpstr>
      <vt:lpstr>21-3</vt:lpstr>
      <vt:lpstr>22-3</vt:lpstr>
      <vt:lpstr>23-3</vt:lpstr>
      <vt:lpstr>24-3</vt:lpstr>
      <vt:lpstr>25-3</vt:lpstr>
      <vt:lpstr>26-3</vt:lpstr>
      <vt:lpstr>27-3</vt:lpstr>
      <vt:lpstr>28-3</vt:lpstr>
      <vt:lpstr>29-3</vt:lpstr>
      <vt:lpstr>30-3</vt:lpstr>
      <vt:lpstr>31-3</vt:lpstr>
      <vt:lpstr>31-3 แทรก</vt:lpstr>
      <vt:lpstr>1-6</vt:lpstr>
      <vt:lpstr>3-6</vt:lpstr>
      <vt:lpstr>4-6</vt:lpstr>
      <vt:lpstr>5-6</vt:lpstr>
      <vt:lpstr>6-6</vt:lpstr>
      <vt:lpstr>7-6</vt:lpstr>
      <vt:lpstr>8-6</vt:lpstr>
      <vt:lpstr>9-6</vt:lpstr>
      <vt:lpstr>10-6</vt:lpstr>
      <vt:lpstr>11-6</vt:lpstr>
      <vt:lpstr>12-6</vt:lpstr>
      <vt:lpstr>13-6</vt:lpstr>
      <vt:lpstr>14-6</vt:lpstr>
      <vt:lpstr>15-6</vt:lpstr>
      <vt:lpstr>16-6</vt:lpstr>
      <vt:lpstr>17-6</vt:lpstr>
      <vt:lpstr>18-6</vt:lpstr>
      <vt:lpstr>19-6</vt:lpstr>
      <vt:lpstr>20-6</vt:lpstr>
      <vt:lpstr>21-6</vt:lpstr>
      <vt:lpstr>22-6 </vt:lpstr>
      <vt:lpstr>23-6</vt:lpstr>
      <vt:lpstr>24-6</vt:lpstr>
      <vt:lpstr>25-6</vt:lpstr>
      <vt:lpstr>26-6</vt:lpstr>
      <vt:lpstr>27-6</vt:lpstr>
      <vt:lpstr>28-6</vt:lpstr>
      <vt:lpstr>29-6</vt:lpstr>
      <vt:lpstr>30-6</vt:lpstr>
      <vt:lpstr>1-7</vt:lpstr>
      <vt:lpstr>2-7</vt:lpstr>
      <vt:lpstr>3-7</vt:lpstr>
      <vt:lpstr>4-7</vt:lpstr>
      <vt:lpstr>5-7</vt:lpstr>
      <vt:lpstr>6-7</vt:lpstr>
      <vt:lpstr>รอเรียกไทยเทียน</vt:lpstr>
      <vt:lpstr>รอเรียกมะพร้าว</vt:lpstr>
      <vt:lpstr>รวมOrderทั้งหมด</vt:lpstr>
      <vt:lpstr>'12-6'!Print_Area</vt:lpstr>
      <vt:lpstr>'13-6'!Print_Area</vt:lpstr>
      <vt:lpstr>'1-6'!Print_Area</vt:lpstr>
      <vt:lpstr>'17-6'!Print_Area</vt:lpstr>
      <vt:lpstr>'20-6'!Print_Area</vt:lpstr>
      <vt:lpstr>'3-6'!Print_Area</vt:lpstr>
      <vt:lpstr>'7-6'!Print_Area</vt:lpstr>
    </vt:vector>
  </TitlesOfParts>
  <Company>QE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innovations</cp:lastModifiedBy>
  <cp:lastPrinted>2019-06-26T03:53:34Z</cp:lastPrinted>
  <dcterms:created xsi:type="dcterms:W3CDTF">2011-04-02T02:24:50Z</dcterms:created>
  <dcterms:modified xsi:type="dcterms:W3CDTF">2019-08-28T09:08:47Z</dcterms:modified>
</cp:coreProperties>
</file>